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enny.godoy\Desktop\18-12-2014 DIANA MARTINEZ\"/>
    </mc:Choice>
  </mc:AlternateContent>
  <workbookProtection workbookAlgorithmName="SHA-512" workbookHashValue="x4qEx+g+i5gi47helpxY3+fka4JeOKMLcE6ph08I4oC+X6QXlNB8xlMC871yfrF/9Tvop6EZY7S5jY586DPQ+Q==" workbookSaltValue="CAYKvTV0wiTnlTJfXGXoyQ==" workbookSpinCount="100000" lockStructure="1"/>
  <bookViews>
    <workbookView xWindow="0" yWindow="0" windowWidth="28800" windowHeight="12435" tabRatio="990" activeTab="98"/>
  </bookViews>
  <sheets>
    <sheet name="P.#1 LICEO COM BORDO Grupo 8" sheetId="23" r:id="rId1"/>
    <sheet name="P.#2 LICEO COM BORDO Grupo 15" sheetId="24" r:id="rId2"/>
    <sheet name="P.#3 LICEO COM BORDO Grupo 26" sheetId="25" r:id="rId3"/>
    <sheet name="P.#4 LICEO COM BORDO Grupo 39" sheetId="28" r:id="rId4"/>
    <sheet name="P.#5 LICEO COMERCIAL BORDO 40" sheetId="26" r:id="rId5"/>
    <sheet name="P.#6 LICEO COMERCIAL BORDO 43" sheetId="27" r:id="rId6"/>
    <sheet name="P.#7 CIADET 20" sheetId="29" r:id="rId7"/>
    <sheet name="P.#7 CIADET 21" sheetId="30" r:id="rId8"/>
    <sheet name="P.#7 CIADET 22" sheetId="31" r:id="rId9"/>
    <sheet name="P.#7 CIADET 24" sheetId="32" r:id="rId10"/>
    <sheet name="P.#7 CIADET 30" sheetId="33" r:id="rId11"/>
    <sheet name="P.#7 CIADET 32" sheetId="34" r:id="rId12"/>
    <sheet name="P.#7 CIADET 43" sheetId="35" r:id="rId13"/>
    <sheet name="P.#9 PROPAL GRUPO 26" sheetId="19" r:id="rId14"/>
    <sheet name="P.#9 PROPAL GRUPO 27" sheetId="20" r:id="rId15"/>
    <sheet name="P.#9 PROPAL GRUPO 31" sheetId="21" r:id="rId16"/>
    <sheet name="P.#9 PROPAL GRUPO 32" sheetId="22" r:id="rId17"/>
    <sheet name="P.#10 GIMNASIO MODERNO GRUP 2" sheetId="114" r:id="rId18"/>
    <sheet name="P.#11 GIMNASIO MODERNO 8" sheetId="2" r:id="rId19"/>
    <sheet name="P.#12 COOMHOGAR GRUPO 22" sheetId="37" r:id="rId20"/>
    <sheet name="P.#12 COOMHOGAR GRUPO 23" sheetId="38" r:id="rId21"/>
    <sheet name="P.#12 COOMHOGAR GRUPO 28" sheetId="177" r:id="rId22"/>
    <sheet name="P.#12 COOMHOGAR GRUPO 31" sheetId="178" r:id="rId23"/>
    <sheet name="P.#13 GIMNASIO MODERNO Grupo 14" sheetId="179" r:id="rId24"/>
    <sheet name="P.#14 GIMNASIO MODERNO Grupo 34" sheetId="180" r:id="rId25"/>
    <sheet name="P.#16 GIMNASIO MODERNO Grupo 15" sheetId="181" r:id="rId26"/>
    <sheet name="P.#17 GIMNASIO MODERNO Grupo 1" sheetId="182" r:id="rId27"/>
    <sheet name="P.#18 GIMNASIO MODERNO Grupo 13" sheetId="183" r:id="rId28"/>
    <sheet name="P.# 19 FUND INTERN Grupo 20" sheetId="184" r:id="rId29"/>
    <sheet name="P.#20 GIMNASIO MODERNO GRUPO 28" sheetId="185" r:id="rId30"/>
    <sheet name="P.#21 ASOCOMSUAREZ GRUPO 29" sheetId="186" r:id="rId31"/>
    <sheet name="P.#21 ASOCOMSUAREZ GRUPO 30" sheetId="187" r:id="rId32"/>
    <sheet name="P.#22 AUTONOMA Grupo 15 " sheetId="115" r:id="rId33"/>
    <sheet name="P.#22 AUTONOMA Grupo 4" sheetId="116" r:id="rId34"/>
    <sheet name="P.#22 AUTONOMA Grupo 34 " sheetId="117" r:id="rId35"/>
    <sheet name="P.#22 AUTONOMA Grupo 5  " sheetId="118" r:id="rId36"/>
    <sheet name="P.#22 AUTONOMA Grupo 3  " sheetId="119" r:id="rId37"/>
    <sheet name="P.#22 AUTONOMA Grupo 16" sheetId="120" r:id="rId38"/>
    <sheet name="P.#22 AUTONOMA Grupo 17" sheetId="121" r:id="rId39"/>
    <sheet name="P.#22 AUTONOMA Grupo 18 " sheetId="122" r:id="rId40"/>
    <sheet name="P.#22 AUTONOMA Grupo 19 " sheetId="123" r:id="rId41"/>
    <sheet name="P.#22 AUTONOMA Grupo 21" sheetId="124" r:id="rId42"/>
    <sheet name="P.#22 AUTONOMA Grupo 23" sheetId="125" r:id="rId43"/>
    <sheet name="P.#22 AUTONOMA Grupo 25 " sheetId="126" r:id="rId44"/>
    <sheet name="P.#22 AUTONOMA Grupo 28 " sheetId="127" r:id="rId45"/>
    <sheet name="P.#22 AUTONOMA Grupo 32 " sheetId="128" r:id="rId46"/>
    <sheet name="P.#22 AUTONOMA Grupo 33 " sheetId="129" r:id="rId47"/>
    <sheet name="P.#22 AUTONOMA Grupo 40 " sheetId="130" r:id="rId48"/>
    <sheet name="P.#22 AUTONOMA Grupo 43" sheetId="131" r:id="rId49"/>
    <sheet name="P.#22 AUTONOMA Grupo 8 " sheetId="132" r:id="rId50"/>
    <sheet name="P.#23 FUND ESPER AMOR Grupo 37" sheetId="134" r:id="rId51"/>
    <sheet name="P.#23 FUND ESPER AMOR Grupo 38" sheetId="135" r:id="rId52"/>
    <sheet name="P.#23 FUND ESPER AMOR Grupo 43" sheetId="136" r:id="rId53"/>
    <sheet name="P.# 24 CORPOCAUCA 20" sheetId="188" r:id="rId54"/>
    <sheet name="P.#24 CORPOCAUCA 21" sheetId="189" r:id="rId55"/>
    <sheet name="P.#24 CORPOCAUCA 23" sheetId="190" r:id="rId56"/>
    <sheet name="P.#24 CORPOCAUCA 25" sheetId="191" r:id="rId57"/>
    <sheet name="P.#24 CORPOCAUCA 26" sheetId="192" r:id="rId58"/>
    <sheet name="P.#24 CORPOCAUCA 28" sheetId="193" r:id="rId59"/>
    <sheet name="P.#24 CORPOCAUCA 30" sheetId="194" r:id="rId60"/>
    <sheet name="P.#24 CORPOCAUCA 32" sheetId="195" r:id="rId61"/>
    <sheet name="P.#24 CORPOCAUCA 33" sheetId="196" r:id="rId62"/>
    <sheet name="P.#24 CORPOCAUCA 34" sheetId="197" r:id="rId63"/>
    <sheet name="P.#25 ASOCAÑA GRUPO 20" sheetId="99" r:id="rId64"/>
    <sheet name="P.#25 ASOCAÑA GRUPO 21" sheetId="100" r:id="rId65"/>
    <sheet name="P.#25 ASOCAÑA GRUPO 23" sheetId="101" r:id="rId66"/>
    <sheet name="P.#25 ASOCAÑA GRUPO 24" sheetId="102" r:id="rId67"/>
    <sheet name="P.#25 ASOCAÑA GRUPO 25" sheetId="103" r:id="rId68"/>
    <sheet name="P.#25 ASOCAÑA GRUPO 26" sheetId="71" r:id="rId69"/>
    <sheet name="P.#25 ASOCAÑA GRUPO 28" sheetId="72" r:id="rId70"/>
    <sheet name="P.#26 FUND AMALAKA Grupo 14" sheetId="137" r:id="rId71"/>
    <sheet name="P.#27 FUNDACION AMALAKA Grupo 3" sheetId="138" r:id="rId72"/>
    <sheet name="P.#28 UT.CAUCA GRUPO 8" sheetId="139" r:id="rId73"/>
    <sheet name="P.#28 UT. CAUCA GRUPO 33" sheetId="140" r:id="rId74"/>
    <sheet name="P.#29 ASIPCOM Grupo 4" sheetId="141" r:id="rId75"/>
    <sheet name="P.#29 ASIPCOM Grupo 5" sheetId="142" r:id="rId76"/>
    <sheet name="P.#29 ASIPCOM Grupo 6" sheetId="143" r:id="rId77"/>
    <sheet name="P.#30 INST.TEC EXC GRUPO 32" sheetId="144" r:id="rId78"/>
    <sheet name="P.#31 UT.SURCAUCA  Grupo 40" sheetId="145" r:id="rId79"/>
    <sheet name="P.#31 UT.SURCAUCA Grupo 42" sheetId="146" r:id="rId80"/>
    <sheet name="P.#32 LLEVANT MARXA GRUPO 11" sheetId="147" r:id="rId81"/>
    <sheet name="P.#33 FUNDASCAMER Grupo 38" sheetId="148" r:id="rId82"/>
    <sheet name="P.#34 FUND DAR AMOR GRUPO 28" sheetId="149" r:id="rId83"/>
    <sheet name="P#35 ITA CHUE FUND Grupo 3  " sheetId="150" r:id="rId84"/>
    <sheet name="P#35 ITA CHUE FUND Grupo 4" sheetId="151" r:id="rId85"/>
    <sheet name="P#35 ITA CHUE FUND Grupo 5" sheetId="152" r:id="rId86"/>
    <sheet name="P#35 ITA CHUE FUND Grupo 6" sheetId="153" r:id="rId87"/>
    <sheet name="P#35 ITA CHUE FUND Grupo 7" sheetId="154" r:id="rId88"/>
    <sheet name="P#35 ITA CHUE FUND Grupo 8" sheetId="155" r:id="rId89"/>
    <sheet name="P#35 ITA CHUE FUND Grupo 28" sheetId="156" r:id="rId90"/>
    <sheet name="P#35 ITA CHUE FUND Grupo 29" sheetId="157" r:id="rId91"/>
    <sheet name="P#35 ITA CHUE FUND Grupo 30" sheetId="158" r:id="rId92"/>
    <sheet name="P#35 ITA CHUE FUND Grupo 35" sheetId="159" r:id="rId93"/>
    <sheet name="P#35 ITA CHUE FUND Grupo 36" sheetId="160" r:id="rId94"/>
    <sheet name="P.#36 FUTURO AMBIENTAL Grupo14 " sheetId="161" r:id="rId95"/>
    <sheet name="P.#37 LLEVANT MARXA GRUPO 9" sheetId="162" r:id="rId96"/>
    <sheet name="P.#37 LLEVANT MARXA GRUPO 10" sheetId="163" r:id="rId97"/>
    <sheet name="P.#37 LLEVANT MARXA GRUPO 12" sheetId="164" r:id="rId98"/>
    <sheet name="P.#39 FUN GESTION SOCIAL DE COL" sheetId="165" r:id="rId99"/>
    <sheet name="P.#40 UT EL TAMBO Grupo 2" sheetId="166" r:id="rId100"/>
    <sheet name="P.#41 CITMA Grupo 04" sheetId="167" r:id="rId101"/>
    <sheet name="P.#41 CITMA Grupo 08" sheetId="168" r:id="rId102"/>
    <sheet name="P.#41 CITMA GRUPO 15" sheetId="169" r:id="rId103"/>
    <sheet name="P.#41 CITMA GRUPO 16" sheetId="170" r:id="rId104"/>
    <sheet name="P.#41 CITMA GRUPO 18" sheetId="171" r:id="rId105"/>
    <sheet name="P.#41 CITMA GRUPO 25" sheetId="172" r:id="rId106"/>
    <sheet name="P.#41 CITMA GRUPO 26" sheetId="173" r:id="rId107"/>
    <sheet name="P.#41 CITMA GRUPO 30" sheetId="174" r:id="rId108"/>
    <sheet name="P.#41 CITMA GRUPO 32" sheetId="175" r:id="rId109"/>
    <sheet name="P.#42 CORPEDUCAPAZVIDA Varios G" sheetId="176" r:id="rId110"/>
  </sheets>
  <definedNames>
    <definedName name="_xlnm._FilterDatabase" localSheetId="28" hidden="1">'P.# 19 FUND INTERN Grupo 20'!$A$101:$Z$124</definedName>
    <definedName name="_xlnm._FilterDatabase" localSheetId="82" hidden="1">'P.#34 FUND DAR AMOR GRUPO 28'!$A$81:$Z$106</definedName>
    <definedName name="_xlnm._FilterDatabase" localSheetId="98" hidden="1">'P.#39 FUN GESTION SOCIAL DE COL'!$A$79:$Z$94</definedName>
    <definedName name="_xlnm._FilterDatabase" localSheetId="109" hidden="1">'P.#42 CORPEDUCAPAZVIDA Varios G'!$A$80:$Z$250</definedName>
    <definedName name="_xlnm.Print_Area" localSheetId="101">'P.#41 CITMA Grupo 08'!$B$2:$P$41</definedName>
    <definedName name="_xlnm.Print_Area" localSheetId="102">'P.#41 CITMA GRUPO 15'!$B$2:$P$42</definedName>
  </definedNames>
  <calcPr calcId="152511"/>
</workbook>
</file>

<file path=xl/calcChain.xml><?xml version="1.0" encoding="utf-8"?>
<calcChain xmlns="http://schemas.openxmlformats.org/spreadsheetml/2006/main">
  <c r="D148" i="197" l="1"/>
  <c r="F137" i="197"/>
  <c r="E122" i="197"/>
  <c r="D147" i="197" s="1"/>
  <c r="E147" i="197" s="1"/>
  <c r="M116" i="197"/>
  <c r="K116" i="197"/>
  <c r="C118" i="197" s="1"/>
  <c r="L115" i="197"/>
  <c r="L114" i="197"/>
  <c r="L113" i="197"/>
  <c r="L112" i="197"/>
  <c r="L111" i="197"/>
  <c r="L110" i="197"/>
  <c r="L109" i="197"/>
  <c r="L108" i="197"/>
  <c r="L107" i="197"/>
  <c r="L106" i="197"/>
  <c r="L105" i="197"/>
  <c r="L104" i="197"/>
  <c r="L103" i="197"/>
  <c r="L102" i="197"/>
  <c r="L101" i="197"/>
  <c r="L100" i="197"/>
  <c r="L99" i="197"/>
  <c r="L98" i="197"/>
  <c r="A98" i="197"/>
  <c r="A99" i="197" s="1"/>
  <c r="A100" i="197" s="1"/>
  <c r="A101" i="197" s="1"/>
  <c r="A102" i="197" s="1"/>
  <c r="A103" i="197" s="1"/>
  <c r="A104" i="197" s="1"/>
  <c r="A105" i="197" s="1"/>
  <c r="A106" i="197" s="1"/>
  <c r="A107" i="197" s="1"/>
  <c r="A108" i="197" s="1"/>
  <c r="A109" i="197" s="1"/>
  <c r="A110" i="197" s="1"/>
  <c r="A111" i="197" s="1"/>
  <c r="A112" i="197" s="1"/>
  <c r="A113" i="197" s="1"/>
  <c r="A114" i="197" s="1"/>
  <c r="A115" i="197" s="1"/>
  <c r="L97" i="197"/>
  <c r="L116" i="197" s="1"/>
  <c r="N49" i="197"/>
  <c r="M49" i="197"/>
  <c r="L49" i="197"/>
  <c r="K49" i="197"/>
  <c r="A42" i="197"/>
  <c r="A43" i="197" s="1"/>
  <c r="A44" i="197" s="1"/>
  <c r="A45" i="197" s="1"/>
  <c r="A46" i="197" s="1"/>
  <c r="A47" i="197" s="1"/>
  <c r="A48" i="197" s="1"/>
  <c r="D35" i="197"/>
  <c r="E34" i="197"/>
  <c r="C18" i="197"/>
  <c r="F16" i="197"/>
  <c r="E16" i="197"/>
  <c r="E18" i="197" s="1"/>
  <c r="F135" i="196"/>
  <c r="D146" i="196" s="1"/>
  <c r="E120" i="196"/>
  <c r="D145" i="196" s="1"/>
  <c r="E145" i="196" s="1"/>
  <c r="C116" i="196"/>
  <c r="M114" i="196"/>
  <c r="K114" i="196"/>
  <c r="L113" i="196"/>
  <c r="L112" i="196"/>
  <c r="L111" i="196"/>
  <c r="L110" i="196"/>
  <c r="L109" i="196"/>
  <c r="L108" i="196"/>
  <c r="L107" i="196"/>
  <c r="L106" i="196"/>
  <c r="L105" i="196"/>
  <c r="L104" i="196"/>
  <c r="L103" i="196"/>
  <c r="L102" i="196"/>
  <c r="L101" i="196"/>
  <c r="L100" i="196"/>
  <c r="L99" i="196"/>
  <c r="L98" i="196"/>
  <c r="L97" i="196"/>
  <c r="L96" i="196"/>
  <c r="A96" i="196"/>
  <c r="A97" i="196" s="1"/>
  <c r="A98" i="196" s="1"/>
  <c r="A99" i="196" s="1"/>
  <c r="A100" i="196" s="1"/>
  <c r="A101" i="196" s="1"/>
  <c r="A102" i="196" s="1"/>
  <c r="A103" i="196" s="1"/>
  <c r="A104" i="196" s="1"/>
  <c r="A105" i="196" s="1"/>
  <c r="A106" i="196" s="1"/>
  <c r="A107" i="196" s="1"/>
  <c r="A108" i="196" s="1"/>
  <c r="A109" i="196" s="1"/>
  <c r="A110" i="196" s="1"/>
  <c r="A111" i="196" s="1"/>
  <c r="A112" i="196" s="1"/>
  <c r="A113" i="196" s="1"/>
  <c r="L95" i="196"/>
  <c r="L114" i="196" s="1"/>
  <c r="N49" i="196"/>
  <c r="M49" i="196"/>
  <c r="L49" i="196"/>
  <c r="K49" i="196"/>
  <c r="A45" i="196"/>
  <c r="A46" i="196" s="1"/>
  <c r="A47" i="196" s="1"/>
  <c r="A48" i="196" s="1"/>
  <c r="A43" i="196"/>
  <c r="A44" i="196" s="1"/>
  <c r="A42" i="196"/>
  <c r="D35" i="196"/>
  <c r="E34" i="196" s="1"/>
  <c r="E18" i="196"/>
  <c r="F16" i="196"/>
  <c r="C18" i="196" s="1"/>
  <c r="E16" i="196"/>
  <c r="D149" i="195"/>
  <c r="F138" i="195"/>
  <c r="E123" i="195"/>
  <c r="D148" i="195" s="1"/>
  <c r="E148" i="195" s="1"/>
  <c r="N117" i="195"/>
  <c r="M117" i="195"/>
  <c r="K117" i="195"/>
  <c r="C119" i="195" s="1"/>
  <c r="L116" i="195"/>
  <c r="L115" i="195"/>
  <c r="L114" i="195"/>
  <c r="L113" i="195"/>
  <c r="L112" i="195"/>
  <c r="L111" i="195"/>
  <c r="L110" i="195"/>
  <c r="L109" i="195"/>
  <c r="L108" i="195"/>
  <c r="L107" i="195"/>
  <c r="L106" i="195"/>
  <c r="L105" i="195"/>
  <c r="L104" i="195"/>
  <c r="L103" i="195"/>
  <c r="L102" i="195"/>
  <c r="L101" i="195"/>
  <c r="L100" i="195"/>
  <c r="L99" i="195"/>
  <c r="A99" i="195"/>
  <c r="A100" i="195" s="1"/>
  <c r="A101" i="195" s="1"/>
  <c r="A102" i="195" s="1"/>
  <c r="A103" i="195" s="1"/>
  <c r="A104" i="195" s="1"/>
  <c r="A105" i="195" s="1"/>
  <c r="A106" i="195" s="1"/>
  <c r="A107" i="195" s="1"/>
  <c r="A108" i="195" s="1"/>
  <c r="A109" i="195" s="1"/>
  <c r="A110" i="195" s="1"/>
  <c r="A111" i="195" s="1"/>
  <c r="A112" i="195" s="1"/>
  <c r="A113" i="195" s="1"/>
  <c r="A114" i="195" s="1"/>
  <c r="A115" i="195" s="1"/>
  <c r="A116" i="195" s="1"/>
  <c r="L98" i="195"/>
  <c r="N49" i="195"/>
  <c r="M49" i="195"/>
  <c r="L49" i="195"/>
  <c r="K49" i="195"/>
  <c r="A42" i="195"/>
  <c r="A43" i="195" s="1"/>
  <c r="A44" i="195" s="1"/>
  <c r="A45" i="195" s="1"/>
  <c r="A46" i="195" s="1"/>
  <c r="A47" i="195" s="1"/>
  <c r="A48" i="195" s="1"/>
  <c r="D35" i="195"/>
  <c r="E34" i="195"/>
  <c r="C18" i="195"/>
  <c r="E16" i="195"/>
  <c r="E18" i="195" s="1"/>
  <c r="D147" i="194"/>
  <c r="F136" i="194"/>
  <c r="E121" i="194"/>
  <c r="D146" i="194" s="1"/>
  <c r="E146" i="194" s="1"/>
  <c r="N115" i="194"/>
  <c r="M115" i="194"/>
  <c r="K115" i="194"/>
  <c r="C117" i="194" s="1"/>
  <c r="L114" i="194"/>
  <c r="L113" i="194"/>
  <c r="L112" i="194"/>
  <c r="L111" i="194"/>
  <c r="L110" i="194"/>
  <c r="L109" i="194"/>
  <c r="L108" i="194"/>
  <c r="L107" i="194"/>
  <c r="L106" i="194"/>
  <c r="L105" i="194"/>
  <c r="L104" i="194"/>
  <c r="L103" i="194"/>
  <c r="L102" i="194"/>
  <c r="L101" i="194"/>
  <c r="L100" i="194"/>
  <c r="L99" i="194"/>
  <c r="L98" i="194"/>
  <c r="L97" i="194"/>
  <c r="A97" i="194"/>
  <c r="A98" i="194" s="1"/>
  <c r="A99" i="194" s="1"/>
  <c r="A100" i="194" s="1"/>
  <c r="A101" i="194" s="1"/>
  <c r="A102" i="194" s="1"/>
  <c r="A103" i="194" s="1"/>
  <c r="A104" i="194" s="1"/>
  <c r="A105" i="194" s="1"/>
  <c r="A106" i="194" s="1"/>
  <c r="A107" i="194" s="1"/>
  <c r="A108" i="194" s="1"/>
  <c r="A109" i="194" s="1"/>
  <c r="A110" i="194" s="1"/>
  <c r="A111" i="194" s="1"/>
  <c r="A112" i="194" s="1"/>
  <c r="A113" i="194" s="1"/>
  <c r="A114" i="194" s="1"/>
  <c r="L96" i="194"/>
  <c r="N49" i="194"/>
  <c r="M49" i="194"/>
  <c r="L49" i="194"/>
  <c r="K49" i="194"/>
  <c r="A42" i="194"/>
  <c r="A43" i="194" s="1"/>
  <c r="A44" i="194" s="1"/>
  <c r="A45" i="194" s="1"/>
  <c r="A46" i="194" s="1"/>
  <c r="A47" i="194" s="1"/>
  <c r="A48" i="194" s="1"/>
  <c r="D35" i="194"/>
  <c r="E34" i="194"/>
  <c r="C18" i="194"/>
  <c r="E16" i="194"/>
  <c r="E18" i="194" s="1"/>
  <c r="F135" i="193"/>
  <c r="E120" i="193"/>
  <c r="D145" i="193" s="1"/>
  <c r="E145" i="193" s="1"/>
  <c r="A97" i="193"/>
  <c r="A98" i="193" s="1"/>
  <c r="A99" i="193" s="1"/>
  <c r="A100" i="193" s="1"/>
  <c r="A101" i="193" s="1"/>
  <c r="A102" i="193" s="1"/>
  <c r="A103" i="193" s="1"/>
  <c r="A104" i="193" s="1"/>
  <c r="A105" i="193" s="1"/>
  <c r="A106" i="193" s="1"/>
  <c r="A107" i="193" s="1"/>
  <c r="A108" i="193" s="1"/>
  <c r="A109" i="193" s="1"/>
  <c r="A110" i="193" s="1"/>
  <c r="A111" i="193" s="1"/>
  <c r="A112" i="193" s="1"/>
  <c r="A113" i="193" s="1"/>
  <c r="A96" i="193"/>
  <c r="N49" i="193"/>
  <c r="M49" i="193"/>
  <c r="L49" i="193"/>
  <c r="K49" i="193"/>
  <c r="A44" i="193"/>
  <c r="A45" i="193" s="1"/>
  <c r="A46" i="193" s="1"/>
  <c r="A47" i="193" s="1"/>
  <c r="A48" i="193" s="1"/>
  <c r="A42" i="193"/>
  <c r="A43" i="193" s="1"/>
  <c r="E34" i="193"/>
  <c r="E18" i="193"/>
  <c r="F16" i="193"/>
  <c r="C18" i="193" s="1"/>
  <c r="E16" i="193"/>
  <c r="D151" i="192"/>
  <c r="F140" i="192"/>
  <c r="E125" i="192"/>
  <c r="D150" i="192" s="1"/>
  <c r="E150" i="192" s="1"/>
  <c r="N119" i="192"/>
  <c r="M119" i="192"/>
  <c r="K119" i="192"/>
  <c r="C121" i="192" s="1"/>
  <c r="L118" i="192"/>
  <c r="L117" i="192"/>
  <c r="L116" i="192"/>
  <c r="L115" i="192"/>
  <c r="L114" i="192"/>
  <c r="L113" i="192"/>
  <c r="L112" i="192"/>
  <c r="L111" i="192"/>
  <c r="L110" i="192"/>
  <c r="L109" i="192"/>
  <c r="L108" i="192"/>
  <c r="L107" i="192"/>
  <c r="L106" i="192"/>
  <c r="L105" i="192"/>
  <c r="L104" i="192"/>
  <c r="L103" i="192"/>
  <c r="L102" i="192"/>
  <c r="L101" i="192"/>
  <c r="A101" i="192"/>
  <c r="A102" i="192" s="1"/>
  <c r="A103" i="192" s="1"/>
  <c r="A104" i="192" s="1"/>
  <c r="A105" i="192" s="1"/>
  <c r="A106" i="192" s="1"/>
  <c r="A107" i="192" s="1"/>
  <c r="A108" i="192" s="1"/>
  <c r="A109" i="192" s="1"/>
  <c r="A110" i="192" s="1"/>
  <c r="A111" i="192" s="1"/>
  <c r="A112" i="192" s="1"/>
  <c r="A113" i="192" s="1"/>
  <c r="A114" i="192" s="1"/>
  <c r="A115" i="192" s="1"/>
  <c r="A116" i="192" s="1"/>
  <c r="A117" i="192" s="1"/>
  <c r="A118" i="192" s="1"/>
  <c r="L100" i="192"/>
  <c r="N51" i="192"/>
  <c r="M51" i="192"/>
  <c r="L51" i="192"/>
  <c r="K51" i="192"/>
  <c r="A46" i="192"/>
  <c r="A47" i="192" s="1"/>
  <c r="A48" i="192" s="1"/>
  <c r="A49" i="192" s="1"/>
  <c r="A50" i="192" s="1"/>
  <c r="A44" i="192"/>
  <c r="A45" i="192" s="1"/>
  <c r="D35" i="192"/>
  <c r="E34" i="192"/>
  <c r="C18" i="192"/>
  <c r="E16" i="192"/>
  <c r="E18" i="192" s="1"/>
  <c r="F134" i="191"/>
  <c r="E121" i="191"/>
  <c r="D144" i="191" s="1"/>
  <c r="E144" i="191" s="1"/>
  <c r="C117" i="191"/>
  <c r="N115" i="191"/>
  <c r="M115" i="191"/>
  <c r="K115" i="191"/>
  <c r="L114" i="191"/>
  <c r="L113" i="191"/>
  <c r="L112" i="191"/>
  <c r="L111" i="191"/>
  <c r="L110" i="191"/>
  <c r="L109" i="191"/>
  <c r="L108" i="191"/>
  <c r="L107" i="191"/>
  <c r="L106" i="191"/>
  <c r="L105" i="191"/>
  <c r="L104" i="191"/>
  <c r="L103" i="191"/>
  <c r="L102" i="191"/>
  <c r="L101" i="191"/>
  <c r="L100" i="191"/>
  <c r="L99" i="191"/>
  <c r="L98" i="191"/>
  <c r="L97" i="191"/>
  <c r="A97" i="191"/>
  <c r="A98" i="191" s="1"/>
  <c r="A99" i="191" s="1"/>
  <c r="A100" i="191" s="1"/>
  <c r="A101" i="191" s="1"/>
  <c r="A102" i="191" s="1"/>
  <c r="A103" i="191" s="1"/>
  <c r="A104" i="191" s="1"/>
  <c r="A105" i="191" s="1"/>
  <c r="A106" i="191" s="1"/>
  <c r="A107" i="191" s="1"/>
  <c r="A108" i="191" s="1"/>
  <c r="A109" i="191" s="1"/>
  <c r="A110" i="191" s="1"/>
  <c r="A111" i="191" s="1"/>
  <c r="A112" i="191" s="1"/>
  <c r="A113" i="191" s="1"/>
  <c r="A114" i="191" s="1"/>
  <c r="L96" i="191"/>
  <c r="N51" i="191"/>
  <c r="M51" i="191"/>
  <c r="L51" i="191"/>
  <c r="K51" i="191"/>
  <c r="A47" i="191"/>
  <c r="A48" i="191" s="1"/>
  <c r="A49" i="191" s="1"/>
  <c r="A50" i="191" s="1"/>
  <c r="A45" i="191"/>
  <c r="A46" i="191" s="1"/>
  <c r="A44" i="191"/>
  <c r="E34" i="191"/>
  <c r="C18" i="191"/>
  <c r="F16" i="191"/>
  <c r="E16" i="191"/>
  <c r="E18" i="191" s="1"/>
  <c r="F130" i="190"/>
  <c r="D141" i="190" s="1"/>
  <c r="E115" i="190"/>
  <c r="D140" i="190" s="1"/>
  <c r="E140" i="190" s="1"/>
  <c r="N109" i="190"/>
  <c r="M109" i="190"/>
  <c r="K109" i="190"/>
  <c r="C111" i="190" s="1"/>
  <c r="L108" i="190"/>
  <c r="L107" i="190"/>
  <c r="L106" i="190"/>
  <c r="L105" i="190"/>
  <c r="L104" i="190"/>
  <c r="L103" i="190"/>
  <c r="L102" i="190"/>
  <c r="L101" i="190"/>
  <c r="L100" i="190"/>
  <c r="L99" i="190"/>
  <c r="L98" i="190"/>
  <c r="L97" i="190"/>
  <c r="L96" i="190"/>
  <c r="L95" i="190"/>
  <c r="L94" i="190"/>
  <c r="L93" i="190"/>
  <c r="L92" i="190"/>
  <c r="L91" i="190"/>
  <c r="A91" i="190"/>
  <c r="A92" i="190" s="1"/>
  <c r="A93" i="190" s="1"/>
  <c r="A94" i="190" s="1"/>
  <c r="A95" i="190" s="1"/>
  <c r="A96" i="190" s="1"/>
  <c r="A97" i="190" s="1"/>
  <c r="A98" i="190" s="1"/>
  <c r="A99" i="190" s="1"/>
  <c r="A100" i="190" s="1"/>
  <c r="A101" i="190" s="1"/>
  <c r="A102" i="190" s="1"/>
  <c r="A103" i="190" s="1"/>
  <c r="A104" i="190" s="1"/>
  <c r="A105" i="190" s="1"/>
  <c r="A106" i="190" s="1"/>
  <c r="A107" i="190" s="1"/>
  <c r="A108" i="190" s="1"/>
  <c r="L90" i="190"/>
  <c r="N49" i="190"/>
  <c r="M49" i="190"/>
  <c r="L49" i="190"/>
  <c r="K49" i="190"/>
  <c r="A42" i="190"/>
  <c r="A43" i="190" s="1"/>
  <c r="A44" i="190" s="1"/>
  <c r="A45" i="190" s="1"/>
  <c r="A46" i="190" s="1"/>
  <c r="A47" i="190" s="1"/>
  <c r="A48" i="190" s="1"/>
  <c r="D35" i="190"/>
  <c r="E34" i="190"/>
  <c r="C18" i="190"/>
  <c r="E16" i="190"/>
  <c r="E18" i="190" s="1"/>
  <c r="D146" i="189"/>
  <c r="F135" i="189"/>
  <c r="E120" i="189"/>
  <c r="D145" i="189" s="1"/>
  <c r="E145" i="189" s="1"/>
  <c r="N114" i="189"/>
  <c r="M114" i="189"/>
  <c r="K114" i="189"/>
  <c r="C116" i="189" s="1"/>
  <c r="L113" i="189"/>
  <c r="L112" i="189"/>
  <c r="L111" i="189"/>
  <c r="L110" i="189"/>
  <c r="L109" i="189"/>
  <c r="L108" i="189"/>
  <c r="L107" i="189"/>
  <c r="L106" i="189"/>
  <c r="L105" i="189"/>
  <c r="L104" i="189"/>
  <c r="L103" i="189"/>
  <c r="L102" i="189"/>
  <c r="L101" i="189"/>
  <c r="L100" i="189"/>
  <c r="L99" i="189"/>
  <c r="L98" i="189"/>
  <c r="L97" i="189"/>
  <c r="L96" i="189"/>
  <c r="A96" i="189"/>
  <c r="A97" i="189" s="1"/>
  <c r="A98" i="189" s="1"/>
  <c r="A99" i="189" s="1"/>
  <c r="A100" i="189" s="1"/>
  <c r="A101" i="189" s="1"/>
  <c r="A102" i="189" s="1"/>
  <c r="A103" i="189" s="1"/>
  <c r="A104" i="189" s="1"/>
  <c r="A105" i="189" s="1"/>
  <c r="A106" i="189" s="1"/>
  <c r="A107" i="189" s="1"/>
  <c r="A108" i="189" s="1"/>
  <c r="A109" i="189" s="1"/>
  <c r="A110" i="189" s="1"/>
  <c r="A111" i="189" s="1"/>
  <c r="A112" i="189" s="1"/>
  <c r="A113" i="189" s="1"/>
  <c r="L95" i="189"/>
  <c r="N51" i="189"/>
  <c r="M51" i="189"/>
  <c r="L51" i="189"/>
  <c r="K51" i="189"/>
  <c r="A46" i="189"/>
  <c r="A47" i="189" s="1"/>
  <c r="A48" i="189" s="1"/>
  <c r="A49" i="189" s="1"/>
  <c r="A50" i="189" s="1"/>
  <c r="A44" i="189"/>
  <c r="A45" i="189" s="1"/>
  <c r="D35" i="189"/>
  <c r="E34" i="189"/>
  <c r="C18" i="189"/>
  <c r="E16" i="189"/>
  <c r="E18" i="189" s="1"/>
  <c r="D142" i="188"/>
  <c r="F131" i="188"/>
  <c r="E116" i="188"/>
  <c r="D141" i="188" s="1"/>
  <c r="E141" i="188" s="1"/>
  <c r="N110" i="188"/>
  <c r="M110" i="188"/>
  <c r="K110" i="188"/>
  <c r="C112" i="188" s="1"/>
  <c r="L109" i="188"/>
  <c r="L108" i="188"/>
  <c r="L107" i="188"/>
  <c r="L106" i="188"/>
  <c r="L105" i="188"/>
  <c r="L104" i="188"/>
  <c r="L103" i="188"/>
  <c r="L102" i="188"/>
  <c r="L101" i="188"/>
  <c r="L100" i="188"/>
  <c r="L99" i="188"/>
  <c r="L98" i="188"/>
  <c r="L97" i="188"/>
  <c r="L96" i="188"/>
  <c r="L95" i="188"/>
  <c r="L94" i="188"/>
  <c r="L93" i="188"/>
  <c r="L110" i="188" s="1"/>
  <c r="L92" i="188"/>
  <c r="A92" i="188"/>
  <c r="A93" i="188" s="1"/>
  <c r="A94" i="188" s="1"/>
  <c r="A95" i="188" s="1"/>
  <c r="A96" i="188" s="1"/>
  <c r="A97" i="188" s="1"/>
  <c r="A98" i="188" s="1"/>
  <c r="A99" i="188" s="1"/>
  <c r="A100" i="188" s="1"/>
  <c r="A101" i="188" s="1"/>
  <c r="A102" i="188" s="1"/>
  <c r="A103" i="188" s="1"/>
  <c r="A104" i="188" s="1"/>
  <c r="A105" i="188" s="1"/>
  <c r="A106" i="188" s="1"/>
  <c r="A107" i="188" s="1"/>
  <c r="A108" i="188" s="1"/>
  <c r="A109" i="188" s="1"/>
  <c r="L91" i="188"/>
  <c r="N48" i="188"/>
  <c r="M48" i="188"/>
  <c r="L48" i="188"/>
  <c r="K48" i="188"/>
  <c r="A42" i="188"/>
  <c r="A43" i="188" s="1"/>
  <c r="A44" i="188" s="1"/>
  <c r="A45" i="188" s="1"/>
  <c r="A46" i="188" s="1"/>
  <c r="A47" i="188" s="1"/>
  <c r="A41" i="188"/>
  <c r="D34" i="188"/>
  <c r="E33" i="188" s="1"/>
  <c r="E18" i="188"/>
  <c r="F16" i="188"/>
  <c r="C18" i="188" s="1"/>
  <c r="E16" i="188"/>
  <c r="D120" i="187" l="1"/>
  <c r="E96" i="187"/>
  <c r="D119" i="187" s="1"/>
  <c r="N90" i="187"/>
  <c r="M90" i="187"/>
  <c r="L90" i="187"/>
  <c r="K90" i="187"/>
  <c r="C92" i="187" s="1"/>
  <c r="C49" i="187"/>
  <c r="K44" i="187"/>
  <c r="C48" i="187" s="1"/>
  <c r="K41" i="187"/>
  <c r="D35" i="187"/>
  <c r="C18" i="187"/>
  <c r="F16" i="187"/>
  <c r="E16" i="187"/>
  <c r="E18" i="187" s="1"/>
  <c r="F109" i="186"/>
  <c r="D119" i="186" s="1"/>
  <c r="D35" i="186" s="1"/>
  <c r="E94" i="186"/>
  <c r="D118" i="186" s="1"/>
  <c r="N88" i="186"/>
  <c r="K88" i="186"/>
  <c r="C90" i="186" s="1"/>
  <c r="K87" i="186"/>
  <c r="A87" i="186"/>
  <c r="A86" i="186"/>
  <c r="N46" i="186"/>
  <c r="M46" i="186"/>
  <c r="L46" i="186"/>
  <c r="K44" i="186"/>
  <c r="K43" i="186"/>
  <c r="K46" i="186" s="1"/>
  <c r="A43" i="186"/>
  <c r="A44" i="186" s="1"/>
  <c r="A45" i="186" s="1"/>
  <c r="A42" i="186"/>
  <c r="C18" i="186"/>
  <c r="F16" i="186"/>
  <c r="E16" i="186"/>
  <c r="E18" i="186" s="1"/>
  <c r="D164" i="185"/>
  <c r="F155" i="185"/>
  <c r="D165" i="185" s="1"/>
  <c r="N128" i="185"/>
  <c r="M128" i="185"/>
  <c r="L128" i="185"/>
  <c r="K128" i="185"/>
  <c r="C130" i="185" s="1"/>
  <c r="A127" i="185"/>
  <c r="N126" i="185"/>
  <c r="C48" i="185"/>
  <c r="N43" i="185"/>
  <c r="M43" i="185"/>
  <c r="L43" i="185"/>
  <c r="K42" i="185"/>
  <c r="A42" i="185"/>
  <c r="O41" i="185"/>
  <c r="K41" i="185"/>
  <c r="K43" i="185" s="1"/>
  <c r="C47" i="185" s="1"/>
  <c r="D34" i="185"/>
  <c r="C18" i="185"/>
  <c r="F16" i="185"/>
  <c r="E16" i="185"/>
  <c r="E18" i="185" s="1"/>
  <c r="D16" i="185"/>
  <c r="F127" i="184"/>
  <c r="E94" i="184"/>
  <c r="D137" i="184" s="1"/>
  <c r="N88" i="184"/>
  <c r="M88" i="184"/>
  <c r="L88" i="184"/>
  <c r="K88" i="184"/>
  <c r="C90" i="184" s="1"/>
  <c r="A86" i="184"/>
  <c r="A87" i="184" s="1"/>
  <c r="C46" i="184"/>
  <c r="O42" i="184"/>
  <c r="N42" i="184"/>
  <c r="M42" i="184"/>
  <c r="C47" i="184" s="1"/>
  <c r="L42" i="184"/>
  <c r="D35" i="184"/>
  <c r="E18" i="184"/>
  <c r="F16" i="184"/>
  <c r="C18" i="184" s="1"/>
  <c r="E16" i="184"/>
  <c r="D150" i="183"/>
  <c r="F140" i="183"/>
  <c r="E109" i="183"/>
  <c r="D149" i="183" s="1"/>
  <c r="M103" i="183"/>
  <c r="L103" i="183"/>
  <c r="K103" i="183"/>
  <c r="C105" i="183" s="1"/>
  <c r="A102" i="183"/>
  <c r="A101" i="183"/>
  <c r="N100" i="183"/>
  <c r="N103" i="183" s="1"/>
  <c r="N43" i="183"/>
  <c r="M43" i="183"/>
  <c r="C48" i="183" s="1"/>
  <c r="L43" i="183"/>
  <c r="K43" i="183"/>
  <c r="C47" i="183" s="1"/>
  <c r="K42" i="183"/>
  <c r="A42" i="183"/>
  <c r="K41" i="183"/>
  <c r="D35" i="183"/>
  <c r="C18" i="183"/>
  <c r="F16" i="183"/>
  <c r="E16" i="183"/>
  <c r="E18" i="183" s="1"/>
  <c r="F123" i="182"/>
  <c r="D133" i="182" s="1"/>
  <c r="D36" i="182" s="1"/>
  <c r="E107" i="182"/>
  <c r="D132" i="182" s="1"/>
  <c r="N100" i="182"/>
  <c r="M100" i="182"/>
  <c r="L100" i="182"/>
  <c r="K100" i="182"/>
  <c r="C103" i="182" s="1"/>
  <c r="A98" i="182"/>
  <c r="A99" i="182" s="1"/>
  <c r="K97" i="182"/>
  <c r="O45" i="182"/>
  <c r="N45" i="182"/>
  <c r="M45" i="182"/>
  <c r="C50" i="182" s="1"/>
  <c r="L45" i="182"/>
  <c r="K45" i="182"/>
  <c r="C49" i="182" s="1"/>
  <c r="K44" i="182"/>
  <c r="K43" i="182"/>
  <c r="A43" i="182"/>
  <c r="A44" i="182" s="1"/>
  <c r="K42" i="182"/>
  <c r="C18" i="182"/>
  <c r="F16" i="182"/>
  <c r="E16" i="182"/>
  <c r="E18" i="182" s="1"/>
  <c r="F119" i="181"/>
  <c r="D130" i="181" s="1"/>
  <c r="D35" i="181" s="1"/>
  <c r="E104" i="181"/>
  <c r="D129" i="181" s="1"/>
  <c r="N94" i="181"/>
  <c r="M94" i="181"/>
  <c r="L94" i="181"/>
  <c r="K94" i="181"/>
  <c r="C96" i="181" s="1"/>
  <c r="A92" i="181"/>
  <c r="A93" i="181" s="1"/>
  <c r="N45" i="181"/>
  <c r="M45" i="181"/>
  <c r="C50" i="181" s="1"/>
  <c r="L45" i="181"/>
  <c r="K44" i="181"/>
  <c r="K43" i="181"/>
  <c r="K42" i="181"/>
  <c r="A42" i="181"/>
  <c r="A43" i="181" s="1"/>
  <c r="A44" i="181" s="1"/>
  <c r="K41" i="181"/>
  <c r="C18" i="181"/>
  <c r="F16" i="181"/>
  <c r="E16" i="181"/>
  <c r="F111" i="180"/>
  <c r="D122" i="180" s="1"/>
  <c r="D36" i="180" s="1"/>
  <c r="E96" i="180"/>
  <c r="D121" i="180" s="1"/>
  <c r="E121" i="180" s="1"/>
  <c r="N90" i="180"/>
  <c r="M90" i="180"/>
  <c r="L90" i="180"/>
  <c r="K90" i="180"/>
  <c r="A89" i="180"/>
  <c r="C49" i="180"/>
  <c r="O45" i="180"/>
  <c r="N45" i="180"/>
  <c r="M45" i="180"/>
  <c r="C50" i="180" s="1"/>
  <c r="L45" i="180"/>
  <c r="K45" i="180"/>
  <c r="A44" i="180"/>
  <c r="A43" i="180"/>
  <c r="D35" i="180"/>
  <c r="C18" i="180"/>
  <c r="F16" i="180"/>
  <c r="E16" i="180"/>
  <c r="E18" i="180" s="1"/>
  <c r="F103" i="179"/>
  <c r="D114" i="179" s="1"/>
  <c r="D35" i="179" s="1"/>
  <c r="E90" i="179"/>
  <c r="D113" i="179" s="1"/>
  <c r="D34" i="179" s="1"/>
  <c r="E34" i="179" s="1"/>
  <c r="N84" i="179"/>
  <c r="M84" i="179"/>
  <c r="L84" i="179"/>
  <c r="K84" i="179"/>
  <c r="C86" i="179" s="1"/>
  <c r="C47" i="179"/>
  <c r="N43" i="179"/>
  <c r="M43" i="179"/>
  <c r="C48" i="179" s="1"/>
  <c r="L43" i="179"/>
  <c r="A42" i="179"/>
  <c r="E18" i="179"/>
  <c r="F16" i="179"/>
  <c r="C18" i="179" s="1"/>
  <c r="E16" i="179"/>
  <c r="D117" i="178"/>
  <c r="F106" i="178"/>
  <c r="E91" i="178"/>
  <c r="D116" i="178" s="1"/>
  <c r="E116" i="178" s="1"/>
  <c r="N85" i="178"/>
  <c r="M85" i="178"/>
  <c r="L85" i="178"/>
  <c r="K85" i="178"/>
  <c r="C87" i="178" s="1"/>
  <c r="N42" i="178"/>
  <c r="M42" i="178"/>
  <c r="C47" i="178" s="1"/>
  <c r="L42" i="178"/>
  <c r="D35" i="178"/>
  <c r="E34" i="178" s="1"/>
  <c r="E18" i="178"/>
  <c r="F16" i="178"/>
  <c r="C18" i="178" s="1"/>
  <c r="E16" i="178"/>
  <c r="D122" i="177"/>
  <c r="D35" i="177" s="1"/>
  <c r="F111" i="177"/>
  <c r="E96" i="177"/>
  <c r="D121" i="177" s="1"/>
  <c r="A96" i="177"/>
  <c r="N90" i="177"/>
  <c r="M90" i="177"/>
  <c r="L90" i="177"/>
  <c r="K90" i="177"/>
  <c r="C92" i="177" s="1"/>
  <c r="C48" i="177"/>
  <c r="C47" i="177"/>
  <c r="N42" i="177"/>
  <c r="L42" i="177"/>
  <c r="E18" i="177"/>
  <c r="F16" i="177"/>
  <c r="C18" i="177" s="1"/>
  <c r="E16" i="177"/>
  <c r="E121" i="177" l="1"/>
  <c r="D34" i="177"/>
  <c r="E34" i="177" s="1"/>
  <c r="E149" i="183"/>
  <c r="D34" i="183"/>
  <c r="E34" i="183" s="1"/>
  <c r="E164" i="185"/>
  <c r="D35" i="185"/>
  <c r="E119" i="187"/>
  <c r="D34" i="187"/>
  <c r="E34" i="187" s="1"/>
  <c r="E113" i="179"/>
  <c r="E35" i="180"/>
  <c r="K45" i="181"/>
  <c r="D34" i="181"/>
  <c r="E34" i="181" s="1"/>
  <c r="E129" i="181"/>
  <c r="E132" i="182"/>
  <c r="D35" i="182"/>
  <c r="E35" i="182" s="1"/>
  <c r="D34" i="184"/>
  <c r="E34" i="184" s="1"/>
  <c r="E137" i="184"/>
  <c r="E34" i="185"/>
  <c r="E118" i="186"/>
  <c r="D34" i="186"/>
  <c r="E34" i="186" s="1"/>
  <c r="F298" i="176" l="1"/>
  <c r="D309" i="176" s="1"/>
  <c r="E274" i="176"/>
  <c r="D308" i="176" s="1"/>
  <c r="E308" i="176" s="1"/>
  <c r="C270" i="176"/>
  <c r="M268" i="176"/>
  <c r="L268" i="176"/>
  <c r="K268" i="176"/>
  <c r="N267" i="176"/>
  <c r="N268" i="176" s="1"/>
  <c r="C64" i="176"/>
  <c r="N59" i="176"/>
  <c r="M59" i="176"/>
  <c r="L59" i="176"/>
  <c r="K55" i="176"/>
  <c r="K54" i="176"/>
  <c r="K59" i="176" s="1"/>
  <c r="C63" i="176" s="1"/>
  <c r="D48" i="176"/>
  <c r="E47" i="176" s="1"/>
  <c r="E31" i="176"/>
  <c r="F21" i="176"/>
  <c r="F29" i="176" s="1"/>
  <c r="C31" i="176" s="1"/>
  <c r="E21" i="176"/>
  <c r="E29" i="176" s="1"/>
  <c r="D135" i="175"/>
  <c r="F124" i="175"/>
  <c r="E111" i="175"/>
  <c r="D134" i="175" s="1"/>
  <c r="E134" i="175" s="1"/>
  <c r="N105" i="175"/>
  <c r="M105" i="175"/>
  <c r="L105" i="175"/>
  <c r="K105" i="175"/>
  <c r="C107" i="175" s="1"/>
  <c r="C60" i="175"/>
  <c r="M55" i="175"/>
  <c r="K55" i="175"/>
  <c r="C59" i="175" s="1"/>
  <c r="N54" i="175"/>
  <c r="N55" i="175" s="1"/>
  <c r="L54" i="175"/>
  <c r="L53" i="175"/>
  <c r="L52" i="175"/>
  <c r="L51" i="175"/>
  <c r="L50" i="175"/>
  <c r="L49" i="175"/>
  <c r="L55" i="175" s="1"/>
  <c r="D41" i="175"/>
  <c r="E40" i="175"/>
  <c r="E24" i="175"/>
  <c r="C24" i="175"/>
  <c r="F125" i="174"/>
  <c r="D136" i="174" s="1"/>
  <c r="E112" i="174"/>
  <c r="D135" i="174" s="1"/>
  <c r="E135" i="174" s="1"/>
  <c r="N106" i="174"/>
  <c r="M106" i="174"/>
  <c r="L106" i="174"/>
  <c r="K106" i="174"/>
  <c r="C108" i="174" s="1"/>
  <c r="M56" i="174"/>
  <c r="C61" i="174" s="1"/>
  <c r="K56" i="174"/>
  <c r="C60" i="174" s="1"/>
  <c r="N54" i="174"/>
  <c r="N56" i="174" s="1"/>
  <c r="L54" i="174"/>
  <c r="L53" i="174"/>
  <c r="L52" i="174"/>
  <c r="L51" i="174"/>
  <c r="L50" i="174"/>
  <c r="L49" i="174"/>
  <c r="D41" i="174"/>
  <c r="E40" i="174" s="1"/>
  <c r="E24" i="174"/>
  <c r="C24" i="174"/>
  <c r="D139" i="173"/>
  <c r="F128" i="173"/>
  <c r="E113" i="173"/>
  <c r="D138" i="173" s="1"/>
  <c r="E138" i="173" s="1"/>
  <c r="N107" i="173"/>
  <c r="M107" i="173"/>
  <c r="L107" i="173"/>
  <c r="K107" i="173"/>
  <c r="C109" i="173" s="1"/>
  <c r="C64" i="173"/>
  <c r="M59" i="173"/>
  <c r="K59" i="173"/>
  <c r="C63" i="173" s="1"/>
  <c r="N54" i="173"/>
  <c r="N59" i="173" s="1"/>
  <c r="L54" i="173"/>
  <c r="L53" i="173"/>
  <c r="L52" i="173"/>
  <c r="L51" i="173"/>
  <c r="L50" i="173"/>
  <c r="L49" i="173"/>
  <c r="L59" i="173" s="1"/>
  <c r="D41" i="173"/>
  <c r="E40" i="173"/>
  <c r="E24" i="173"/>
  <c r="C24" i="173"/>
  <c r="F120" i="172"/>
  <c r="D131" i="172" s="1"/>
  <c r="E107" i="172"/>
  <c r="D130" i="172" s="1"/>
  <c r="E130" i="172" s="1"/>
  <c r="N101" i="172"/>
  <c r="M101" i="172"/>
  <c r="L101" i="172"/>
  <c r="K101" i="172"/>
  <c r="C103" i="172" s="1"/>
  <c r="M56" i="172"/>
  <c r="C61" i="172" s="1"/>
  <c r="K56" i="172"/>
  <c r="C60" i="172" s="1"/>
  <c r="N54" i="172"/>
  <c r="N56" i="172" s="1"/>
  <c r="L54" i="172"/>
  <c r="L53" i="172"/>
  <c r="L52" i="172"/>
  <c r="L51" i="172"/>
  <c r="L50" i="172"/>
  <c r="L49" i="172"/>
  <c r="L56" i="172" s="1"/>
  <c r="D41" i="172"/>
  <c r="E40" i="172" s="1"/>
  <c r="E24" i="172"/>
  <c r="C24" i="172"/>
  <c r="D128" i="171"/>
  <c r="F117" i="171"/>
  <c r="E104" i="171"/>
  <c r="D127" i="171" s="1"/>
  <c r="E127" i="171" s="1"/>
  <c r="N98" i="171"/>
  <c r="M98" i="171"/>
  <c r="L98" i="171"/>
  <c r="K98" i="171"/>
  <c r="C100" i="171" s="1"/>
  <c r="C60" i="171"/>
  <c r="M55" i="171"/>
  <c r="K55" i="171"/>
  <c r="C59" i="171" s="1"/>
  <c r="N54" i="171"/>
  <c r="N55" i="171" s="1"/>
  <c r="L54" i="171"/>
  <c r="L53" i="171"/>
  <c r="L52" i="171"/>
  <c r="L51" i="171"/>
  <c r="L50" i="171"/>
  <c r="L49" i="171"/>
  <c r="L55" i="171" s="1"/>
  <c r="D41" i="171"/>
  <c r="E40" i="171"/>
  <c r="E24" i="171"/>
  <c r="C24" i="171"/>
  <c r="F119" i="170"/>
  <c r="D130" i="170" s="1"/>
  <c r="E106" i="170"/>
  <c r="D129" i="170" s="1"/>
  <c r="E129" i="170" s="1"/>
  <c r="N100" i="170"/>
  <c r="M100" i="170"/>
  <c r="L100" i="170"/>
  <c r="K100" i="170"/>
  <c r="C102" i="170" s="1"/>
  <c r="M56" i="170"/>
  <c r="C61" i="170" s="1"/>
  <c r="K56" i="170"/>
  <c r="C60" i="170" s="1"/>
  <c r="N54" i="170"/>
  <c r="N56" i="170" s="1"/>
  <c r="L54" i="170"/>
  <c r="L53" i="170"/>
  <c r="L52" i="170"/>
  <c r="L51" i="170"/>
  <c r="L50" i="170"/>
  <c r="L49" i="170"/>
  <c r="D41" i="170"/>
  <c r="E40" i="170" s="1"/>
  <c r="E24" i="170"/>
  <c r="C24" i="170"/>
  <c r="D137" i="169"/>
  <c r="F126" i="169"/>
  <c r="E112" i="169"/>
  <c r="D136" i="169" s="1"/>
  <c r="E136" i="169" s="1"/>
  <c r="N106" i="169"/>
  <c r="M106" i="169"/>
  <c r="L106" i="169"/>
  <c r="K106" i="169"/>
  <c r="C108" i="169" s="1"/>
  <c r="C61" i="169"/>
  <c r="N56" i="169"/>
  <c r="M56" i="169"/>
  <c r="L56" i="169"/>
  <c r="K56" i="169"/>
  <c r="C60" i="169" s="1"/>
  <c r="N54" i="169"/>
  <c r="J54" i="169"/>
  <c r="J53" i="169"/>
  <c r="J52" i="169"/>
  <c r="J51" i="169"/>
  <c r="J50" i="169"/>
  <c r="J55" i="169" s="1"/>
  <c r="J49" i="169"/>
  <c r="D41" i="169"/>
  <c r="E40" i="169" s="1"/>
  <c r="E24" i="169"/>
  <c r="C24" i="169"/>
  <c r="D140" i="168"/>
  <c r="F129" i="168"/>
  <c r="E116" i="168"/>
  <c r="D139" i="168" s="1"/>
  <c r="E139" i="168" s="1"/>
  <c r="N110" i="168"/>
  <c r="M110" i="168"/>
  <c r="L110" i="168"/>
  <c r="K110" i="168"/>
  <c r="C112" i="168" s="1"/>
  <c r="T83" i="168"/>
  <c r="M59" i="168"/>
  <c r="C64" i="168" s="1"/>
  <c r="K59" i="168"/>
  <c r="C63" i="168" s="1"/>
  <c r="N54" i="168"/>
  <c r="N59" i="168" s="1"/>
  <c r="L54" i="168"/>
  <c r="L53" i="168"/>
  <c r="L52" i="168"/>
  <c r="L51" i="168"/>
  <c r="L50" i="168"/>
  <c r="L49" i="168"/>
  <c r="D41" i="168"/>
  <c r="E40" i="168" s="1"/>
  <c r="E24" i="168"/>
  <c r="C24" i="168"/>
  <c r="D130" i="167"/>
  <c r="F119" i="167"/>
  <c r="E106" i="167"/>
  <c r="D129" i="167" s="1"/>
  <c r="E129" i="167" s="1"/>
  <c r="N100" i="167"/>
  <c r="M100" i="167"/>
  <c r="L100" i="167"/>
  <c r="K100" i="167"/>
  <c r="C102" i="167" s="1"/>
  <c r="C60" i="167"/>
  <c r="N55" i="167"/>
  <c r="M55" i="167"/>
  <c r="K55" i="167"/>
  <c r="C59" i="167" s="1"/>
  <c r="L54" i="167"/>
  <c r="L53" i="167"/>
  <c r="L52" i="167"/>
  <c r="L51" i="167"/>
  <c r="L50" i="167"/>
  <c r="L55" i="167" s="1"/>
  <c r="L49" i="167"/>
  <c r="D41" i="167"/>
  <c r="E40" i="167" s="1"/>
  <c r="E24" i="167"/>
  <c r="C24" i="167"/>
  <c r="D185" i="166"/>
  <c r="D36" i="166" s="1"/>
  <c r="F175" i="166"/>
  <c r="E160" i="166"/>
  <c r="D184" i="166" s="1"/>
  <c r="M154" i="166"/>
  <c r="L154" i="166"/>
  <c r="K154" i="166"/>
  <c r="C156" i="166" s="1"/>
  <c r="N153" i="166"/>
  <c r="O152" i="166"/>
  <c r="N152" i="166"/>
  <c r="O151" i="166"/>
  <c r="N151" i="166"/>
  <c r="N154" i="166" s="1"/>
  <c r="A151" i="166"/>
  <c r="O150" i="166"/>
  <c r="N150" i="166"/>
  <c r="C56" i="166"/>
  <c r="N51" i="166"/>
  <c r="M51" i="166"/>
  <c r="L51" i="166"/>
  <c r="O50" i="166"/>
  <c r="O49" i="166"/>
  <c r="O48" i="166"/>
  <c r="O47" i="166"/>
  <c r="O46" i="166"/>
  <c r="K46" i="166"/>
  <c r="O45" i="166"/>
  <c r="K45" i="166"/>
  <c r="O44" i="166"/>
  <c r="K44" i="166"/>
  <c r="A44" i="166"/>
  <c r="A45" i="166" s="1"/>
  <c r="A46" i="166" s="1"/>
  <c r="A47" i="166" s="1"/>
  <c r="A48" i="166" s="1"/>
  <c r="O43" i="166"/>
  <c r="K43" i="166"/>
  <c r="A43" i="166"/>
  <c r="K42" i="166"/>
  <c r="K51" i="166" s="1"/>
  <c r="C55" i="166" s="1"/>
  <c r="E18" i="166"/>
  <c r="F16" i="166"/>
  <c r="C18" i="166" s="1"/>
  <c r="E16" i="166"/>
  <c r="D143" i="165"/>
  <c r="F133" i="165"/>
  <c r="E120" i="165"/>
  <c r="D142" i="165" s="1"/>
  <c r="E142" i="165" s="1"/>
  <c r="N114" i="165"/>
  <c r="M114" i="165"/>
  <c r="K114" i="165"/>
  <c r="C116" i="165" s="1"/>
  <c r="L112" i="165"/>
  <c r="A112" i="165"/>
  <c r="A113" i="165" s="1"/>
  <c r="N111" i="165"/>
  <c r="L111" i="165"/>
  <c r="L114" i="165" s="1"/>
  <c r="N58" i="165"/>
  <c r="M58" i="165"/>
  <c r="C63" i="165" s="1"/>
  <c r="L58" i="165"/>
  <c r="K58" i="165"/>
  <c r="C62" i="165" s="1"/>
  <c r="K57" i="165"/>
  <c r="K56" i="165"/>
  <c r="A56" i="165"/>
  <c r="A57" i="165" s="1"/>
  <c r="K55" i="165"/>
  <c r="D49" i="165"/>
  <c r="E48" i="165" s="1"/>
  <c r="E32" i="165"/>
  <c r="F30" i="165"/>
  <c r="C32" i="165" s="1"/>
  <c r="E30" i="165"/>
  <c r="D133" i="164"/>
  <c r="D36" i="164" s="1"/>
  <c r="D132" i="164"/>
  <c r="F122" i="164"/>
  <c r="N99" i="164"/>
  <c r="M99" i="164"/>
  <c r="L99" i="164"/>
  <c r="K99" i="164"/>
  <c r="A92" i="164"/>
  <c r="A93" i="164" s="1"/>
  <c r="A94" i="164" s="1"/>
  <c r="A95" i="164" s="1"/>
  <c r="A96" i="164" s="1"/>
  <c r="A97" i="164" s="1"/>
  <c r="A98" i="164" s="1"/>
  <c r="C52" i="164"/>
  <c r="O48" i="164"/>
  <c r="N48" i="164"/>
  <c r="M48" i="164"/>
  <c r="C53" i="164" s="1"/>
  <c r="L48" i="164"/>
  <c r="K48" i="164"/>
  <c r="A45" i="164"/>
  <c r="A46" i="164" s="1"/>
  <c r="A47" i="164" s="1"/>
  <c r="E18" i="164"/>
  <c r="F16" i="164"/>
  <c r="C18" i="164" s="1"/>
  <c r="E16" i="164"/>
  <c r="D136" i="163"/>
  <c r="D135" i="163"/>
  <c r="E135" i="163" s="1"/>
  <c r="F125" i="163"/>
  <c r="N104" i="163"/>
  <c r="M104" i="163"/>
  <c r="L104" i="163"/>
  <c r="K104" i="163"/>
  <c r="A99" i="163"/>
  <c r="A100" i="163" s="1"/>
  <c r="A101" i="163" s="1"/>
  <c r="A102" i="163" s="1"/>
  <c r="A103" i="163" s="1"/>
  <c r="A97" i="163"/>
  <c r="A98" i="163" s="1"/>
  <c r="O47" i="163"/>
  <c r="N47" i="163"/>
  <c r="M47" i="163"/>
  <c r="C52" i="163" s="1"/>
  <c r="L47" i="163"/>
  <c r="K46" i="163"/>
  <c r="K45" i="163"/>
  <c r="A45" i="163"/>
  <c r="A46" i="163" s="1"/>
  <c r="K44" i="163"/>
  <c r="K47" i="163" s="1"/>
  <c r="C51" i="163" s="1"/>
  <c r="C18" i="163"/>
  <c r="F16" i="163"/>
  <c r="E16" i="163"/>
  <c r="E18" i="163" s="1"/>
  <c r="F120" i="162"/>
  <c r="D131" i="162" s="1"/>
  <c r="E105" i="162"/>
  <c r="D130" i="162" s="1"/>
  <c r="E130" i="162" s="1"/>
  <c r="C101" i="162"/>
  <c r="M99" i="162"/>
  <c r="L99" i="162"/>
  <c r="K99" i="162"/>
  <c r="A92" i="162"/>
  <c r="A93" i="162" s="1"/>
  <c r="A94" i="162" s="1"/>
  <c r="A95" i="162" s="1"/>
  <c r="A96" i="162" s="1"/>
  <c r="A97" i="162" s="1"/>
  <c r="A98" i="162" s="1"/>
  <c r="N91" i="162"/>
  <c r="N99" i="162" s="1"/>
  <c r="C52" i="162"/>
  <c r="N46" i="162"/>
  <c r="M46" i="162"/>
  <c r="L46" i="162"/>
  <c r="K46" i="162"/>
  <c r="C51" i="162" s="1"/>
  <c r="A45" i="162"/>
  <c r="D36" i="162"/>
  <c r="E35" i="162"/>
  <c r="C18" i="162"/>
  <c r="F16" i="162"/>
  <c r="E16" i="162"/>
  <c r="E18" i="162" s="1"/>
  <c r="F106" i="161"/>
  <c r="D116" i="161" s="1"/>
  <c r="D35" i="161" s="1"/>
  <c r="E91" i="161"/>
  <c r="D115" i="161" s="1"/>
  <c r="N85" i="161"/>
  <c r="M85" i="161"/>
  <c r="L85" i="161"/>
  <c r="K85" i="161"/>
  <c r="C87" i="161" s="1"/>
  <c r="N42" i="161"/>
  <c r="M42" i="161"/>
  <c r="C47" i="161" s="1"/>
  <c r="L42" i="161"/>
  <c r="K42" i="161"/>
  <c r="C46" i="161" s="1"/>
  <c r="K41" i="161"/>
  <c r="C18" i="161"/>
  <c r="F16" i="161"/>
  <c r="E16" i="161"/>
  <c r="E18" i="161" s="1"/>
  <c r="F122" i="160"/>
  <c r="D132" i="160" s="1"/>
  <c r="D45" i="160" s="1"/>
  <c r="E107" i="160"/>
  <c r="D131" i="160" s="1"/>
  <c r="N101" i="160"/>
  <c r="M101" i="160"/>
  <c r="L101" i="160"/>
  <c r="K101" i="160"/>
  <c r="C103" i="160" s="1"/>
  <c r="C59" i="160"/>
  <c r="N55" i="160"/>
  <c r="M55" i="160"/>
  <c r="C60" i="160" s="1"/>
  <c r="A53" i="160"/>
  <c r="A54" i="160" s="1"/>
  <c r="A52" i="160"/>
  <c r="F26" i="160"/>
  <c r="E26" i="160"/>
  <c r="E28" i="160" s="1"/>
  <c r="D132" i="159"/>
  <c r="D45" i="159" s="1"/>
  <c r="F122" i="159"/>
  <c r="E107" i="159"/>
  <c r="D131" i="159" s="1"/>
  <c r="N101" i="159"/>
  <c r="M101" i="159"/>
  <c r="L101" i="159"/>
  <c r="K101" i="159"/>
  <c r="C103" i="159" s="1"/>
  <c r="C60" i="159"/>
  <c r="C59" i="159"/>
  <c r="N55" i="159"/>
  <c r="M55" i="159"/>
  <c r="A52" i="159"/>
  <c r="A53" i="159" s="1"/>
  <c r="A54" i="159" s="1"/>
  <c r="F26" i="159"/>
  <c r="E26" i="159"/>
  <c r="E28" i="159" s="1"/>
  <c r="F122" i="158"/>
  <c r="D132" i="158" s="1"/>
  <c r="E107" i="158"/>
  <c r="D131" i="158" s="1"/>
  <c r="E131" i="158" s="1"/>
  <c r="N101" i="158"/>
  <c r="M101" i="158"/>
  <c r="L101" i="158"/>
  <c r="K101" i="158"/>
  <c r="C103" i="158" s="1"/>
  <c r="C59" i="158"/>
  <c r="N55" i="158"/>
  <c r="M55" i="158"/>
  <c r="C60" i="158" s="1"/>
  <c r="A53" i="158"/>
  <c r="A54" i="158" s="1"/>
  <c r="A52" i="158"/>
  <c r="D45" i="158"/>
  <c r="D44" i="158"/>
  <c r="F26" i="158"/>
  <c r="E26" i="158"/>
  <c r="E28" i="158" s="1"/>
  <c r="D125" i="157"/>
  <c r="D45" i="157" s="1"/>
  <c r="F115" i="157"/>
  <c r="E100" i="157"/>
  <c r="D124" i="157" s="1"/>
  <c r="N94" i="157"/>
  <c r="M94" i="157"/>
  <c r="L94" i="157"/>
  <c r="K94" i="157"/>
  <c r="C96" i="157" s="1"/>
  <c r="C60" i="157"/>
  <c r="C59" i="157"/>
  <c r="N55" i="157"/>
  <c r="M55" i="157"/>
  <c r="A54" i="157"/>
  <c r="A52" i="157"/>
  <c r="A53" i="157" s="1"/>
  <c r="F26" i="157"/>
  <c r="E26" i="157"/>
  <c r="E28" i="157" s="1"/>
  <c r="F122" i="156"/>
  <c r="D132" i="156" s="1"/>
  <c r="E107" i="156"/>
  <c r="D131" i="156" s="1"/>
  <c r="E131" i="156" s="1"/>
  <c r="N101" i="156"/>
  <c r="M101" i="156"/>
  <c r="L101" i="156"/>
  <c r="K101" i="156"/>
  <c r="C103" i="156" s="1"/>
  <c r="C59" i="156"/>
  <c r="N55" i="156"/>
  <c r="M55" i="156"/>
  <c r="C60" i="156" s="1"/>
  <c r="A53" i="156"/>
  <c r="A54" i="156" s="1"/>
  <c r="A52" i="156"/>
  <c r="D45" i="156"/>
  <c r="D44" i="156"/>
  <c r="E44" i="156" s="1"/>
  <c r="F26" i="156"/>
  <c r="E26" i="156"/>
  <c r="E28" i="156" s="1"/>
  <c r="D132" i="155"/>
  <c r="D45" i="155" s="1"/>
  <c r="F122" i="155"/>
  <c r="E107" i="155"/>
  <c r="D131" i="155" s="1"/>
  <c r="N101" i="155"/>
  <c r="M101" i="155"/>
  <c r="L101" i="155"/>
  <c r="K101" i="155"/>
  <c r="C103" i="155" s="1"/>
  <c r="C60" i="155"/>
  <c r="C59" i="155"/>
  <c r="N55" i="155"/>
  <c r="M55" i="155"/>
  <c r="A52" i="155"/>
  <c r="A53" i="155" s="1"/>
  <c r="A54" i="155" s="1"/>
  <c r="F26" i="155"/>
  <c r="E26" i="155"/>
  <c r="E28" i="155" s="1"/>
  <c r="F122" i="154"/>
  <c r="D132" i="154" s="1"/>
  <c r="E107" i="154"/>
  <c r="D131" i="154" s="1"/>
  <c r="E131" i="154" s="1"/>
  <c r="N101" i="154"/>
  <c r="M101" i="154"/>
  <c r="L101" i="154"/>
  <c r="K101" i="154"/>
  <c r="C103" i="154" s="1"/>
  <c r="C59" i="154"/>
  <c r="N55" i="154"/>
  <c r="M55" i="154"/>
  <c r="C60" i="154" s="1"/>
  <c r="A53" i="154"/>
  <c r="A54" i="154" s="1"/>
  <c r="A52" i="154"/>
  <c r="D45" i="154"/>
  <c r="D44" i="154"/>
  <c r="F26" i="154"/>
  <c r="E26" i="154"/>
  <c r="E28" i="154" s="1"/>
  <c r="D132" i="153"/>
  <c r="D45" i="153" s="1"/>
  <c r="F122" i="153"/>
  <c r="E107" i="153"/>
  <c r="D131" i="153" s="1"/>
  <c r="N101" i="153"/>
  <c r="M101" i="153"/>
  <c r="L101" i="153"/>
  <c r="K101" i="153"/>
  <c r="C103" i="153" s="1"/>
  <c r="C60" i="153"/>
  <c r="C59" i="153"/>
  <c r="N55" i="153"/>
  <c r="M55" i="153"/>
  <c r="A54" i="153"/>
  <c r="A52" i="153"/>
  <c r="A53" i="153" s="1"/>
  <c r="F26" i="153"/>
  <c r="E26" i="153"/>
  <c r="E28" i="153" s="1"/>
  <c r="F122" i="152"/>
  <c r="D132" i="152" s="1"/>
  <c r="E107" i="152"/>
  <c r="D131" i="152" s="1"/>
  <c r="E131" i="152" s="1"/>
  <c r="N101" i="152"/>
  <c r="M101" i="152"/>
  <c r="L101" i="152"/>
  <c r="K101" i="152"/>
  <c r="C103" i="152" s="1"/>
  <c r="C59" i="152"/>
  <c r="N55" i="152"/>
  <c r="M55" i="152"/>
  <c r="C60" i="152" s="1"/>
  <c r="A53" i="152"/>
  <c r="A54" i="152" s="1"/>
  <c r="A52" i="152"/>
  <c r="D45" i="152"/>
  <c r="D44" i="152"/>
  <c r="E44" i="152" s="1"/>
  <c r="F26" i="152"/>
  <c r="E26" i="152"/>
  <c r="E28" i="152" s="1"/>
  <c r="D132" i="151"/>
  <c r="D45" i="151" s="1"/>
  <c r="F122" i="151"/>
  <c r="E107" i="151"/>
  <c r="D131" i="151" s="1"/>
  <c r="N101" i="151"/>
  <c r="M101" i="151"/>
  <c r="L101" i="151"/>
  <c r="K101" i="151"/>
  <c r="C103" i="151" s="1"/>
  <c r="C60" i="151"/>
  <c r="C59" i="151"/>
  <c r="N55" i="151"/>
  <c r="M55" i="151"/>
  <c r="A52" i="151"/>
  <c r="A53" i="151" s="1"/>
  <c r="A54" i="151" s="1"/>
  <c r="F26" i="151"/>
  <c r="E26" i="151"/>
  <c r="E28" i="151" s="1"/>
  <c r="F122" i="150"/>
  <c r="D132" i="150" s="1"/>
  <c r="D45" i="150" s="1"/>
  <c r="E107" i="150"/>
  <c r="D131" i="150" s="1"/>
  <c r="E131" i="150" s="1"/>
  <c r="C103" i="150"/>
  <c r="M101" i="150"/>
  <c r="L101" i="150"/>
  <c r="K101" i="150"/>
  <c r="N100" i="150"/>
  <c r="N101" i="150" s="1"/>
  <c r="C60" i="150"/>
  <c r="C59" i="150"/>
  <c r="N55" i="150"/>
  <c r="M55" i="150"/>
  <c r="K53" i="150"/>
  <c r="A53" i="150"/>
  <c r="A54" i="150" s="1"/>
  <c r="A52" i="150"/>
  <c r="D44" i="150"/>
  <c r="F26" i="150"/>
  <c r="E26" i="150"/>
  <c r="E28" i="150" s="1"/>
  <c r="D158" i="149"/>
  <c r="D157" i="149"/>
  <c r="E157" i="149" s="1"/>
  <c r="F147" i="149"/>
  <c r="N126" i="149"/>
  <c r="M126" i="149"/>
  <c r="L126" i="149"/>
  <c r="K126" i="149"/>
  <c r="C128" i="149" s="1"/>
  <c r="N51" i="149"/>
  <c r="M51" i="149"/>
  <c r="C56" i="149" s="1"/>
  <c r="L51" i="149"/>
  <c r="K51" i="149"/>
  <c r="C55" i="149" s="1"/>
  <c r="K50" i="149"/>
  <c r="A50" i="149"/>
  <c r="K49" i="149"/>
  <c r="D41" i="149"/>
  <c r="E40" i="149" s="1"/>
  <c r="E24" i="149"/>
  <c r="F22" i="149"/>
  <c r="C24" i="149" s="1"/>
  <c r="E22" i="149"/>
  <c r="D154" i="148"/>
  <c r="F143" i="148"/>
  <c r="E112" i="148"/>
  <c r="D153" i="148" s="1"/>
  <c r="E153" i="148" s="1"/>
  <c r="N106" i="148"/>
  <c r="M106" i="148"/>
  <c r="L106" i="148"/>
  <c r="K106" i="148"/>
  <c r="C108" i="148" s="1"/>
  <c r="C66" i="148"/>
  <c r="N62" i="148"/>
  <c r="L62" i="148"/>
  <c r="K62" i="148"/>
  <c r="A56" i="148"/>
  <c r="A55" i="148"/>
  <c r="D35" i="148"/>
  <c r="E34" i="148" s="1"/>
  <c r="E18" i="148"/>
  <c r="F16" i="148"/>
  <c r="C18" i="148" s="1"/>
  <c r="E16" i="148"/>
  <c r="D137" i="147"/>
  <c r="F126" i="147"/>
  <c r="E114" i="147"/>
  <c r="D136" i="147" s="1"/>
  <c r="E136" i="147" s="1"/>
  <c r="N108" i="147"/>
  <c r="M108" i="147"/>
  <c r="L108" i="147"/>
  <c r="K108" i="147"/>
  <c r="C110" i="147" s="1"/>
  <c r="A107" i="147"/>
  <c r="N106" i="147"/>
  <c r="C62" i="147"/>
  <c r="N57" i="147"/>
  <c r="M57" i="147"/>
  <c r="L50" i="147"/>
  <c r="L57" i="147" s="1"/>
  <c r="A50" i="147"/>
  <c r="A51" i="147" s="1"/>
  <c r="A52" i="147" s="1"/>
  <c r="A53" i="147" s="1"/>
  <c r="A54" i="147" s="1"/>
  <c r="A55" i="147" s="1"/>
  <c r="A56" i="147" s="1"/>
  <c r="K49" i="147"/>
  <c r="K57" i="147" s="1"/>
  <c r="C61" i="147" s="1"/>
  <c r="D41" i="147"/>
  <c r="E40" i="147"/>
  <c r="C24" i="147"/>
  <c r="F22" i="147"/>
  <c r="E22" i="147"/>
  <c r="E24" i="147" s="1"/>
  <c r="F128" i="146"/>
  <c r="D138" i="146" s="1"/>
  <c r="D35" i="146" s="1"/>
  <c r="E114" i="146"/>
  <c r="D137" i="146" s="1"/>
  <c r="D34" i="146" s="1"/>
  <c r="E34" i="146" s="1"/>
  <c r="M108" i="146"/>
  <c r="L108" i="146"/>
  <c r="K108" i="146"/>
  <c r="C110" i="146" s="1"/>
  <c r="A107" i="146"/>
  <c r="N106" i="146"/>
  <c r="N108" i="146" s="1"/>
  <c r="K106" i="146"/>
  <c r="C49" i="146"/>
  <c r="N44" i="146"/>
  <c r="M44" i="146"/>
  <c r="L44" i="146"/>
  <c r="K43" i="146"/>
  <c r="K42" i="146"/>
  <c r="K41" i="146"/>
  <c r="K44" i="146" s="1"/>
  <c r="C48" i="146" s="1"/>
  <c r="E17" i="146"/>
  <c r="F15" i="146"/>
  <c r="C17" i="146" s="1"/>
  <c r="E15" i="146"/>
  <c r="D143" i="145"/>
  <c r="F132" i="145"/>
  <c r="E118" i="145"/>
  <c r="D142" i="145" s="1"/>
  <c r="N111" i="145"/>
  <c r="M111" i="145"/>
  <c r="L111" i="145"/>
  <c r="A110" i="145"/>
  <c r="K109" i="145"/>
  <c r="K111" i="145" s="1"/>
  <c r="C114" i="145" s="1"/>
  <c r="S105" i="145"/>
  <c r="Q105" i="145"/>
  <c r="C54" i="145"/>
  <c r="N48" i="145"/>
  <c r="M48" i="145"/>
  <c r="L48" i="145"/>
  <c r="K47" i="145"/>
  <c r="K46" i="145"/>
  <c r="K45" i="145"/>
  <c r="K44" i="145"/>
  <c r="K43" i="145"/>
  <c r="K42" i="145"/>
  <c r="K41" i="145"/>
  <c r="A41" i="145"/>
  <c r="A42" i="145" s="1"/>
  <c r="A43" i="145" s="1"/>
  <c r="A44" i="145" s="1"/>
  <c r="A45" i="145" s="1"/>
  <c r="A46" i="145" s="1"/>
  <c r="K40" i="145"/>
  <c r="D35" i="145"/>
  <c r="C17" i="145"/>
  <c r="F15" i="145"/>
  <c r="E15" i="145"/>
  <c r="E17" i="145" s="1"/>
  <c r="F103" i="144"/>
  <c r="D113" i="144" s="1"/>
  <c r="E88" i="144"/>
  <c r="D112" i="144" s="1"/>
  <c r="E112" i="144" s="1"/>
  <c r="N82" i="144"/>
  <c r="M82" i="144"/>
  <c r="L82" i="144"/>
  <c r="K82" i="144"/>
  <c r="C84" i="144" s="1"/>
  <c r="N44" i="144"/>
  <c r="M44" i="144"/>
  <c r="C49" i="144" s="1"/>
  <c r="L44" i="144"/>
  <c r="K44" i="144"/>
  <c r="C48" i="144" s="1"/>
  <c r="A43" i="144"/>
  <c r="D36" i="144"/>
  <c r="E35" i="144" s="1"/>
  <c r="E18" i="144"/>
  <c r="C18" i="144"/>
  <c r="F180" i="143"/>
  <c r="E163" i="143"/>
  <c r="D190" i="143" s="1"/>
  <c r="E190" i="143" s="1"/>
  <c r="N157" i="143"/>
  <c r="M157" i="143"/>
  <c r="L157" i="143"/>
  <c r="K157" i="143"/>
  <c r="C159" i="143" s="1"/>
  <c r="N154" i="143"/>
  <c r="N153" i="143"/>
  <c r="N152" i="143"/>
  <c r="A152" i="143"/>
  <c r="A153" i="143" s="1"/>
  <c r="A154" i="143" s="1"/>
  <c r="A155" i="143" s="1"/>
  <c r="N151" i="143"/>
  <c r="C61" i="143"/>
  <c r="C60" i="143"/>
  <c r="N57" i="143"/>
  <c r="M57" i="143"/>
  <c r="K57" i="143"/>
  <c r="L53" i="143"/>
  <c r="L52" i="143"/>
  <c r="L51" i="143"/>
  <c r="L57" i="143" s="1"/>
  <c r="E44" i="143"/>
  <c r="E24" i="143"/>
  <c r="F22" i="143"/>
  <c r="C24" i="143" s="1"/>
  <c r="E22" i="143"/>
  <c r="F174" i="142"/>
  <c r="E152" i="142"/>
  <c r="D185" i="142" s="1"/>
  <c r="E185" i="142" s="1"/>
  <c r="N146" i="142"/>
  <c r="M146" i="142"/>
  <c r="L146" i="142"/>
  <c r="K146" i="142"/>
  <c r="C148" i="142" s="1"/>
  <c r="A140" i="142"/>
  <c r="A141" i="142" s="1"/>
  <c r="A142" i="142" s="1"/>
  <c r="A143" i="142" s="1"/>
  <c r="A144" i="142" s="1"/>
  <c r="A145" i="142" s="1"/>
  <c r="A139" i="142"/>
  <c r="C60" i="142"/>
  <c r="N55" i="142"/>
  <c r="M55" i="142"/>
  <c r="L54" i="142"/>
  <c r="L55" i="142" s="1"/>
  <c r="K52" i="142"/>
  <c r="K55" i="142" s="1"/>
  <c r="C59" i="142" s="1"/>
  <c r="L51" i="142"/>
  <c r="A51" i="142"/>
  <c r="A52" i="142" s="1"/>
  <c r="A53" i="142" s="1"/>
  <c r="A54" i="142" s="1"/>
  <c r="L50" i="142"/>
  <c r="E40" i="142"/>
  <c r="C24" i="142"/>
  <c r="F22" i="142"/>
  <c r="E22" i="142"/>
  <c r="E24" i="142" s="1"/>
  <c r="F242" i="141"/>
  <c r="D253" i="141" s="1"/>
  <c r="E224" i="141"/>
  <c r="D252" i="141" s="1"/>
  <c r="E252" i="141" s="1"/>
  <c r="N218" i="141"/>
  <c r="M218" i="141"/>
  <c r="K218" i="141"/>
  <c r="C220" i="141" s="1"/>
  <c r="L217" i="141"/>
  <c r="L216" i="141"/>
  <c r="L215" i="141"/>
  <c r="L214" i="141"/>
  <c r="L213" i="141"/>
  <c r="L212" i="141"/>
  <c r="L218" i="141" s="1"/>
  <c r="N54" i="141"/>
  <c r="M54" i="141"/>
  <c r="L54" i="141"/>
  <c r="K54" i="141"/>
  <c r="K51" i="141"/>
  <c r="K50" i="141"/>
  <c r="A50" i="141"/>
  <c r="A51" i="141" s="1"/>
  <c r="A52" i="141" s="1"/>
  <c r="A53" i="141" s="1"/>
  <c r="K49" i="141"/>
  <c r="D41" i="141"/>
  <c r="E40" i="141" s="1"/>
  <c r="E24" i="141"/>
  <c r="F22" i="141"/>
  <c r="C24" i="141" s="1"/>
  <c r="E22" i="141"/>
  <c r="D149" i="140"/>
  <c r="F138" i="140"/>
  <c r="E124" i="140"/>
  <c r="D148" i="140" s="1"/>
  <c r="E148" i="140" s="1"/>
  <c r="N118" i="140"/>
  <c r="M118" i="140"/>
  <c r="L118" i="140"/>
  <c r="K118" i="140"/>
  <c r="C120" i="140" s="1"/>
  <c r="A117" i="140"/>
  <c r="O116" i="140"/>
  <c r="C50" i="140"/>
  <c r="N45" i="140"/>
  <c r="M45" i="140"/>
  <c r="L45" i="140"/>
  <c r="K45" i="140"/>
  <c r="C49" i="140" s="1"/>
  <c r="A44" i="140"/>
  <c r="D37" i="140"/>
  <c r="E36" i="140"/>
  <c r="C18" i="140"/>
  <c r="F16" i="140"/>
  <c r="E16" i="140"/>
  <c r="E18" i="140" s="1"/>
  <c r="F181" i="139"/>
  <c r="D191" i="139" s="1"/>
  <c r="D35" i="139" s="1"/>
  <c r="E166" i="139"/>
  <c r="D190" i="139" s="1"/>
  <c r="N160" i="139"/>
  <c r="M160" i="139"/>
  <c r="L160" i="139"/>
  <c r="K160" i="139"/>
  <c r="C162" i="139" s="1"/>
  <c r="O158" i="139"/>
  <c r="C53" i="139"/>
  <c r="N48" i="139"/>
  <c r="M48" i="139"/>
  <c r="L48" i="139"/>
  <c r="O46" i="139"/>
  <c r="A46" i="139"/>
  <c r="A47" i="139" s="1"/>
  <c r="O44" i="139"/>
  <c r="K44" i="139"/>
  <c r="O43" i="139"/>
  <c r="K43" i="139"/>
  <c r="O42" i="139"/>
  <c r="K42" i="139"/>
  <c r="A42" i="139"/>
  <c r="A43" i="139" s="1"/>
  <c r="K41" i="139"/>
  <c r="K48" i="139" s="1"/>
  <c r="C52" i="139" s="1"/>
  <c r="C18" i="139"/>
  <c r="F16" i="139"/>
  <c r="E16" i="139"/>
  <c r="E18" i="139" s="1"/>
  <c r="F145" i="138"/>
  <c r="D156" i="138" s="1"/>
  <c r="E118" i="138"/>
  <c r="D155" i="138" s="1"/>
  <c r="N112" i="138"/>
  <c r="M112" i="138"/>
  <c r="L112" i="138"/>
  <c r="K112" i="138"/>
  <c r="C114" i="138" s="1"/>
  <c r="A108" i="138"/>
  <c r="A109" i="138" s="1"/>
  <c r="A110" i="138" s="1"/>
  <c r="A111" i="138" s="1"/>
  <c r="A107" i="138"/>
  <c r="C59" i="138"/>
  <c r="N54" i="138"/>
  <c r="M54" i="138"/>
  <c r="L54" i="138"/>
  <c r="K52" i="138"/>
  <c r="K51" i="138"/>
  <c r="K50" i="138"/>
  <c r="A50" i="138"/>
  <c r="A51" i="138" s="1"/>
  <c r="A52" i="138" s="1"/>
  <c r="A53" i="138" s="1"/>
  <c r="K49" i="138"/>
  <c r="K54" i="138" s="1"/>
  <c r="C58" i="138" s="1"/>
  <c r="E40" i="138"/>
  <c r="C24" i="138"/>
  <c r="F22" i="138"/>
  <c r="E22" i="138"/>
  <c r="E24" i="138" s="1"/>
  <c r="F111" i="137"/>
  <c r="D121" i="137" s="1"/>
  <c r="D35" i="137" s="1"/>
  <c r="E95" i="137"/>
  <c r="D120" i="137" s="1"/>
  <c r="C91" i="137"/>
  <c r="N89" i="137"/>
  <c r="L89" i="137"/>
  <c r="A85" i="137"/>
  <c r="A86" i="137" s="1"/>
  <c r="A87" i="137" s="1"/>
  <c r="A88" i="137" s="1"/>
  <c r="A84" i="137"/>
  <c r="C51" i="137"/>
  <c r="C50" i="137"/>
  <c r="N46" i="137"/>
  <c r="A43" i="137"/>
  <c r="A44" i="137" s="1"/>
  <c r="K41" i="137"/>
  <c r="C18" i="137"/>
  <c r="F16" i="137"/>
  <c r="E16" i="137"/>
  <c r="E18" i="137" s="1"/>
  <c r="D144" i="136"/>
  <c r="F133" i="136"/>
  <c r="E119" i="136"/>
  <c r="D143" i="136" s="1"/>
  <c r="E143" i="136" s="1"/>
  <c r="N113" i="136"/>
  <c r="M113" i="136"/>
  <c r="L113" i="136"/>
  <c r="K113" i="136"/>
  <c r="A108" i="136"/>
  <c r="A109" i="136" s="1"/>
  <c r="A110" i="136" s="1"/>
  <c r="A111" i="136" s="1"/>
  <c r="A112" i="136" s="1"/>
  <c r="A113" i="136" s="1"/>
  <c r="A107" i="136"/>
  <c r="C63" i="136"/>
  <c r="N57" i="136"/>
  <c r="M57" i="136"/>
  <c r="L57" i="136"/>
  <c r="K57" i="136"/>
  <c r="C62" i="136" s="1"/>
  <c r="A50" i="136"/>
  <c r="A51" i="136" s="1"/>
  <c r="A52" i="136" s="1"/>
  <c r="A53" i="136" s="1"/>
  <c r="A54" i="136" s="1"/>
  <c r="A55" i="136" s="1"/>
  <c r="A56" i="136" s="1"/>
  <c r="N49" i="136"/>
  <c r="D41" i="136"/>
  <c r="E40" i="136" s="1"/>
  <c r="E24" i="136"/>
  <c r="F22" i="136"/>
  <c r="C24" i="136" s="1"/>
  <c r="E22" i="136"/>
  <c r="D147" i="135"/>
  <c r="D146" i="135"/>
  <c r="E146" i="135" s="1"/>
  <c r="F136" i="135"/>
  <c r="E124" i="135"/>
  <c r="C120" i="135"/>
  <c r="N117" i="135"/>
  <c r="M117" i="135"/>
  <c r="L117" i="135"/>
  <c r="K117" i="135"/>
  <c r="A111" i="135"/>
  <c r="A112" i="135" s="1"/>
  <c r="A113" i="135" s="1"/>
  <c r="A114" i="135" s="1"/>
  <c r="A115" i="135" s="1"/>
  <c r="A116" i="135" s="1"/>
  <c r="A117" i="135" s="1"/>
  <c r="M57" i="135"/>
  <c r="C62" i="135" s="1"/>
  <c r="L57" i="135"/>
  <c r="K57" i="135"/>
  <c r="C61" i="135" s="1"/>
  <c r="A51" i="135"/>
  <c r="A52" i="135" s="1"/>
  <c r="A53" i="135" s="1"/>
  <c r="A54" i="135" s="1"/>
  <c r="A55" i="135" s="1"/>
  <c r="A56" i="135" s="1"/>
  <c r="A50" i="135"/>
  <c r="N49" i="135"/>
  <c r="N57" i="135" s="1"/>
  <c r="D41" i="135"/>
  <c r="E40" i="135"/>
  <c r="F22" i="135"/>
  <c r="C24" i="135" s="1"/>
  <c r="E22" i="135"/>
  <c r="F138" i="134"/>
  <c r="D149" i="134" s="1"/>
  <c r="E148" i="134" s="1"/>
  <c r="E125" i="134"/>
  <c r="N119" i="134"/>
  <c r="M119" i="134"/>
  <c r="L119" i="134"/>
  <c r="K119" i="134"/>
  <c r="C121" i="134" s="1"/>
  <c r="A113" i="134"/>
  <c r="A114" i="134" s="1"/>
  <c r="A115" i="134" s="1"/>
  <c r="A116" i="134" s="1"/>
  <c r="A117" i="134" s="1"/>
  <c r="A118" i="134" s="1"/>
  <c r="A112" i="134"/>
  <c r="C63" i="134"/>
  <c r="N57" i="134"/>
  <c r="M57" i="134"/>
  <c r="L57" i="134"/>
  <c r="K57" i="134"/>
  <c r="C62" i="134" s="1"/>
  <c r="A50" i="134"/>
  <c r="A51" i="134" s="1"/>
  <c r="A52" i="134" s="1"/>
  <c r="A53" i="134" s="1"/>
  <c r="A54" i="134" s="1"/>
  <c r="A55" i="134" s="1"/>
  <c r="A56" i="134" s="1"/>
  <c r="N49" i="134"/>
  <c r="D41" i="134"/>
  <c r="E40" i="134" s="1"/>
  <c r="C24" i="134"/>
  <c r="F22" i="134"/>
  <c r="E22" i="134"/>
  <c r="F125" i="132"/>
  <c r="D135" i="132" s="1"/>
  <c r="D35" i="132" s="1"/>
  <c r="E104" i="132"/>
  <c r="D134" i="132" s="1"/>
  <c r="N98" i="132"/>
  <c r="M98" i="132"/>
  <c r="K98" i="132"/>
  <c r="C100" i="132" s="1"/>
  <c r="L97" i="132"/>
  <c r="L96" i="132"/>
  <c r="L95" i="132"/>
  <c r="L94" i="132"/>
  <c r="L93" i="132"/>
  <c r="L92" i="132"/>
  <c r="L91" i="132"/>
  <c r="A91" i="132"/>
  <c r="A92" i="132" s="1"/>
  <c r="A93" i="132" s="1"/>
  <c r="A94" i="132" s="1"/>
  <c r="A95" i="132" s="1"/>
  <c r="A96" i="132" s="1"/>
  <c r="A97" i="132" s="1"/>
  <c r="L90" i="132"/>
  <c r="L98" i="132" s="1"/>
  <c r="N43" i="132"/>
  <c r="M43" i="132"/>
  <c r="C48" i="132" s="1"/>
  <c r="L43" i="132"/>
  <c r="K42" i="132"/>
  <c r="K41" i="132"/>
  <c r="K43" i="132" s="1"/>
  <c r="C47" i="132" s="1"/>
  <c r="E18" i="132"/>
  <c r="C18" i="132"/>
  <c r="D125" i="131"/>
  <c r="F115" i="131"/>
  <c r="E100" i="131"/>
  <c r="D124" i="131" s="1"/>
  <c r="N94" i="131"/>
  <c r="M94" i="131"/>
  <c r="L94" i="131"/>
  <c r="K94" i="131"/>
  <c r="C96" i="131" s="1"/>
  <c r="A87" i="131"/>
  <c r="A88" i="131" s="1"/>
  <c r="A89" i="131" s="1"/>
  <c r="A90" i="131" s="1"/>
  <c r="A91" i="131" s="1"/>
  <c r="A92" i="131" s="1"/>
  <c r="A93" i="131" s="1"/>
  <c r="N45" i="131"/>
  <c r="M45" i="131"/>
  <c r="C50" i="131" s="1"/>
  <c r="L45" i="131"/>
  <c r="K45" i="131"/>
  <c r="C49" i="131" s="1"/>
  <c r="A43" i="131"/>
  <c r="A44" i="131" s="1"/>
  <c r="A42" i="131"/>
  <c r="D35" i="131"/>
  <c r="C18" i="131"/>
  <c r="F16" i="131"/>
  <c r="E16" i="131"/>
  <c r="E18" i="131" s="1"/>
  <c r="F115" i="130"/>
  <c r="D125" i="130" s="1"/>
  <c r="D35" i="130" s="1"/>
  <c r="E100" i="130"/>
  <c r="D124" i="130" s="1"/>
  <c r="N94" i="130"/>
  <c r="M94" i="130"/>
  <c r="L94" i="130"/>
  <c r="K94" i="130"/>
  <c r="C96" i="130" s="1"/>
  <c r="A88" i="130"/>
  <c r="A89" i="130" s="1"/>
  <c r="A90" i="130" s="1"/>
  <c r="A91" i="130" s="1"/>
  <c r="A92" i="130" s="1"/>
  <c r="A93" i="130" s="1"/>
  <c r="A87" i="130"/>
  <c r="C50" i="130"/>
  <c r="N45" i="130"/>
  <c r="M45" i="130"/>
  <c r="L45" i="130"/>
  <c r="K45" i="130"/>
  <c r="C49" i="130" s="1"/>
  <c r="A42" i="130"/>
  <c r="A43" i="130" s="1"/>
  <c r="A44" i="130" s="1"/>
  <c r="E18" i="130"/>
  <c r="F16" i="130"/>
  <c r="C18" i="130" s="1"/>
  <c r="E16" i="130"/>
  <c r="D123" i="129"/>
  <c r="F113" i="129"/>
  <c r="E99" i="129"/>
  <c r="D122" i="129" s="1"/>
  <c r="N93" i="129"/>
  <c r="M93" i="129"/>
  <c r="L93" i="129"/>
  <c r="K93" i="129"/>
  <c r="C95" i="129" s="1"/>
  <c r="A86" i="129"/>
  <c r="A87" i="129" s="1"/>
  <c r="A88" i="129" s="1"/>
  <c r="A89" i="129" s="1"/>
  <c r="A90" i="129" s="1"/>
  <c r="A91" i="129" s="1"/>
  <c r="A92" i="129" s="1"/>
  <c r="N45" i="129"/>
  <c r="M45" i="129"/>
  <c r="C50" i="129" s="1"/>
  <c r="L45" i="129"/>
  <c r="K45" i="129"/>
  <c r="C49" i="129" s="1"/>
  <c r="A43" i="129"/>
  <c r="A44" i="129" s="1"/>
  <c r="A42" i="129"/>
  <c r="D35" i="129"/>
  <c r="C18" i="129"/>
  <c r="F16" i="129"/>
  <c r="E16" i="129"/>
  <c r="E18" i="129" s="1"/>
  <c r="F121" i="128"/>
  <c r="D131" i="128" s="1"/>
  <c r="D35" i="128" s="1"/>
  <c r="E103" i="128"/>
  <c r="D130" i="128" s="1"/>
  <c r="N97" i="128"/>
  <c r="M97" i="128"/>
  <c r="L97" i="128"/>
  <c r="K97" i="128"/>
  <c r="C99" i="128" s="1"/>
  <c r="A91" i="128"/>
  <c r="A92" i="128" s="1"/>
  <c r="A93" i="128" s="1"/>
  <c r="A94" i="128" s="1"/>
  <c r="A95" i="128" s="1"/>
  <c r="A96" i="128" s="1"/>
  <c r="A90" i="128"/>
  <c r="C50" i="128"/>
  <c r="N45" i="128"/>
  <c r="M45" i="128"/>
  <c r="L45" i="128"/>
  <c r="K45" i="128"/>
  <c r="C49" i="128" s="1"/>
  <c r="A42" i="128"/>
  <c r="A43" i="128" s="1"/>
  <c r="A44" i="128" s="1"/>
  <c r="E18" i="128"/>
  <c r="F16" i="128"/>
  <c r="C18" i="128" s="1"/>
  <c r="E16" i="128"/>
  <c r="D130" i="127"/>
  <c r="F120" i="127"/>
  <c r="E106" i="127"/>
  <c r="D129" i="127" s="1"/>
  <c r="N100" i="127"/>
  <c r="M100" i="127"/>
  <c r="L100" i="127"/>
  <c r="K100" i="127"/>
  <c r="C102" i="127" s="1"/>
  <c r="A93" i="127"/>
  <c r="A94" i="127" s="1"/>
  <c r="A95" i="127" s="1"/>
  <c r="A96" i="127" s="1"/>
  <c r="A97" i="127" s="1"/>
  <c r="A98" i="127" s="1"/>
  <c r="A99" i="127" s="1"/>
  <c r="N45" i="127"/>
  <c r="M45" i="127"/>
  <c r="C50" i="127" s="1"/>
  <c r="L45" i="127"/>
  <c r="K45" i="127"/>
  <c r="C49" i="127" s="1"/>
  <c r="A43" i="127"/>
  <c r="A44" i="127" s="1"/>
  <c r="A42" i="127"/>
  <c r="D35" i="127"/>
  <c r="C18" i="127"/>
  <c r="F16" i="127"/>
  <c r="E16" i="127"/>
  <c r="E18" i="127" s="1"/>
  <c r="F117" i="126"/>
  <c r="D127" i="126" s="1"/>
  <c r="D35" i="126" s="1"/>
  <c r="E102" i="126"/>
  <c r="D126" i="126" s="1"/>
  <c r="N96" i="126"/>
  <c r="M96" i="126"/>
  <c r="L96" i="126"/>
  <c r="K96" i="126"/>
  <c r="C98" i="126" s="1"/>
  <c r="A90" i="126"/>
  <c r="A91" i="126" s="1"/>
  <c r="A92" i="126" s="1"/>
  <c r="A93" i="126" s="1"/>
  <c r="A94" i="126" s="1"/>
  <c r="A95" i="126" s="1"/>
  <c r="A89" i="126"/>
  <c r="C50" i="126"/>
  <c r="N45" i="126"/>
  <c r="M45" i="126"/>
  <c r="L45" i="126"/>
  <c r="K45" i="126"/>
  <c r="C49" i="126" s="1"/>
  <c r="A42" i="126"/>
  <c r="A43" i="126" s="1"/>
  <c r="A44" i="126" s="1"/>
  <c r="E18" i="126"/>
  <c r="F16" i="126"/>
  <c r="C18" i="126" s="1"/>
  <c r="E16" i="126"/>
  <c r="D125" i="125"/>
  <c r="F115" i="125"/>
  <c r="E100" i="125"/>
  <c r="D124" i="125" s="1"/>
  <c r="E124" i="125" s="1"/>
  <c r="N94" i="125"/>
  <c r="M94" i="125"/>
  <c r="L94" i="125"/>
  <c r="K94" i="125"/>
  <c r="C96" i="125" s="1"/>
  <c r="A87" i="125"/>
  <c r="A88" i="125" s="1"/>
  <c r="A89" i="125" s="1"/>
  <c r="A90" i="125" s="1"/>
  <c r="A91" i="125" s="1"/>
  <c r="A92" i="125" s="1"/>
  <c r="A93" i="125" s="1"/>
  <c r="N45" i="125"/>
  <c r="M45" i="125"/>
  <c r="C50" i="125" s="1"/>
  <c r="L45" i="125"/>
  <c r="K45" i="125"/>
  <c r="C49" i="125" s="1"/>
  <c r="A43" i="125"/>
  <c r="A44" i="125" s="1"/>
  <c r="A42" i="125"/>
  <c r="D35" i="125"/>
  <c r="D34" i="125"/>
  <c r="E34" i="125" s="1"/>
  <c r="C18" i="125"/>
  <c r="F16" i="125"/>
  <c r="E16" i="125"/>
  <c r="E18" i="125" s="1"/>
  <c r="F117" i="124"/>
  <c r="D127" i="124" s="1"/>
  <c r="D35" i="124" s="1"/>
  <c r="E103" i="124"/>
  <c r="D126" i="124" s="1"/>
  <c r="E126" i="124" s="1"/>
  <c r="N97" i="124"/>
  <c r="M97" i="124"/>
  <c r="L97" i="124"/>
  <c r="K97" i="124"/>
  <c r="C99" i="124" s="1"/>
  <c r="A93" i="124"/>
  <c r="A94" i="124" s="1"/>
  <c r="A95" i="124" s="1"/>
  <c r="A96" i="124" s="1"/>
  <c r="A91" i="124"/>
  <c r="A92" i="124" s="1"/>
  <c r="A90" i="124"/>
  <c r="C50" i="124"/>
  <c r="N45" i="124"/>
  <c r="M45" i="124"/>
  <c r="L45" i="124"/>
  <c r="K45" i="124"/>
  <c r="C49" i="124" s="1"/>
  <c r="A44" i="124"/>
  <c r="A42" i="124"/>
  <c r="A43" i="124" s="1"/>
  <c r="E34" i="124"/>
  <c r="D34" i="124"/>
  <c r="E18" i="124"/>
  <c r="F16" i="124"/>
  <c r="C18" i="124" s="1"/>
  <c r="E16" i="124"/>
  <c r="D125" i="123"/>
  <c r="F115" i="123"/>
  <c r="E100" i="123"/>
  <c r="D124" i="123" s="1"/>
  <c r="E124" i="123" s="1"/>
  <c r="N94" i="123"/>
  <c r="M94" i="123"/>
  <c r="L94" i="123"/>
  <c r="K94" i="123"/>
  <c r="C96" i="123" s="1"/>
  <c r="A87" i="123"/>
  <c r="A88" i="123" s="1"/>
  <c r="A89" i="123" s="1"/>
  <c r="A90" i="123" s="1"/>
  <c r="A91" i="123" s="1"/>
  <c r="A92" i="123" s="1"/>
  <c r="A93" i="123" s="1"/>
  <c r="N45" i="123"/>
  <c r="M45" i="123"/>
  <c r="C50" i="123" s="1"/>
  <c r="L45" i="123"/>
  <c r="K45" i="123"/>
  <c r="C49" i="123" s="1"/>
  <c r="A43" i="123"/>
  <c r="A44" i="123" s="1"/>
  <c r="A42" i="123"/>
  <c r="D35" i="123"/>
  <c r="E34" i="123" s="1"/>
  <c r="E18" i="123"/>
  <c r="F16" i="123"/>
  <c r="C18" i="123" s="1"/>
  <c r="E16" i="123"/>
  <c r="D124" i="122"/>
  <c r="F114" i="122"/>
  <c r="E100" i="122"/>
  <c r="D123" i="122" s="1"/>
  <c r="N94" i="122"/>
  <c r="M94" i="122"/>
  <c r="L94" i="122"/>
  <c r="K94" i="122"/>
  <c r="C96" i="122" s="1"/>
  <c r="A87" i="122"/>
  <c r="A88" i="122" s="1"/>
  <c r="A89" i="122" s="1"/>
  <c r="A90" i="122" s="1"/>
  <c r="A91" i="122" s="1"/>
  <c r="A92" i="122" s="1"/>
  <c r="A93" i="122" s="1"/>
  <c r="N45" i="122"/>
  <c r="M45" i="122"/>
  <c r="C50" i="122" s="1"/>
  <c r="L45" i="122"/>
  <c r="K45" i="122"/>
  <c r="C49" i="122" s="1"/>
  <c r="A43" i="122"/>
  <c r="A44" i="122" s="1"/>
  <c r="A42" i="122"/>
  <c r="D35" i="122"/>
  <c r="C18" i="122"/>
  <c r="F16" i="122"/>
  <c r="E16" i="122"/>
  <c r="E18" i="122" s="1"/>
  <c r="F115" i="121"/>
  <c r="D125" i="121" s="1"/>
  <c r="D35" i="121" s="1"/>
  <c r="E101" i="121"/>
  <c r="D124" i="121" s="1"/>
  <c r="N95" i="121"/>
  <c r="M95" i="121"/>
  <c r="L95" i="121"/>
  <c r="K95" i="121"/>
  <c r="C97" i="121" s="1"/>
  <c r="A89" i="121"/>
  <c r="A90" i="121" s="1"/>
  <c r="A91" i="121" s="1"/>
  <c r="A92" i="121" s="1"/>
  <c r="A93" i="121" s="1"/>
  <c r="A94" i="121" s="1"/>
  <c r="A88" i="121"/>
  <c r="C50" i="121"/>
  <c r="N45" i="121"/>
  <c r="M45" i="121"/>
  <c r="L45" i="121"/>
  <c r="K45" i="121"/>
  <c r="C49" i="121" s="1"/>
  <c r="A42" i="121"/>
  <c r="A43" i="121" s="1"/>
  <c r="A44" i="121" s="1"/>
  <c r="E18" i="121"/>
  <c r="F16" i="121"/>
  <c r="C18" i="121" s="1"/>
  <c r="E16" i="121"/>
  <c r="D126" i="120"/>
  <c r="F116" i="120"/>
  <c r="E101" i="120"/>
  <c r="D125" i="120" s="1"/>
  <c r="N95" i="120"/>
  <c r="M95" i="120"/>
  <c r="L95" i="120"/>
  <c r="K95" i="120"/>
  <c r="C97" i="120" s="1"/>
  <c r="A88" i="120"/>
  <c r="A89" i="120" s="1"/>
  <c r="A90" i="120" s="1"/>
  <c r="A91" i="120" s="1"/>
  <c r="A92" i="120" s="1"/>
  <c r="A93" i="120" s="1"/>
  <c r="A94" i="120" s="1"/>
  <c r="N45" i="120"/>
  <c r="M45" i="120"/>
  <c r="C50" i="120" s="1"/>
  <c r="L45" i="120"/>
  <c r="K45" i="120"/>
  <c r="C49" i="120" s="1"/>
  <c r="A43" i="120"/>
  <c r="A44" i="120" s="1"/>
  <c r="A42" i="120"/>
  <c r="D35" i="120"/>
  <c r="C18" i="120"/>
  <c r="F16" i="120"/>
  <c r="E16" i="120"/>
  <c r="E18" i="120" s="1"/>
  <c r="F115" i="119"/>
  <c r="D125" i="119" s="1"/>
  <c r="D35" i="119" s="1"/>
  <c r="E100" i="119"/>
  <c r="D124" i="119" s="1"/>
  <c r="N94" i="119"/>
  <c r="M94" i="119"/>
  <c r="L94" i="119"/>
  <c r="K94" i="119"/>
  <c r="C96" i="119" s="1"/>
  <c r="A88" i="119"/>
  <c r="A89" i="119" s="1"/>
  <c r="A90" i="119" s="1"/>
  <c r="A91" i="119" s="1"/>
  <c r="A92" i="119" s="1"/>
  <c r="A93" i="119" s="1"/>
  <c r="A87" i="119"/>
  <c r="C50" i="119"/>
  <c r="N45" i="119"/>
  <c r="M45" i="119"/>
  <c r="L45" i="119"/>
  <c r="K45" i="119"/>
  <c r="C49" i="119" s="1"/>
  <c r="A42" i="119"/>
  <c r="A43" i="119" s="1"/>
  <c r="A44" i="119" s="1"/>
  <c r="E18" i="119"/>
  <c r="F16" i="119"/>
  <c r="C18" i="119" s="1"/>
  <c r="E16" i="119"/>
  <c r="F119" i="118"/>
  <c r="D129" i="118" s="1"/>
  <c r="D35" i="118" s="1"/>
  <c r="E99" i="118"/>
  <c r="D128" i="118" s="1"/>
  <c r="N93" i="118"/>
  <c r="M93" i="118"/>
  <c r="L93" i="118"/>
  <c r="K91" i="118"/>
  <c r="K90" i="118"/>
  <c r="K89" i="118"/>
  <c r="A89" i="118"/>
  <c r="A90" i="118" s="1"/>
  <c r="A91" i="118" s="1"/>
  <c r="A92" i="118" s="1"/>
  <c r="K88" i="118"/>
  <c r="K93" i="118" s="1"/>
  <c r="C95" i="118" s="1"/>
  <c r="N46" i="118"/>
  <c r="M46" i="118"/>
  <c r="C51" i="118" s="1"/>
  <c r="L46" i="118"/>
  <c r="K45" i="118"/>
  <c r="K43" i="118"/>
  <c r="K46" i="118" s="1"/>
  <c r="C50" i="118" s="1"/>
  <c r="A42" i="118"/>
  <c r="A43" i="118" s="1"/>
  <c r="K41" i="118"/>
  <c r="C18" i="118"/>
  <c r="F16" i="118"/>
  <c r="E16" i="118"/>
  <c r="E18" i="118" s="1"/>
  <c r="F120" i="117"/>
  <c r="D130" i="117" s="1"/>
  <c r="D35" i="117" s="1"/>
  <c r="E98" i="117"/>
  <c r="D129" i="117" s="1"/>
  <c r="N92" i="117"/>
  <c r="M92" i="117"/>
  <c r="L92" i="117"/>
  <c r="K91" i="117"/>
  <c r="K90" i="117"/>
  <c r="A89" i="117"/>
  <c r="K88" i="117"/>
  <c r="K92" i="117" s="1"/>
  <c r="C94" i="117" s="1"/>
  <c r="N45" i="117"/>
  <c r="M45" i="117"/>
  <c r="C50" i="117" s="1"/>
  <c r="L45" i="117"/>
  <c r="K45" i="117"/>
  <c r="C49" i="117" s="1"/>
  <c r="K44" i="117"/>
  <c r="K43" i="117"/>
  <c r="K42" i="117"/>
  <c r="A42" i="117"/>
  <c r="A43" i="117" s="1"/>
  <c r="A44" i="117" s="1"/>
  <c r="K41" i="117"/>
  <c r="C18" i="117"/>
  <c r="F16" i="117"/>
  <c r="E16" i="117"/>
  <c r="E18" i="117" s="1"/>
  <c r="F118" i="116"/>
  <c r="D128" i="116" s="1"/>
  <c r="D35" i="116" s="1"/>
  <c r="E97" i="116"/>
  <c r="D127" i="116" s="1"/>
  <c r="N91" i="116"/>
  <c r="M91" i="116"/>
  <c r="L91" i="116"/>
  <c r="K90" i="116"/>
  <c r="A90" i="116"/>
  <c r="K89" i="116"/>
  <c r="K87" i="116"/>
  <c r="K91" i="116" s="1"/>
  <c r="C93" i="116" s="1"/>
  <c r="N43" i="116"/>
  <c r="M43" i="116"/>
  <c r="C48" i="116" s="1"/>
  <c r="L43" i="116"/>
  <c r="K43" i="116"/>
  <c r="C47" i="116" s="1"/>
  <c r="K42" i="116"/>
  <c r="A42" i="116"/>
  <c r="K41" i="116"/>
  <c r="C18" i="116"/>
  <c r="F16" i="116"/>
  <c r="E16" i="116"/>
  <c r="E18" i="116" s="1"/>
  <c r="F122" i="115"/>
  <c r="D132" i="115" s="1"/>
  <c r="D35" i="115" s="1"/>
  <c r="E100" i="115"/>
  <c r="D131" i="115" s="1"/>
  <c r="N94" i="115"/>
  <c r="M94" i="115"/>
  <c r="L94" i="115"/>
  <c r="K94" i="115"/>
  <c r="C96" i="115" s="1"/>
  <c r="K92" i="115"/>
  <c r="K91" i="115"/>
  <c r="A91" i="115"/>
  <c r="A92" i="115" s="1"/>
  <c r="K90" i="115"/>
  <c r="C48" i="115"/>
  <c r="N43" i="115"/>
  <c r="M43" i="115"/>
  <c r="L43" i="115"/>
  <c r="K42" i="115"/>
  <c r="A42" i="115"/>
  <c r="K41" i="115"/>
  <c r="K43" i="115" s="1"/>
  <c r="C47" i="115" s="1"/>
  <c r="E18" i="115"/>
  <c r="F16" i="115"/>
  <c r="C18" i="115" s="1"/>
  <c r="E16" i="115"/>
  <c r="E131" i="159" l="1"/>
  <c r="D44" i="159"/>
  <c r="E44" i="159" s="1"/>
  <c r="E131" i="160"/>
  <c r="D44" i="160"/>
  <c r="E44" i="160" s="1"/>
  <c r="E115" i="161"/>
  <c r="D34" i="161"/>
  <c r="E34" i="161" s="1"/>
  <c r="E184" i="166"/>
  <c r="D35" i="166"/>
  <c r="E35" i="166" s="1"/>
  <c r="D35" i="163"/>
  <c r="E35" i="163" s="1"/>
  <c r="E132" i="164"/>
  <c r="D35" i="164"/>
  <c r="E35" i="164" s="1"/>
  <c r="L59" i="168"/>
  <c r="L56" i="170"/>
  <c r="L56" i="174"/>
  <c r="E120" i="137"/>
  <c r="D34" i="137"/>
  <c r="E34" i="137" s="1"/>
  <c r="E131" i="155"/>
  <c r="D44" i="155"/>
  <c r="E44" i="155" s="1"/>
  <c r="E124" i="157"/>
  <c r="D44" i="157"/>
  <c r="E44" i="157" s="1"/>
  <c r="E155" i="138"/>
  <c r="E190" i="139"/>
  <c r="D34" i="139"/>
  <c r="E34" i="139" s="1"/>
  <c r="E142" i="145"/>
  <c r="D34" i="145"/>
  <c r="E34" i="145" s="1"/>
  <c r="E131" i="151"/>
  <c r="D44" i="151"/>
  <c r="E44" i="151" s="1"/>
  <c r="E131" i="153"/>
  <c r="D44" i="153"/>
  <c r="E44" i="153" s="1"/>
  <c r="E137" i="146"/>
  <c r="E44" i="150"/>
  <c r="K48" i="145"/>
  <c r="C53" i="145" s="1"/>
  <c r="E44" i="154"/>
  <c r="E44" i="158"/>
  <c r="D34" i="120"/>
  <c r="E34" i="120" s="1"/>
  <c r="E125" i="120"/>
  <c r="E124" i="121"/>
  <c r="D34" i="121"/>
  <c r="E34" i="121" s="1"/>
  <c r="E124" i="119"/>
  <c r="D34" i="119"/>
  <c r="E34" i="119" s="1"/>
  <c r="D34" i="122"/>
  <c r="E34" i="122" s="1"/>
  <c r="E123" i="122"/>
  <c r="D34" i="127"/>
  <c r="E34" i="127" s="1"/>
  <c r="E129" i="127"/>
  <c r="E130" i="128"/>
  <c r="D34" i="128"/>
  <c r="E34" i="128" s="1"/>
  <c r="D34" i="131"/>
  <c r="E34" i="131" s="1"/>
  <c r="E124" i="131"/>
  <c r="E134" i="132"/>
  <c r="D34" i="132"/>
  <c r="E34" i="132" s="1"/>
  <c r="E126" i="126"/>
  <c r="D34" i="126"/>
  <c r="E34" i="126" s="1"/>
  <c r="D34" i="129"/>
  <c r="E34" i="129" s="1"/>
  <c r="E122" i="129"/>
  <c r="E124" i="130"/>
  <c r="D34" i="130"/>
  <c r="E34" i="130" s="1"/>
  <c r="D34" i="115"/>
  <c r="E34" i="115" s="1"/>
  <c r="E131" i="115"/>
  <c r="E129" i="117"/>
  <c r="D34" i="117"/>
  <c r="E34" i="117" s="1"/>
  <c r="E128" i="118"/>
  <c r="D34" i="118"/>
  <c r="E34" i="118" s="1"/>
  <c r="E127" i="116"/>
  <c r="D34" i="116"/>
  <c r="E34" i="116" s="1"/>
  <c r="F118" i="114" l="1"/>
  <c r="D129" i="114" s="1"/>
  <c r="D35" i="114" s="1"/>
  <c r="E104" i="114"/>
  <c r="D128" i="114" s="1"/>
  <c r="D34" i="114" s="1"/>
  <c r="N98" i="114"/>
  <c r="M98" i="114"/>
  <c r="L98" i="114"/>
  <c r="K97" i="114"/>
  <c r="K96" i="114"/>
  <c r="K95" i="114"/>
  <c r="K94" i="114"/>
  <c r="K93" i="114"/>
  <c r="A93" i="114"/>
  <c r="A94" i="114" s="1"/>
  <c r="A95" i="114" s="1"/>
  <c r="A96" i="114" s="1"/>
  <c r="A97" i="114" s="1"/>
  <c r="K92" i="114"/>
  <c r="C49" i="114"/>
  <c r="N44" i="114"/>
  <c r="M44" i="114"/>
  <c r="L44" i="114"/>
  <c r="K43" i="114"/>
  <c r="A43" i="114"/>
  <c r="K41" i="114"/>
  <c r="K44" i="114" s="1"/>
  <c r="C48" i="114" s="1"/>
  <c r="F16" i="114"/>
  <c r="E16" i="114"/>
  <c r="E18" i="114" s="1"/>
  <c r="E34" i="114" l="1"/>
  <c r="K98" i="114"/>
  <c r="C100" i="114" s="1"/>
  <c r="E128" i="114"/>
  <c r="F136" i="103" l="1"/>
  <c r="D146" i="103" s="1"/>
  <c r="E119" i="103"/>
  <c r="D145" i="103" s="1"/>
  <c r="N113" i="103"/>
  <c r="M113" i="103"/>
  <c r="L113" i="103"/>
  <c r="K113" i="103"/>
  <c r="C115" i="103" s="1"/>
  <c r="N50" i="103"/>
  <c r="M50" i="103"/>
  <c r="C55" i="103" s="1"/>
  <c r="L50" i="103"/>
  <c r="K50" i="103"/>
  <c r="C54" i="103" s="1"/>
  <c r="A43" i="103"/>
  <c r="A44" i="103" s="1"/>
  <c r="A45" i="103" s="1"/>
  <c r="A46" i="103" s="1"/>
  <c r="A47" i="103" s="1"/>
  <c r="A48" i="103" s="1"/>
  <c r="A49" i="103" s="1"/>
  <c r="D36" i="103"/>
  <c r="E35" i="103"/>
  <c r="E18" i="103"/>
  <c r="C18" i="103"/>
  <c r="F157" i="102"/>
  <c r="D168" i="102" s="1"/>
  <c r="E138" i="102"/>
  <c r="D167" i="102" s="1"/>
  <c r="E167" i="102" s="1"/>
  <c r="N132" i="102"/>
  <c r="M132" i="102"/>
  <c r="L132" i="102"/>
  <c r="K132" i="102"/>
  <c r="C134" i="102" s="1"/>
  <c r="C56" i="102"/>
  <c r="N50" i="102"/>
  <c r="M50" i="102"/>
  <c r="L50" i="102"/>
  <c r="K50" i="102"/>
  <c r="C55" i="102" s="1"/>
  <c r="A43" i="102"/>
  <c r="A44" i="102" s="1"/>
  <c r="A45" i="102" s="1"/>
  <c r="A46" i="102" s="1"/>
  <c r="A47" i="102" s="1"/>
  <c r="A48" i="102" s="1"/>
  <c r="A49" i="102" s="1"/>
  <c r="D36" i="102"/>
  <c r="E35" i="102" s="1"/>
  <c r="E18" i="102"/>
  <c r="C18" i="102"/>
  <c r="D142" i="101"/>
  <c r="F132" i="101"/>
  <c r="E113" i="101"/>
  <c r="D141" i="101" s="1"/>
  <c r="E141" i="101" s="1"/>
  <c r="N107" i="101"/>
  <c r="M107" i="101"/>
  <c r="L107" i="101"/>
  <c r="K107" i="101"/>
  <c r="C109" i="101" s="1"/>
  <c r="N50" i="101"/>
  <c r="M50" i="101"/>
  <c r="C55" i="101" s="1"/>
  <c r="L50" i="101"/>
  <c r="K50" i="101"/>
  <c r="C54" i="101" s="1"/>
  <c r="A43" i="101"/>
  <c r="A44" i="101" s="1"/>
  <c r="A45" i="101" s="1"/>
  <c r="A46" i="101" s="1"/>
  <c r="A47" i="101" s="1"/>
  <c r="A48" i="101" s="1"/>
  <c r="A49" i="101" s="1"/>
  <c r="D36" i="101"/>
  <c r="E35" i="101"/>
  <c r="E18" i="101"/>
  <c r="C18" i="101"/>
  <c r="F129" i="100"/>
  <c r="D139" i="100" s="1"/>
  <c r="E112" i="100"/>
  <c r="D138" i="100" s="1"/>
  <c r="N106" i="100"/>
  <c r="M106" i="100"/>
  <c r="L106" i="100"/>
  <c r="K106" i="100"/>
  <c r="C108" i="100" s="1"/>
  <c r="N50" i="100"/>
  <c r="M50" i="100"/>
  <c r="C55" i="100" s="1"/>
  <c r="L50" i="100"/>
  <c r="K50" i="100"/>
  <c r="C54" i="100" s="1"/>
  <c r="A44" i="100"/>
  <c r="A45" i="100" s="1"/>
  <c r="A46" i="100" s="1"/>
  <c r="A47" i="100" s="1"/>
  <c r="A48" i="100" s="1"/>
  <c r="A49" i="100" s="1"/>
  <c r="A43" i="100"/>
  <c r="D36" i="100"/>
  <c r="E35" i="100" s="1"/>
  <c r="E18" i="100"/>
  <c r="C18" i="100"/>
  <c r="F122" i="99"/>
  <c r="D132" i="99" s="1"/>
  <c r="E105" i="99"/>
  <c r="D131" i="99" s="1"/>
  <c r="E131" i="99" s="1"/>
  <c r="N99" i="99"/>
  <c r="M99" i="99"/>
  <c r="L99" i="99"/>
  <c r="K99" i="99"/>
  <c r="C101" i="99" s="1"/>
  <c r="N50" i="99"/>
  <c r="M50" i="99"/>
  <c r="C55" i="99" s="1"/>
  <c r="L50" i="99"/>
  <c r="K50" i="99"/>
  <c r="C54" i="99" s="1"/>
  <c r="A43" i="99"/>
  <c r="A44" i="99" s="1"/>
  <c r="A45" i="99" s="1"/>
  <c r="A46" i="99" s="1"/>
  <c r="A47" i="99" s="1"/>
  <c r="A48" i="99" s="1"/>
  <c r="A49" i="99" s="1"/>
  <c r="D36" i="99"/>
  <c r="E35" i="99" s="1"/>
  <c r="E18" i="99"/>
  <c r="C18" i="99"/>
  <c r="E145" i="103" l="1"/>
  <c r="E138" i="100"/>
  <c r="F157" i="72" l="1"/>
  <c r="D167" i="72" s="1"/>
  <c r="E139" i="72"/>
  <c r="D166" i="72" s="1"/>
  <c r="N133" i="72"/>
  <c r="M133" i="72"/>
  <c r="L133" i="72"/>
  <c r="K133" i="72"/>
  <c r="C135" i="72" s="1"/>
  <c r="N44" i="72"/>
  <c r="M44" i="72"/>
  <c r="C49" i="72" s="1"/>
  <c r="L44" i="72"/>
  <c r="K43" i="72"/>
  <c r="A43" i="72"/>
  <c r="K42" i="72"/>
  <c r="A42" i="72"/>
  <c r="K41" i="72"/>
  <c r="K44" i="72" s="1"/>
  <c r="C48" i="72" s="1"/>
  <c r="A41" i="72"/>
  <c r="D35" i="72"/>
  <c r="E34" i="72"/>
  <c r="E18" i="72"/>
  <c r="C18" i="72"/>
  <c r="F145" i="71"/>
  <c r="D155" i="71" s="1"/>
  <c r="E127" i="71"/>
  <c r="D154" i="71" s="1"/>
  <c r="N121" i="71"/>
  <c r="M121" i="71"/>
  <c r="L121" i="71"/>
  <c r="K120" i="71"/>
  <c r="K121" i="71" s="1"/>
  <c r="C123" i="71" s="1"/>
  <c r="N47" i="71"/>
  <c r="M47" i="71"/>
  <c r="C52" i="71" s="1"/>
  <c r="L47" i="71"/>
  <c r="K46" i="71"/>
  <c r="K45" i="71"/>
  <c r="A45" i="71"/>
  <c r="A46" i="71" s="1"/>
  <c r="K44" i="71"/>
  <c r="K43" i="71"/>
  <c r="A43" i="71"/>
  <c r="A44" i="71" s="1"/>
  <c r="K42" i="71"/>
  <c r="K47" i="71" s="1"/>
  <c r="C51" i="71" s="1"/>
  <c r="E35" i="71"/>
  <c r="E18" i="71"/>
  <c r="C18" i="71"/>
  <c r="F113" i="38"/>
  <c r="D124" i="38" s="1"/>
  <c r="E98" i="38"/>
  <c r="D123" i="38" s="1"/>
  <c r="D40" i="38" s="1"/>
  <c r="N91" i="38"/>
  <c r="M91" i="38"/>
  <c r="L91" i="38"/>
  <c r="N48" i="38"/>
  <c r="M48" i="38"/>
  <c r="F22" i="38"/>
  <c r="C24" i="38" s="1"/>
  <c r="E22" i="38"/>
  <c r="E24" i="38" s="1"/>
  <c r="F108" i="37"/>
  <c r="D119" i="37" s="1"/>
  <c r="D37" i="37" s="1"/>
  <c r="E93" i="37"/>
  <c r="D118" i="37" s="1"/>
  <c r="M87" i="37"/>
  <c r="L87" i="37"/>
  <c r="K87" i="37"/>
  <c r="C89" i="37" s="1"/>
  <c r="A85" i="37"/>
  <c r="A86" i="37" s="1"/>
  <c r="N84" i="37"/>
  <c r="N87" i="37" s="1"/>
  <c r="N44" i="37"/>
  <c r="M44" i="37"/>
  <c r="C49" i="37" s="1"/>
  <c r="L44" i="37"/>
  <c r="K43" i="37"/>
  <c r="E20" i="37"/>
  <c r="F18" i="37"/>
  <c r="C20" i="37" s="1"/>
  <c r="E18" i="37"/>
  <c r="F107" i="35"/>
  <c r="D118" i="35" s="1"/>
  <c r="D35" i="35" s="1"/>
  <c r="E92" i="35"/>
  <c r="D117" i="35" s="1"/>
  <c r="N86" i="35"/>
  <c r="M86" i="35"/>
  <c r="L86" i="35"/>
  <c r="K86" i="35"/>
  <c r="C88" i="35" s="1"/>
  <c r="N43" i="35"/>
  <c r="L43" i="35"/>
  <c r="K43" i="35"/>
  <c r="C48" i="35" s="1"/>
  <c r="M42" i="35"/>
  <c r="M41" i="35"/>
  <c r="M43" i="35" s="1"/>
  <c r="C49" i="35" s="1"/>
  <c r="F16" i="35"/>
  <c r="C18" i="35" s="1"/>
  <c r="E16" i="35"/>
  <c r="E18" i="35" s="1"/>
  <c r="D16" i="35"/>
  <c r="F108" i="34"/>
  <c r="D119" i="34" s="1"/>
  <c r="D35" i="34" s="1"/>
  <c r="E93" i="34"/>
  <c r="D118" i="34" s="1"/>
  <c r="N87" i="34"/>
  <c r="M87" i="34"/>
  <c r="L87" i="34"/>
  <c r="K86" i="34"/>
  <c r="K87" i="34" s="1"/>
  <c r="C89" i="34" s="1"/>
  <c r="N45" i="34"/>
  <c r="M45" i="34"/>
  <c r="C50" i="34" s="1"/>
  <c r="L45" i="34"/>
  <c r="K44" i="34"/>
  <c r="L43" i="34"/>
  <c r="L42" i="34"/>
  <c r="K41" i="34"/>
  <c r="K45" i="34" s="1"/>
  <c r="C49" i="34" s="1"/>
  <c r="F16" i="34"/>
  <c r="C18" i="34" s="1"/>
  <c r="E16" i="34"/>
  <c r="E18" i="34" s="1"/>
  <c r="D16" i="34"/>
  <c r="D118" i="33"/>
  <c r="D35" i="33" s="1"/>
  <c r="F108" i="33"/>
  <c r="E93" i="33"/>
  <c r="D117" i="33" s="1"/>
  <c r="N87" i="33"/>
  <c r="M87" i="33"/>
  <c r="L87" i="33"/>
  <c r="K87" i="33"/>
  <c r="C89" i="33" s="1"/>
  <c r="N45" i="33"/>
  <c r="M45" i="33"/>
  <c r="C50" i="33" s="1"/>
  <c r="K45" i="33"/>
  <c r="C49" i="33" s="1"/>
  <c r="L44" i="33"/>
  <c r="L43" i="33"/>
  <c r="K42" i="33"/>
  <c r="L41" i="33"/>
  <c r="L45" i="33" s="1"/>
  <c r="F16" i="33"/>
  <c r="C18" i="33" s="1"/>
  <c r="E16" i="33"/>
  <c r="E18" i="33" s="1"/>
  <c r="D16" i="33"/>
  <c r="F112" i="32"/>
  <c r="D122" i="32" s="1"/>
  <c r="E96" i="32"/>
  <c r="D121" i="32" s="1"/>
  <c r="C92" i="32"/>
  <c r="N90" i="32"/>
  <c r="M90" i="32"/>
  <c r="L89" i="32"/>
  <c r="N46" i="32"/>
  <c r="M46" i="32"/>
  <c r="C52" i="32" s="1"/>
  <c r="K46" i="32"/>
  <c r="C51" i="32" s="1"/>
  <c r="K45" i="32"/>
  <c r="K44" i="32"/>
  <c r="L43" i="32"/>
  <c r="L42" i="32"/>
  <c r="L41" i="32"/>
  <c r="L40" i="32"/>
  <c r="L46" i="32" s="1"/>
  <c r="D34" i="32"/>
  <c r="F16" i="32"/>
  <c r="C18" i="32" s="1"/>
  <c r="D16" i="32"/>
  <c r="E15" i="32"/>
  <c r="E16" i="32" s="1"/>
  <c r="E18" i="32" s="1"/>
  <c r="F113" i="31"/>
  <c r="D123" i="31" s="1"/>
  <c r="D35" i="31" s="1"/>
  <c r="E97" i="31"/>
  <c r="D122" i="31" s="1"/>
  <c r="N91" i="31"/>
  <c r="M91" i="31"/>
  <c r="L91" i="31"/>
  <c r="K91" i="31"/>
  <c r="C93" i="31" s="1"/>
  <c r="N47" i="31"/>
  <c r="M47" i="31"/>
  <c r="L47" i="31"/>
  <c r="K47" i="31"/>
  <c r="C52" i="31" s="1"/>
  <c r="J47" i="31"/>
  <c r="J43" i="31"/>
  <c r="D34" i="31"/>
  <c r="C18" i="31"/>
  <c r="E16" i="31"/>
  <c r="E18" i="31" s="1"/>
  <c r="E15" i="31"/>
  <c r="F111" i="30"/>
  <c r="D121" i="30" s="1"/>
  <c r="E95" i="30"/>
  <c r="D120" i="30" s="1"/>
  <c r="N89" i="30"/>
  <c r="M89" i="30"/>
  <c r="L89" i="30"/>
  <c r="K89" i="30"/>
  <c r="C91" i="30" s="1"/>
  <c r="N46" i="30"/>
  <c r="M46" i="30"/>
  <c r="C52" i="30" s="1"/>
  <c r="L46" i="30"/>
  <c r="K46" i="30"/>
  <c r="C51" i="30" s="1"/>
  <c r="D35" i="30"/>
  <c r="E34" i="30" s="1"/>
  <c r="E18" i="30"/>
  <c r="C18" i="30"/>
  <c r="F108" i="29"/>
  <c r="D118" i="29" s="1"/>
  <c r="D36" i="29" s="1"/>
  <c r="E94" i="29"/>
  <c r="D117" i="29" s="1"/>
  <c r="N88" i="29"/>
  <c r="M88" i="29"/>
  <c r="L88" i="29"/>
  <c r="K87" i="29"/>
  <c r="K88" i="29" s="1"/>
  <c r="C90" i="29" s="1"/>
  <c r="C52" i="29"/>
  <c r="M46" i="29"/>
  <c r="L46" i="29"/>
  <c r="K46" i="29"/>
  <c r="C51" i="29" s="1"/>
  <c r="E18" i="29"/>
  <c r="C18" i="29"/>
  <c r="F121" i="28"/>
  <c r="D130" i="28" s="1"/>
  <c r="D36" i="28" s="1"/>
  <c r="E104" i="28"/>
  <c r="D129" i="28" s="1"/>
  <c r="N98" i="28"/>
  <c r="M98" i="28"/>
  <c r="L98" i="28"/>
  <c r="K97" i="28"/>
  <c r="A97" i="28"/>
  <c r="K96" i="28"/>
  <c r="N48" i="28"/>
  <c r="M48" i="28"/>
  <c r="C53" i="28" s="1"/>
  <c r="L48" i="28"/>
  <c r="K47" i="28"/>
  <c r="K46" i="28"/>
  <c r="K45" i="28"/>
  <c r="K44" i="28"/>
  <c r="K43" i="28"/>
  <c r="A43" i="28"/>
  <c r="A44" i="28" s="1"/>
  <c r="A45" i="28" s="1"/>
  <c r="A46" i="28" s="1"/>
  <c r="A47" i="28" s="1"/>
  <c r="K42" i="28"/>
  <c r="K48" i="28" s="1"/>
  <c r="C52" i="28" s="1"/>
  <c r="F16" i="28"/>
  <c r="C18" i="28" s="1"/>
  <c r="E16" i="28"/>
  <c r="E18" i="28" s="1"/>
  <c r="F109" i="27"/>
  <c r="D119" i="27" s="1"/>
  <c r="D34" i="27" s="1"/>
  <c r="E93" i="27"/>
  <c r="D118" i="27" s="1"/>
  <c r="N87" i="27"/>
  <c r="M87" i="27"/>
  <c r="K87" i="27"/>
  <c r="C89" i="27" s="1"/>
  <c r="A86" i="27"/>
  <c r="L87" i="27"/>
  <c r="N43" i="27"/>
  <c r="M43" i="27"/>
  <c r="C48" i="27" s="1"/>
  <c r="L43" i="27"/>
  <c r="K42" i="27"/>
  <c r="K41" i="27"/>
  <c r="A41" i="27"/>
  <c r="K40" i="27"/>
  <c r="K43" i="27" s="1"/>
  <c r="C47" i="27" s="1"/>
  <c r="C18" i="27"/>
  <c r="F16" i="27"/>
  <c r="E16" i="27"/>
  <c r="F114" i="26"/>
  <c r="D123" i="26" s="1"/>
  <c r="D35" i="26" s="1"/>
  <c r="E97" i="26"/>
  <c r="D122" i="26" s="1"/>
  <c r="N91" i="26"/>
  <c r="M91" i="26"/>
  <c r="L91" i="26"/>
  <c r="K91" i="26"/>
  <c r="C93" i="26" s="1"/>
  <c r="A89" i="26"/>
  <c r="A90" i="26" s="1"/>
  <c r="C48" i="26"/>
  <c r="N43" i="26"/>
  <c r="M43" i="26"/>
  <c r="L43" i="26"/>
  <c r="K42" i="26"/>
  <c r="K41" i="26"/>
  <c r="A41" i="26"/>
  <c r="A42" i="26" s="1"/>
  <c r="K40" i="26"/>
  <c r="K43" i="26" s="1"/>
  <c r="C47" i="26" s="1"/>
  <c r="F16" i="26"/>
  <c r="C18" i="26" s="1"/>
  <c r="E16" i="26"/>
  <c r="F129" i="25"/>
  <c r="D139" i="25" s="1"/>
  <c r="D35" i="25" s="1"/>
  <c r="E102" i="25"/>
  <c r="D138" i="25" s="1"/>
  <c r="N96" i="25"/>
  <c r="M96" i="25"/>
  <c r="L96" i="25"/>
  <c r="K95" i="25"/>
  <c r="A95" i="25"/>
  <c r="K94" i="25"/>
  <c r="A94" i="25"/>
  <c r="K93" i="25"/>
  <c r="K96" i="25" s="1"/>
  <c r="C98" i="25" s="1"/>
  <c r="M44" i="25"/>
  <c r="C49" i="25" s="1"/>
  <c r="K44" i="25"/>
  <c r="C48" i="25" s="1"/>
  <c r="A42" i="25"/>
  <c r="A43" i="25" s="1"/>
  <c r="F16" i="25"/>
  <c r="E16" i="25"/>
  <c r="F119" i="24"/>
  <c r="D130" i="24" s="1"/>
  <c r="D36" i="24" s="1"/>
  <c r="E104" i="24"/>
  <c r="D129" i="24" s="1"/>
  <c r="E129" i="24" s="1"/>
  <c r="N98" i="24"/>
  <c r="M98" i="24"/>
  <c r="L98" i="24"/>
  <c r="K97" i="24"/>
  <c r="A97" i="24"/>
  <c r="K96" i="24"/>
  <c r="O46" i="24"/>
  <c r="N46" i="24"/>
  <c r="M46" i="24"/>
  <c r="L46" i="24"/>
  <c r="K44" i="24"/>
  <c r="K43" i="24"/>
  <c r="A43" i="24"/>
  <c r="A44" i="24" s="1"/>
  <c r="A45" i="24" s="1"/>
  <c r="K42" i="24"/>
  <c r="F16" i="24"/>
  <c r="C18" i="24" s="1"/>
  <c r="E16" i="24"/>
  <c r="E18" i="24" s="1"/>
  <c r="F127" i="23"/>
  <c r="D138" i="23" s="1"/>
  <c r="D35" i="23" s="1"/>
  <c r="E110" i="23"/>
  <c r="D137" i="23" s="1"/>
  <c r="N104" i="23"/>
  <c r="M104" i="23"/>
  <c r="L104" i="23"/>
  <c r="K104" i="23"/>
  <c r="C106" i="23" s="1"/>
  <c r="A103" i="23"/>
  <c r="M46" i="23"/>
  <c r="C51" i="23" s="1"/>
  <c r="L46" i="23"/>
  <c r="C50" i="23"/>
  <c r="A42" i="23"/>
  <c r="A43" i="23" s="1"/>
  <c r="A44" i="23" s="1"/>
  <c r="A45" i="23" s="1"/>
  <c r="E18" i="23"/>
  <c r="C18" i="23"/>
  <c r="F16" i="23"/>
  <c r="E16" i="23"/>
  <c r="E118" i="27" l="1"/>
  <c r="D33" i="27"/>
  <c r="E33" i="27" s="1"/>
  <c r="E137" i="23"/>
  <c r="E118" i="34"/>
  <c r="D34" i="34"/>
  <c r="K98" i="28"/>
  <c r="C100" i="28" s="1"/>
  <c r="K46" i="24"/>
  <c r="K98" i="24"/>
  <c r="C100" i="24" s="1"/>
  <c r="E34" i="34"/>
  <c r="E166" i="72"/>
  <c r="E34" i="31"/>
  <c r="E121" i="32"/>
  <c r="D33" i="32"/>
  <c r="E33" i="32" s="1"/>
  <c r="E129" i="28"/>
  <c r="E120" i="30"/>
  <c r="D36" i="37"/>
  <c r="E36" i="37" s="1"/>
  <c r="E118" i="37"/>
  <c r="E123" i="38"/>
  <c r="D41" i="38"/>
  <c r="E40" i="38" s="1"/>
  <c r="D34" i="25"/>
  <c r="E34" i="25" s="1"/>
  <c r="E138" i="25"/>
  <c r="E122" i="31"/>
  <c r="D34" i="35"/>
  <c r="E34" i="35" s="1"/>
  <c r="E117" i="35"/>
  <c r="E122" i="26"/>
  <c r="D34" i="26"/>
  <c r="E34" i="26" s="1"/>
  <c r="E117" i="33"/>
  <c r="D34" i="33"/>
  <c r="E34" i="33" s="1"/>
  <c r="D35" i="29"/>
  <c r="E35" i="29" s="1"/>
  <c r="E117" i="29"/>
  <c r="E34" i="23"/>
  <c r="D35" i="24"/>
  <c r="E35" i="24" s="1"/>
  <c r="D35" i="28"/>
  <c r="E35" i="28" s="1"/>
  <c r="E154" i="71"/>
  <c r="F127" i="22"/>
  <c r="D138" i="22" s="1"/>
  <c r="D36" i="22" s="1"/>
  <c r="E109" i="22"/>
  <c r="D137" i="22" s="1"/>
  <c r="N103" i="22"/>
  <c r="M103" i="22"/>
  <c r="L103" i="22"/>
  <c r="K103" i="22"/>
  <c r="C105" i="22" s="1"/>
  <c r="O50" i="22"/>
  <c r="N50" i="22"/>
  <c r="M50" i="22"/>
  <c r="C55" i="22" s="1"/>
  <c r="L50" i="22"/>
  <c r="K49" i="22"/>
  <c r="K48" i="22"/>
  <c r="A43" i="22"/>
  <c r="A44" i="22" s="1"/>
  <c r="A45" i="22" s="1"/>
  <c r="A46" i="22" s="1"/>
  <c r="A47" i="22" s="1"/>
  <c r="A48" i="22" s="1"/>
  <c r="F16" i="22"/>
  <c r="C18" i="22" s="1"/>
  <c r="E16" i="22"/>
  <c r="E18" i="22" s="1"/>
  <c r="F129" i="21"/>
  <c r="D140" i="21" s="1"/>
  <c r="D36" i="21" s="1"/>
  <c r="E111" i="21"/>
  <c r="D139" i="21" s="1"/>
  <c r="N105" i="21"/>
  <c r="M105" i="21"/>
  <c r="L105" i="21"/>
  <c r="K105" i="21"/>
  <c r="C107" i="21" s="1"/>
  <c r="O50" i="21"/>
  <c r="N50" i="21"/>
  <c r="M50" i="21"/>
  <c r="C55" i="21" s="1"/>
  <c r="L50" i="21"/>
  <c r="K49" i="21"/>
  <c r="K48" i="21"/>
  <c r="K50" i="21" s="1"/>
  <c r="C54" i="21" s="1"/>
  <c r="A43" i="21"/>
  <c r="A44" i="21" s="1"/>
  <c r="A45" i="21" s="1"/>
  <c r="A46" i="21" s="1"/>
  <c r="A47" i="21" s="1"/>
  <c r="A48" i="21" s="1"/>
  <c r="F16" i="21"/>
  <c r="C18" i="21" s="1"/>
  <c r="E16" i="21"/>
  <c r="E18" i="21" s="1"/>
  <c r="F129" i="20"/>
  <c r="D140" i="20" s="1"/>
  <c r="D36" i="20" s="1"/>
  <c r="E111" i="20"/>
  <c r="D139" i="20" s="1"/>
  <c r="N105" i="20"/>
  <c r="M105" i="20"/>
  <c r="L105" i="20"/>
  <c r="K105" i="20"/>
  <c r="C107" i="20" s="1"/>
  <c r="O50" i="20"/>
  <c r="N50" i="20"/>
  <c r="M50" i="20"/>
  <c r="C55" i="20" s="1"/>
  <c r="L50" i="20"/>
  <c r="K49" i="20"/>
  <c r="K48" i="20"/>
  <c r="A43" i="20"/>
  <c r="A44" i="20" s="1"/>
  <c r="A45" i="20" s="1"/>
  <c r="A46" i="20" s="1"/>
  <c r="A47" i="20" s="1"/>
  <c r="A48" i="20" s="1"/>
  <c r="F16" i="20"/>
  <c r="C18" i="20" s="1"/>
  <c r="E16" i="20"/>
  <c r="E18" i="20" s="1"/>
  <c r="F126" i="19"/>
  <c r="D137" i="19" s="1"/>
  <c r="D36" i="19" s="1"/>
  <c r="E108" i="19"/>
  <c r="D136" i="19" s="1"/>
  <c r="N102" i="19"/>
  <c r="M102" i="19"/>
  <c r="L102" i="19"/>
  <c r="K101" i="19"/>
  <c r="K102" i="19" s="1"/>
  <c r="C104" i="19" s="1"/>
  <c r="O50" i="19"/>
  <c r="N50" i="19"/>
  <c r="M50" i="19"/>
  <c r="C55" i="19" s="1"/>
  <c r="L50" i="19"/>
  <c r="K49" i="19"/>
  <c r="K48" i="19"/>
  <c r="K46" i="19"/>
  <c r="K45" i="19"/>
  <c r="K44" i="19"/>
  <c r="K43" i="19"/>
  <c r="A43" i="19"/>
  <c r="A44" i="19" s="1"/>
  <c r="A45" i="19" s="1"/>
  <c r="A46" i="19" s="1"/>
  <c r="A47" i="19" s="1"/>
  <c r="A48" i="19" s="1"/>
  <c r="K42" i="19"/>
  <c r="F16" i="19"/>
  <c r="C18" i="19" s="1"/>
  <c r="E16" i="19"/>
  <c r="E18" i="19" s="1"/>
  <c r="K50" i="22" l="1"/>
  <c r="C54" i="22" s="1"/>
  <c r="K50" i="20"/>
  <c r="C54" i="20" s="1"/>
  <c r="K50" i="19"/>
  <c r="C54" i="19" s="1"/>
  <c r="E139" i="20"/>
  <c r="D35" i="20"/>
  <c r="E35" i="20" s="1"/>
  <c r="D35" i="19"/>
  <c r="E35" i="19" s="1"/>
  <c r="E136" i="19"/>
  <c r="E139" i="21"/>
  <c r="D35" i="21"/>
  <c r="E35" i="21" s="1"/>
  <c r="E137" i="22"/>
  <c r="D35" i="22"/>
  <c r="E35" i="22" s="1"/>
  <c r="F115" i="2" l="1"/>
  <c r="D126" i="2" s="1"/>
  <c r="D36" i="2" s="1"/>
  <c r="E100" i="2"/>
  <c r="D125" i="2" s="1"/>
  <c r="M94" i="2"/>
  <c r="L94" i="2"/>
  <c r="K94" i="2"/>
  <c r="C96" i="2" s="1"/>
  <c r="N93" i="2"/>
  <c r="N94" i="2" s="1"/>
  <c r="C50" i="2"/>
  <c r="C49" i="2"/>
  <c r="N45" i="2"/>
  <c r="L45" i="2"/>
  <c r="K44" i="2"/>
  <c r="K43" i="2"/>
  <c r="A43" i="2"/>
  <c r="A44" i="2" s="1"/>
  <c r="K42" i="2"/>
  <c r="E18" i="2"/>
  <c r="D35" i="2" l="1"/>
  <c r="E35" i="2" s="1"/>
  <c r="E125" i="2"/>
</calcChain>
</file>

<file path=xl/comments1.xml><?xml version="1.0" encoding="utf-8"?>
<comments xmlns="http://schemas.openxmlformats.org/spreadsheetml/2006/main">
  <authors>
    <author>Invitado</author>
  </authors>
  <commentList>
    <comment ref="J63" authorId="0" shapeId="0">
      <text>
        <r>
          <rPr>
            <b/>
            <sz val="9"/>
            <color indexed="81"/>
            <rFont val="Tahoma"/>
            <family val="2"/>
          </rPr>
          <t>Invitado:</t>
        </r>
        <r>
          <rPr>
            <sz val="9"/>
            <color indexed="81"/>
            <rFont val="Tahoma"/>
            <family val="2"/>
          </rPr>
          <t xml:space="preserve">
SOLO PARA MODALIDAD FAMILIAR</t>
        </r>
      </text>
    </comment>
  </commentList>
</comments>
</file>

<file path=xl/sharedStrings.xml><?xml version="1.0" encoding="utf-8"?>
<sst xmlns="http://schemas.openxmlformats.org/spreadsheetml/2006/main" count="42789" uniqueCount="6878">
  <si>
    <t>1. CRITERIOS HABILITANTES</t>
  </si>
  <si>
    <t>Experiencia Específica - habilitante</t>
  </si>
  <si>
    <t>Nombre de Proponente:</t>
  </si>
  <si>
    <t>FUNDACION AMALAKA</t>
  </si>
  <si>
    <t>Nombre de Integrante No 1:</t>
  </si>
  <si>
    <t>NA</t>
  </si>
  <si>
    <t>Nombre de Integrante No 2:</t>
  </si>
  <si>
    <t>Nombre de Integrante No 3:</t>
  </si>
  <si>
    <t>Fecha de evaluación:</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</si>
  <si>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</si>
  <si>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</si>
  <si>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</si>
  <si>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</si>
  <si>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</si>
  <si>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</si>
  <si>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</si>
  <si>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</si>
  <si>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</si>
  <si>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</si>
  <si>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</si>
  <si>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</si>
  <si>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X</t>
  </si>
  <si>
    <t>Experiencia Específica habilitante en cupos</t>
  </si>
  <si>
    <t>Infraestructura</t>
  </si>
  <si>
    <t>Talento Humano</t>
  </si>
  <si>
    <t>Propuesta Tecnica</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</si>
  <si>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</si>
  <si>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</si>
  <si>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</si>
  <si>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</si>
  <si>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</si>
  <si>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</si>
  <si>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</si>
  <si>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</si>
  <si>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</si>
  <si>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</si>
  <si>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</si>
  <si>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</si>
  <si>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</si>
  <si>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</si>
  <si>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</si>
  <si>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</si>
  <si>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</si>
  <si>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</si>
  <si>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</si>
  <si>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</si>
  <si>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</si>
  <si>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</si>
  <si>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</si>
  <si>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INSTITUTO COLOMBIANO DE BIENESTAR FAMILIAR - REGIONAL CAUCA</t>
  </si>
  <si>
    <t>19262013-437</t>
  </si>
  <si>
    <t>NO APLICA</t>
  </si>
  <si>
    <t>19262013-470</t>
  </si>
  <si>
    <t>MINISTERIO DE CULTURA</t>
  </si>
  <si>
    <t>CONVENIO DE APOYO 1859-2011</t>
  </si>
  <si>
    <t>UNIVERSIDAD DEL CAUCA</t>
  </si>
  <si>
    <t>La certificación no es expedida por el área competente. 
No se presenta referencia en el marco de contrato o convenio, como tampoco si fue objeto de multas
En relación al objeto es caracterizar las practicas educativas… no es claro, al manifestar dentro de la misma certificación el termino sistematización</t>
  </si>
  <si>
    <t>Criterio</t>
  </si>
  <si>
    <t>Valor</t>
  </si>
  <si>
    <t xml:space="preserve">Concepto, cumple </t>
  </si>
  <si>
    <t>si</t>
  </si>
  <si>
    <t>no</t>
  </si>
  <si>
    <t>Total meses de experiencia acreditada valida</t>
  </si>
  <si>
    <t>x</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</si>
  <si>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</si>
  <si>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</si>
  <si>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</si>
  <si>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</si>
  <si>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</si>
  <si>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</si>
  <si>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</si>
  <si>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</si>
  <si>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</si>
  <si>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</si>
  <si>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</si>
  <si>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</si>
  <si>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</si>
  <si>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</si>
  <si>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</si>
  <si>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</si>
  <si>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</si>
  <si>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MODALIDAD FAMILIAR</t>
  </si>
  <si>
    <t xml:space="preserve">DESARROLLO INFANTIL EN MEDIO FAMILIAR </t>
  </si>
  <si>
    <t>VEREDAS</t>
  </si>
  <si>
    <t>* Dirección, barrio - vereda, Centro Zonal</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</si>
  <si>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</si>
  <si>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</si>
  <si>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</si>
  <si>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</si>
  <si>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</si>
  <si>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</si>
  <si>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</si>
  <si>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</si>
  <si>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</si>
  <si>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</si>
  <si>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</si>
  <si>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EMPRESA / FECHA DE INICIO Y TERMINACIÓN / FUNCIONES </t>
  </si>
  <si>
    <t xml:space="preserve">CARTA DE COMPROMISO DE SUSCRIBIR EL CONTRATO FORMATO 8 </t>
  </si>
  <si>
    <t>COORDINADOR PEDAGOGICO</t>
  </si>
  <si>
    <t>1 
240</t>
  </si>
  <si>
    <t>MARIA EMILIA ZUÑIGA</t>
  </si>
  <si>
    <t>Normalista Superior</t>
  </si>
  <si>
    <t>Institución Educativa Normal superior santiago de cali</t>
  </si>
  <si>
    <t>18 de julio de 2008</t>
  </si>
  <si>
    <t>Liceo Nuestra Señora de Lourdes</t>
  </si>
  <si>
    <t>1996 al 2002</t>
  </si>
  <si>
    <t xml:space="preserve">Docente Preescolar </t>
  </si>
  <si>
    <t>Licenciado en Educaicón con enfasis en educación Especial</t>
  </si>
  <si>
    <t>Universidad Pedagógica nacional</t>
  </si>
  <si>
    <t>23 de septiembre de 2011</t>
  </si>
  <si>
    <t>2004 - 2006</t>
  </si>
  <si>
    <t>Docente y Coordinadora nivel básica primaria y secundaria</t>
  </si>
  <si>
    <t>Colegio Mixto Lawrence Kohlberg</t>
  </si>
  <si>
    <t>2008 - 2009</t>
  </si>
  <si>
    <t>Docente de Prejardin:</t>
  </si>
  <si>
    <t>2009-2010</t>
  </si>
  <si>
    <t>docente Grado Jardín</t>
  </si>
  <si>
    <t>2011-2012</t>
  </si>
  <si>
    <t>Docente de Grado básica primaria</t>
  </si>
  <si>
    <t>APOYO PSICOSOCIAL</t>
  </si>
  <si>
    <t>2 / 300</t>
  </si>
  <si>
    <t>IVON DANIXA ARAGON DUQUE</t>
  </si>
  <si>
    <t>Psicologa</t>
  </si>
  <si>
    <t>Fundación Universitaria de Popayán</t>
  </si>
  <si>
    <t>14 de julio de 2006</t>
  </si>
  <si>
    <t>Fundación Equipo de Trabajo Campesiono y urbano del Cauca</t>
  </si>
  <si>
    <t>1 año</t>
  </si>
  <si>
    <t>Acompañamiento psicosocial a los infantes</t>
  </si>
  <si>
    <t>Colegio Mayor del Cauca</t>
  </si>
  <si>
    <t>Agosto a diciembre de 2012, febrero a mayo de 2013</t>
  </si>
  <si>
    <t>ISABEL RIAÑO CORDOBA</t>
  </si>
  <si>
    <t>UNAD</t>
  </si>
  <si>
    <t>14 de diciembre de 2013</t>
  </si>
  <si>
    <t>Fundación Esperanza y amor</t>
  </si>
  <si>
    <t>1 de noviembre de 2013 - 11 de junio de 2014</t>
  </si>
  <si>
    <t>Apoyo Psicosocial</t>
  </si>
  <si>
    <t>Coasoandes</t>
  </si>
  <si>
    <t>8 de agosto hasta el 20 de agosoto de 2014</t>
  </si>
  <si>
    <t xml:space="preserve">psicologa </t>
  </si>
  <si>
    <t>Propuesta Técnica - Habilitante</t>
  </si>
  <si>
    <t>Presentó propuesta técnica de acuedo con lo solicitado en el pliego de condiciones. Formato 12</t>
  </si>
  <si>
    <t>2. CRITERIOS DE EVALUACIÓN</t>
  </si>
  <si>
    <t>1. Experiencia Específica - Adicional</t>
  </si>
  <si>
    <t>SECRETARIA DE EDUCACION Y CULTURA DEL DEPARTAMENTO DEL CAUCA</t>
  </si>
  <si>
    <t>215-2008</t>
  </si>
  <si>
    <t>LA EXPERIENCIA NO APLICA PORQUE ES ANTERIOR A CINCO AÑOS</t>
  </si>
  <si>
    <t>217-2007</t>
  </si>
  <si>
    <t>LA EXPERIENCIA NO APLICA PORQUE ES ANTERIOR A CINCO AÑOS. NO SE REPORTA NUMERO DE CUPOS ATENDIDOS, SE MANIFIESTA QUE EN EL ANEXO 1, PERO NO SE ENCUENTRA</t>
  </si>
  <si>
    <t>038 DE 2006</t>
  </si>
  <si>
    <t>LA EXPERIENCIA NO APLICA PORQUE ES ANTERIOR A CINCO AÑOS. NO SE REPORTA NUMERO DE CUPOS ATENDIDOS, SE MANIFIESTA QUE EN EL ANEXO 3, PERO NO SE ENCUENTRA</t>
  </si>
  <si>
    <t>INSTITUCION EDUCATIVA ESCUELA NORMAL SUPERIOR</t>
  </si>
  <si>
    <t>NO SE HACE REFERENCIA A LA EJECUCION DE CONTRATOS O CONVENIOS INSTITUCIONALES, SOLO JORNADAS DE CAPACITACIÓN DIRIGIDAS A LOS AGENTES EDUCATIVOS</t>
  </si>
  <si>
    <t>FONDOS DE LAS NACIONES UNIDAS PARA LA INFANCIA UNICEF</t>
  </si>
  <si>
    <t>COL/2003/016</t>
  </si>
  <si>
    <t>COMFACAUCA</t>
  </si>
  <si>
    <t>056 DE 2008</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</si>
  <si>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</si>
  <si>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</si>
  <si>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</si>
  <si>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</si>
  <si>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</si>
  <si>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</si>
  <si>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</si>
  <si>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</si>
  <si>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 xml:space="preserve">EXPERIENCIA PROFESIONAL </t>
  </si>
  <si>
    <t>EMPRESA</t>
  </si>
  <si>
    <t>FECHA DE INICIO Y TERMINACIÓN</t>
  </si>
  <si>
    <t xml:space="preserve">FUNCIONES </t>
  </si>
  <si>
    <t>COORDINADOR GENERAL - APOYO PEDAGOGICO</t>
  </si>
  <si>
    <t>1    /  1000</t>
  </si>
  <si>
    <t>SARA LILIANA SUAREZ MUÑOZ</t>
  </si>
  <si>
    <t>Abogada</t>
  </si>
  <si>
    <t>Universidad cooperativa de colombia</t>
  </si>
  <si>
    <t>1 de Noviembre de 2006</t>
  </si>
  <si>
    <t>FUNDACION FUNSOCIAL FAMI Y TU</t>
  </si>
  <si>
    <t>2 de agosto al 7 de septiembre de 2012, 1 de febrero de 2013 al 7 de septiembre de 2013</t>
  </si>
  <si>
    <t xml:space="preserve">Coordinadora Centro de Desarrollo infantil "Mi mundo Mágico" </t>
  </si>
  <si>
    <t xml:space="preserve">la certificación expedida no presenta funciones del cargo, como lo exige el pliego de condiciones, por tanto no se tiene en cuenta para acreditar experiencia. </t>
  </si>
  <si>
    <t>01/02/2013 a 07/09/2013</t>
  </si>
  <si>
    <t>Alcaldía Municipal de Morales Cauca</t>
  </si>
  <si>
    <t>13/06/2009 a 03/07/2009</t>
  </si>
  <si>
    <t>Comisaria de familia</t>
  </si>
  <si>
    <t>Fiscalia Quinta Especialziada de Popayán</t>
  </si>
  <si>
    <t>01/02/2005 a 01/12/2005</t>
  </si>
  <si>
    <t>Auxiliar Judicial</t>
  </si>
  <si>
    <t>PROFESIONAL DE APOYO PEDAGÓGICO  POR CADA MIL CUPOS OFERTADOS O FRACIÓN INFERIOR -</t>
  </si>
  <si>
    <t>1   /   1000</t>
  </si>
  <si>
    <t>YANETH AMPARO HOYOS</t>
  </si>
  <si>
    <t>Licenciada en Etnoeducación y Lingüística</t>
  </si>
  <si>
    <t>Universidad del cauca</t>
  </si>
  <si>
    <t>1 de Noviembre de 2002</t>
  </si>
  <si>
    <t>Asociación de cabildos indigenas del Norte del Cauca</t>
  </si>
  <si>
    <t>enero de 2012 a diciembre de 2013</t>
  </si>
  <si>
    <t>Docentes</t>
  </si>
  <si>
    <t>la certificación expedida no presenta funciones del cargo, como lo exige el pliego de condiciones, por tanto no se tiene en cuenta para acreditar experiencia. No se evidencia lo exigido por el perfil en experiencia que sea igual o mayor a dos años en infancia o familia</t>
  </si>
  <si>
    <t>Especializacion en educación comunitaria</t>
  </si>
  <si>
    <t>Universidad del Cauca</t>
  </si>
  <si>
    <t>26 de agosto de 2005</t>
  </si>
  <si>
    <t>Cabildo Indigena del Resguardo de Paes de Corinto</t>
  </si>
  <si>
    <t xml:space="preserve"> 10 de Enero de 2012 al 15 de enero de 2014</t>
  </si>
  <si>
    <t>Coordinadora del proyecto educativo de practicas pedagogicas</t>
  </si>
  <si>
    <t>fundación Hogares Infantiles del Cauca</t>
  </si>
  <si>
    <t>8 Horas semanales durante el mes de Marzo del 2001 al 10/07/2006</t>
  </si>
  <si>
    <t>Representante Legal de la Fundación Hogares Infantiles del Cauca</t>
  </si>
  <si>
    <t>Hogar Infantil Pequeñines</t>
  </si>
  <si>
    <t>Periodo comprendido entre el 2005 y 2007</t>
  </si>
  <si>
    <t xml:space="preserve">Proyecto del hogar infantil Pequeñines del Municipio de Popayán, </t>
  </si>
  <si>
    <t>AUXILIAR ADMINISTRATIVO</t>
  </si>
  <si>
    <t>INGRIT JOANA AGUDELO RICO</t>
  </si>
  <si>
    <t>Administradora de empresas</t>
  </si>
  <si>
    <t>Universidad Autonoma</t>
  </si>
  <si>
    <t>2 de diciembre de 2011</t>
  </si>
  <si>
    <t xml:space="preserve">
</t>
  </si>
  <si>
    <t>APOYO PROMOCION DE LECTURA</t>
  </si>
  <si>
    <t>ALEXANDER CARREÑO GOMEZ</t>
  </si>
  <si>
    <t>Filosofo</t>
  </si>
  <si>
    <t>universidad de La Salle</t>
  </si>
  <si>
    <t>16 de octubre de 2009</t>
  </si>
  <si>
    <t>BIBLIOAMIGOS</t>
  </si>
  <si>
    <t>4 DE JUNIOAL 16 DE DICIEMBRE DE 2013</t>
  </si>
  <si>
    <t xml:space="preserve">Desarrollo y fortalecimiento de las bibliotecas públicas </t>
  </si>
  <si>
    <t xml:space="preserve">Secretaria de Educación distrital </t>
  </si>
  <si>
    <t xml:space="preserve">17 de febrero al 17 de diciembre de 2012 </t>
  </si>
  <si>
    <t xml:space="preserve">Apoyo a colegios oficiales del distrito en la atención de las bibliotecas </t>
  </si>
  <si>
    <t>Colsubsidio</t>
  </si>
  <si>
    <t xml:space="preserve">3 de cotubre de 2005 al 20 de febrero del 2012 </t>
  </si>
  <si>
    <t>Promotor cultural y apoyo educativo</t>
  </si>
  <si>
    <t xml:space="preserve">FINANCIERO  POR CADA CINCO MIL CUPOS OFERTADOS O FRACIÓN INFERIOR </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</si>
  <si>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</si>
  <si>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</si>
  <si>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</si>
  <si>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</si>
  <si>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</si>
  <si>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</si>
  <si>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t>CUMPLE PERFIL
SI /NO</t>
  </si>
  <si>
    <t>CUMPLE PROPORCION
SI /NO</t>
  </si>
  <si>
    <r>
      <t>1.</t>
    </r>
    <r>
      <rPr>
        <sz val="11"/>
        <color theme="1"/>
        <rFont val="Calibri"/>
        <family val="2"/>
        <scheme val="minor"/>
      </rPr>
      <t>   Experiencia adicional a la mínima requerida en la ejecución de programas de atención a primera infancia y o familia</t>
    </r>
  </si>
  <si>
    <r>
      <t>2.</t>
    </r>
    <r>
      <rPr>
        <sz val="11"/>
        <color theme="1"/>
        <rFont val="Calibri"/>
        <family val="2"/>
        <scheme val="minor"/>
      </rPr>
      <t xml:space="preserve">   Disposición de un equipo adicional al requerido por el manual operativo, para la administración de la ejecución del contrato a suscribir, sin costo adicional, en las siguientes áreas: coordinador general del grupo, pedagógica y financiera. </t>
    </r>
  </si>
  <si>
    <t>Grupo a la que se presenta</t>
  </si>
  <si>
    <t>FUNDACION GIMNASIO MODERNO DEL CAUCA</t>
  </si>
  <si>
    <t>Propuesta Técnica</t>
  </si>
  <si>
    <t>SECRETARIA DE EDUCACION DEL CAUCA</t>
  </si>
  <si>
    <t>256/2010</t>
  </si>
  <si>
    <t>241/2011</t>
  </si>
  <si>
    <t>280</t>
  </si>
  <si>
    <t>FONADE</t>
  </si>
  <si>
    <t>2120982</t>
  </si>
  <si>
    <t>665</t>
  </si>
  <si>
    <t>65</t>
  </si>
  <si>
    <t>24.66</t>
  </si>
  <si>
    <t>CDI</t>
  </si>
  <si>
    <t>FAMILIAR</t>
  </si>
  <si>
    <t>EL PROPONENTE PRESENTA CARTA DE COMPROMISO PARA DISPONER DENTRO DE LOS 15 DÍAS SIGUIENTES A LA FIRMA DEL CONTRATO DE UN ESPACIO FISICO ADECUADO PARA EL DESARROLLO DE LAS ACTIVIDADES Y CARACTERISTICAS PROPIAS DE ESTA MODALIDAD.</t>
  </si>
  <si>
    <t>4/1154</t>
  </si>
  <si>
    <t>FRANCIA HEDDY ROJAS ALEGRIA</t>
  </si>
  <si>
    <t>LICENCIADA EN EDUCACION BASICA CON ENFASIS EN EDUCACION ARTISTICA</t>
  </si>
  <si>
    <t>CORPORACION UNIVERSITARIA MINUTO DE DIOS</t>
  </si>
  <si>
    <t>24/03/2009 A 11/12/2009 Y 15/02/2010 A 10/12/2010 Y 11/03/2011 A 16/12/2011</t>
  </si>
  <si>
    <t xml:space="preserve">COORDINADORA PEDAGOGICA DEL PROGRAMA DE OFERENTES PARA ATENDER POBLACION REGULAR CON METODOLOGIA ESPECIAL </t>
  </si>
  <si>
    <t xml:space="preserve">SI </t>
  </si>
  <si>
    <t>CARLOS ANDRES CHICANGANA BURBANO</t>
  </si>
  <si>
    <t>BIOLOGO</t>
  </si>
  <si>
    <t xml:space="preserve">02/02/2008 A 12/12/2008; 24/03/2009 A 11/12/2009; 15/02/2010 A 10/12/2010; 11/03/2011 A 31/07/2011  </t>
  </si>
  <si>
    <t>COORDINADOR PEDAGOGICO. DIRECTOR GESTOR Y ESTRATEGA DE SERVICIOS EDUCATIVOS ABIERTOS Y DINAMICOS CON ATENCION ESPECIFICA A LA INFANCIA Y ADOLESCENCIA</t>
  </si>
  <si>
    <t>ELIZABETH CASTILLO MELECIO</t>
  </si>
  <si>
    <t>LICENCIADA EN PEDAGOGIA INFANTIL</t>
  </si>
  <si>
    <t>UNIVERSIDAD DEL TOLIMA</t>
  </si>
  <si>
    <t>23/09/2013 A 30/12/2013 Y 15/01/2014 A 25/11/2014</t>
  </si>
  <si>
    <t>COORDINADORA PEDAGOGICA PARA ATENDER POBLACION PROGRAMA DE ATENCION A LA PRIMERA INFANCIA DEL ENTORNO CDI FAMILIAR</t>
  </si>
  <si>
    <t>JOHN ALVARO CLAVIJO VELEZ</t>
  </si>
  <si>
    <t>LICENCIADO EN FILOSOFIA Y LETRAS</t>
  </si>
  <si>
    <t>UNIVERSIDAD DE NARIÑO</t>
  </si>
  <si>
    <t>2009 A 2011</t>
  </si>
  <si>
    <t>COORDINADOR ACTIVIDADES DE TIPO ACADEMICO QUE SE DESARROLLAN EN LA INSTITUCION IMPULSANDO LA EJECUCION Y EL DESARROLLO DE PROYECTOS QUE PROPENDAN POR EL MEJORAMIENTO DE SERVICIOS EDUCATIVOS QUE SE OFRECEN</t>
  </si>
  <si>
    <t xml:space="preserve">PROFESIONAL DE APOYO PSICOSOCIAL </t>
  </si>
  <si>
    <t>8/1154</t>
  </si>
  <si>
    <t>CLARIZA ANDREA BUITRON NIETO</t>
  </si>
  <si>
    <t>PSICOLOGA</t>
  </si>
  <si>
    <t>UNIVERSIDAD COOPERATIVA DE COLOMBIA</t>
  </si>
  <si>
    <t>FUNDACION LICEO COMERCIAL CIUDAD DEL BORDO-ACCION SOCIAL</t>
  </si>
  <si>
    <t>01/03/2012 A 21/03/2012 Y 01/07/2010 A 15/10/2010 Y 01/06/2003 A 31/12/2003</t>
  </si>
  <si>
    <t>INTERVENCION PSICOLOGICA CON NIÑOS, NIÑAS, FAMILIA Y COMUNIDAD</t>
  </si>
  <si>
    <t>CECILIA YANNETH VEGA LOPEZ</t>
  </si>
  <si>
    <t>LA FUNDACION UNIVERSITARIA DE POPAYAN</t>
  </si>
  <si>
    <t>INSTITUCION EDUCATIVA SAN ANTONIO DE PADUA</t>
  </si>
  <si>
    <t>01/02/2011 A 31/12/2011</t>
  </si>
  <si>
    <t>VICTORIA EUGENIA GARCIA DIAZ</t>
  </si>
  <si>
    <t>14/01/2013 A 30/12/2013 Y 15/01/2014 A 26/11/2014</t>
  </si>
  <si>
    <t>FRANCIA PECHENE VELASCO</t>
  </si>
  <si>
    <t>CASA DE JUSTICIA DE POPAYAN</t>
  </si>
  <si>
    <t>10/01/2012 A 14/12/2012</t>
  </si>
  <si>
    <t>DIANA ALEJANDRA LEYTON RIVERA</t>
  </si>
  <si>
    <t>06/08/2013 A 30/12/2013 Y 15/01/2014 A 15/12/2014</t>
  </si>
  <si>
    <t>ERIKA FLOREZ AGUDELO</t>
  </si>
  <si>
    <t>PARROQUIA DIVINO ECCE HOMO-BANDERA JOVEN</t>
  </si>
  <si>
    <t>03/02/2012 A 18/12/2013</t>
  </si>
  <si>
    <t>MARIA AMANDA PRADO OTERO</t>
  </si>
  <si>
    <t>PSICOLOGA SOCIAL Y COMUNITARIA</t>
  </si>
  <si>
    <t>16/09/2013 A 30/12/2013 Y 15/01/2014 A 26/11/2014</t>
  </si>
  <si>
    <t>LEIDY ALEJANDRA CERON LOPEZ</t>
  </si>
  <si>
    <t>REHABILITAR</t>
  </si>
  <si>
    <t>AÑO 2012 A JUNIO 2013</t>
  </si>
  <si>
    <t>PSICOLOGA, MANEJO CON PACIENTES CLINICOS IMPLEMENTANDO PROTOCOLOS Y ENTRENAMIENTO A PADRES, MANEJO PROBLEMAS DE CONDUCTA, TERAPIA EN PERIODOS CORTOSPACIENTES ADULTOS Y NIÑOS-AS</t>
  </si>
  <si>
    <t>EL PROPONENTE NO PRESENTA EL FORMATO 9 EXPERIENCIA ADICIONAL POR LO TANTO NO SE VALIDA.</t>
  </si>
  <si>
    <t xml:space="preserve">COORDINADORCOORDINADOR GENERAL DEL PROYECTO </t>
  </si>
  <si>
    <t>1/1000</t>
  </si>
  <si>
    <t>LILA AURORA PINEDA MEDINA</t>
  </si>
  <si>
    <t>LA PONTIFICIA UNIVERSIDAD JAVERIANA</t>
  </si>
  <si>
    <t>FUNDACION GIMNASIO MODERNO DEL CAUCA-HOSPITAL FRANCISCO DE PAULA SANTANDER</t>
  </si>
  <si>
    <t xml:space="preserve">01/07/2013 A 31/12/2013 Y 16/01/2014 A 28/11/2014 Y </t>
  </si>
  <si>
    <t>COORDINADORA PEDAGOGICA EN EL CDI MODALIDAD INSTITUCIONAL DE LA CIUDAD DE POPAYAN</t>
  </si>
  <si>
    <t>LA EXPERIENCIA RELACIONADA EN LA HOJA DE VIDA Y SOPORTADA CON EXPERIENCIA EN COORDINACION SOLO CUENTA CON 16.43 MESES, LAS OTRAS EXPERIENCIAS RELACIONADAS EN LA HOJA DE VIDA Y SOPORTADAS NO SON DE COORDINACION. DE IGUAL MANERA EN LA CARTA DE COMPROMISO SE REGISTRA COMO TALENTO HUMANO HABILITANTE Y NO COMO ADICIONAL.</t>
  </si>
  <si>
    <t xml:space="preserve">PROFESIONAL DE APOYO PEDAGÓGICO  </t>
  </si>
  <si>
    <t>MARIA DEL PILAR MUÑOZ</t>
  </si>
  <si>
    <t>MAESTRA EN ARTES PLASTICAS CON ENFASIS EN DISEÑO GRAFICO</t>
  </si>
  <si>
    <t>LA UNIVERSIDAD DEL CAUCA</t>
  </si>
  <si>
    <t>CENTRO PEDAGOGICO MATERNAL EL PEQUEÑO DAVID</t>
  </si>
  <si>
    <t>01/09/1998 A 30/06/1999</t>
  </si>
  <si>
    <t>TALLERISTA DE PREESCOLAR</t>
  </si>
  <si>
    <t>DE LAS EXPERIENCIAS RELACIONADAS Y SOPORTADAS, UNA NO RELACIONA LA POBLACION INTERVENIDA, OTRA NO ES POBLACION DE PRIMERA INFANCIA O FAMILIA Y LA UNICA QUE RELACIONA POBLACION DE PRIMERA INFANCIA SOLO SE LE VALIDAN 3 MESES PORQUE EL OTRO TIEMPO RELACIONADO CORRESPONDE A UN PERIODO ANTES DE GRADUARSE. DE IGUAL MANERA EN LA CARTA DE COMPROMISO SE REGISTRA COMO TALENTO HUMANO HABILITANTE Y NO COMO ADICIONAL.</t>
  </si>
  <si>
    <t xml:space="preserve">FINANCIERO </t>
  </si>
  <si>
    <t>1/5000</t>
  </si>
  <si>
    <t>LORENA GUADALUPE BURBANO ANDRADE</t>
  </si>
  <si>
    <t>CONTADOR PUBLICO</t>
  </si>
  <si>
    <t>LOS PLIEGOS NO REQUIEREN EXPERIENCIA PARA ESTE CARGO.</t>
  </si>
  <si>
    <t>ITA CHUE FUNDACION</t>
  </si>
  <si>
    <t>3,4,5,6,7,8,,28,29,30,35 y 36</t>
  </si>
  <si>
    <t>04/12/2014-16/12/2014</t>
  </si>
  <si>
    <t>LA INFORMACION PRESENTADA SE VALIDA PARA EL GRUPO 3</t>
  </si>
  <si>
    <t>NO PRESENTA</t>
  </si>
  <si>
    <t>NO PRESENTA EL FORMATO 11</t>
  </si>
  <si>
    <t>Presentó propuesta técnica de acuerdo con lo solicitado en el pliego de condiciones. Formato 12</t>
  </si>
  <si>
    <t>MIRAR FORMATO 12</t>
  </si>
  <si>
    <t>COORDINADORCOORDINADOR GENERAL DEL PROYECTO POR CADA SETECIENTOS CINCUENTA Y DOS CUPOS OFERTADOS O FRACIÓN INFERIOR</t>
  </si>
  <si>
    <t>PROFESIONAL DE APOYO PEDAGÓGICO  POR CADA SETECIENTOS CINCUENTA Y DOS CUPOS OFERTADOS O FRACIÓN INFERIOR</t>
  </si>
  <si>
    <t xml:space="preserve">FINANCIERO  POR CADA SETECIENTOS CINCUENTA Y DOS CUPOS OFERTADOS O FRACIÓN INFERIOR </t>
  </si>
  <si>
    <t>NO PRESENTA LA CARTA DE COMPROMISO PARA LA MODALIDAD FAMILIAR.</t>
  </si>
  <si>
    <t>NO PRESENTO EL FORMATO 11</t>
  </si>
  <si>
    <r>
      <t xml:space="preserve"> </t>
    </r>
    <r>
      <rPr>
        <b/>
        <sz val="11"/>
        <color theme="1"/>
        <rFont val="Calibri"/>
        <family val="2"/>
        <scheme val="minor"/>
      </rPr>
      <t/>
    </r>
  </si>
  <si>
    <t>LA INFORMACION PRESENTADA SE VALIDO PARA EL GRUPO 3</t>
  </si>
  <si>
    <t>ICBF</t>
  </si>
  <si>
    <t>113-2009</t>
  </si>
  <si>
    <t>0.96</t>
  </si>
  <si>
    <t>10.2</t>
  </si>
  <si>
    <t>139-2010</t>
  </si>
  <si>
    <t>11.56</t>
  </si>
  <si>
    <t>073-2011</t>
  </si>
  <si>
    <t>193-2011</t>
  </si>
  <si>
    <t>NO SE VALIDA</t>
  </si>
  <si>
    <t>10.23</t>
  </si>
  <si>
    <t>NO SE VALIDA ESTE TIEMPO PORQUE SE TRASLAPA CON EL CONTRATO 073-2011.</t>
  </si>
  <si>
    <t>24.12</t>
  </si>
  <si>
    <t>20.43</t>
  </si>
  <si>
    <t>NO CUMPLE CON LA EXPERIENCIA SOLICITADA PORQUE SOLO PRESENTA EXPERIENCIA HABILITANTE Y NO PRESENTA EXPERIENCIA ADICIONAL. LA EXPERIENCIA HABILITANTE PRESENTADA DE 24.12  MESES SE PRESENTA PARA TODOS LOS GRUPOS POR LO TANTO  SE VALIDA PARA EL PRIMER GRUPO  O SEA EL GRUPO 3 MUNICIPIO DE LA SIERRA CON 240 MODALIDAD FAMILIAR.</t>
  </si>
  <si>
    <t>NO PRESENTA EL ACTA DE COMPROMISO</t>
  </si>
  <si>
    <t>NO PRESENTA EL ACTA DE COMPROMISO.                                                                                                                                                                                                                                                 REVISIÓN 16.12.2014. EL MODELO DE ACTA DE COMPROMISO QUE PRESENTA  NO CONTIENE  LOS PARAMETROS ESTABLECIDOS EN LOS PLIEGOS PARA ESTA MODALIDAD.</t>
  </si>
  <si>
    <t>COORDINADOR</t>
  </si>
  <si>
    <t>1/240</t>
  </si>
  <si>
    <t>CARLOS GIOVANNY SANCHES CASTRO</t>
  </si>
  <si>
    <t>ADMINISTRADOR DE EMPRESAS</t>
  </si>
  <si>
    <t xml:space="preserve">CORPORACION VIVIENDO IBAGUE </t>
  </si>
  <si>
    <t>01/01/2009 A 01/01/2010</t>
  </si>
  <si>
    <t xml:space="preserve">COORDINADOR </t>
  </si>
  <si>
    <t xml:space="preserve">NO DEFINE EL CARGO EN LA CARTA DE COMPROMISO.                                                                                                                                                                                                                       REVISION 16.12.2014 PRESENTA CARTA DE COMPROMISO INCOMPLETA, NO DEFINE SI ES PARA TALENTO HUMANO HABILITANTE O ADICIONAL, NO  DEFINE LA MODALIDAD Y NI EL MUNICIPIO  NI EL GRUPO PARA EL CUAL PRESENTA  EL TALENTO HUMANO. </t>
  </si>
  <si>
    <t>COORDINADORA</t>
  </si>
  <si>
    <t>MARTHA LUCY QUINTERO LOZANO</t>
  </si>
  <si>
    <t>ADMINISTRACION DE AEROLINEAS Y AGENCIAS DE VIAJES</t>
  </si>
  <si>
    <t>LA CORPORACION DE EDUCACION SUPERIOR INTERMEDIA PROFESIONAL</t>
  </si>
  <si>
    <t>NO APORTA</t>
  </si>
  <si>
    <t>01/01/2010 A 31/12/2011 Y 01/02/2005 A 26/08/2013</t>
  </si>
  <si>
    <t>COORDINADORA DE PROGRAMA HCB Y FAMI CONTRATOS 139-2010 Y 073-2011 Y COORDINADORA DE LA OPERACIÓN DE LOS PROGRAMAS SUSCRITOS CON EL ICBF REGIONAL TOLIMA BRINDANDO ATENCION A NIÑOS Y NIÑAS Y ADOLESCENTES EN DIFERENTES MUNICIPIOS.</t>
  </si>
  <si>
    <r>
      <t xml:space="preserve">NO DEFINE EL CARGO EN LA CARTA DE COMPROMISO Y LA FORMACION Y LAS EXPERIENCIAS RELACIONADAS NO SON ACORDES A LOS CARGOS Y PERFILES DE LA MODALIDAD.                                                                                                                                                                                                                                                                                                           </t>
    </r>
    <r>
      <rPr>
        <b/>
        <sz val="11"/>
        <color theme="1"/>
        <rFont val="Calibri"/>
        <family val="2"/>
        <scheme val="minor"/>
      </rPr>
      <t>REVISION 16.12.2014</t>
    </r>
    <r>
      <rPr>
        <sz val="11"/>
        <color theme="1"/>
        <rFont val="Calibri"/>
        <family val="2"/>
        <scheme val="minor"/>
      </rPr>
      <t xml:space="preserve"> PRESENTA CARTA DE COMPROMISO INCOMPLETA, NO DEFINE SI ES PARA TALENTO HUMANO HABILITANTE O ADICIONAL, NO  DEFINE LA MODALIDAD Y NI EL MUNICIPIO  NI EL GRUPO PARA EL CUAL PRESENTA  EL TALENTO HUMANO.  EN UNA DE LAS DOS CERTIFICACIONES DE LA EXPERIENCIA QUE PRESENTA NO RELACIONA LAS FUNCIONES Y EN LA OTRA CERTIFICACION QUE PRESENTA NO CUMPLE CON EL AÑO DE EXPERIENCIA COMO PROFESIONAL YA QUE SE GRADUO EL 1 DE AGOSTO DE 2013 Y LA EXPERIENCIA ACREDITADA VA HASTA EL 26 DE AGOSTO DEL MISMO AÑO. </t>
    </r>
  </si>
  <si>
    <t>2/240</t>
  </si>
  <si>
    <t>JACKELINE MARTINEZ LANDASURY</t>
  </si>
  <si>
    <t>PSICOLOGIA</t>
  </si>
  <si>
    <t>FUNDACION UNIVERSITARIA KONRAD LORENZ</t>
  </si>
  <si>
    <t>NO PRESENTA SOPORTE</t>
  </si>
  <si>
    <t>DIRECCION DE FAMILIA Y ASISTENCIA SOCIAL Y METETE EN EL CUENTO</t>
  </si>
  <si>
    <t>02/02/2013 A 30/09/2014</t>
  </si>
  <si>
    <t>NO PRESENTA SOPORTE DE LA EXPERIENCIA CON DIRECCION DE FAMILIA Y ASISTENCIA SOCIAL- INTERVENCION PSICOLOGICA CON NIÑOS Y NIÑAS DE SAN ANDRES ISLAS PERO NO RELACIONA LAS FUNCIONES DESEMPEÑADAS</t>
  </si>
  <si>
    <r>
      <t xml:space="preserve">NO DEFINE CARGO EN LA CARTA DE COMPROMISO Y NO PRESENTA SOPORTES DE LA FORMACION NI DE LA EXPERIENCIA QUE RELACIONA EN LA HOJA DE VIDA.                                     </t>
    </r>
    <r>
      <rPr>
        <b/>
        <sz val="11"/>
        <color theme="1"/>
        <rFont val="Calibri"/>
        <family val="2"/>
        <scheme val="minor"/>
      </rPr>
      <t>REVISION 16.12.2014</t>
    </r>
    <r>
      <rPr>
        <sz val="11"/>
        <color theme="1"/>
        <rFont val="Calibri"/>
        <family val="2"/>
        <scheme val="minor"/>
      </rPr>
      <t xml:space="preserve"> PRESENTA CARTA DE COMPROMISO INCOMPLETA, NO DEFINE SI ES PARA TALENTO HUMANO HABILITANTE O ADICIONAL, NO  DEFINE LA MODALIDAD Y NI EL MUNICIPIO  NI EL GRUPO PARA EL CUAL PRESENTA  ELTALENTO HUMANO. NO PRESENTO EL SOPORTE DE LA EXPERIENCIA CON DIRECCION DE FAMILIA Y ASISTENCIA SOCIAL - EN LA CERTIFICACION DE METETE EN EL CUENTO NO RELACIONA LAS FUNCIONES.</t>
    </r>
  </si>
  <si>
    <t>LEYDI MILENA APONTE PINZON</t>
  </si>
  <si>
    <t>TRABAJO SOCIAL</t>
  </si>
  <si>
    <t>METETE EN EL CUENTO</t>
  </si>
  <si>
    <t>LA CERTIFICACION NO PRESENTA FUNCIONES</t>
  </si>
  <si>
    <t>NO DEFINE CARGO EN LA CARTA DE COMPROMISO Y NO PRESENTA SOPORTES DE LA FORMACION NI DE LA EXPERIENCIA QUE RELACIONA EN LA HOJA DE VIDA.                                                                      REVISION 16.12.2014 PRESENTA CARTA DE COMPROMISO INCOMPLETA, NO DEFINE SI ES PARA TALENTO HUMANO HABILITANTE O ADICIONAL, NO  DEFINE LA MODALIDAD Y NI EL MUNICIPIO  NI EL GRUPO PARA EL CUAL PRESENTA  EL TALENTO HUMANO. NO PRESENTA SOPORTES DE LA FORMACION QUE RELACIONA EN LA HOJA DE VIDA  Y LA CERTIFICACION DE LA EXPERIENCIA QUE PRESENTA NO RELACIONA LAS FUNCIONES.</t>
  </si>
  <si>
    <t>MARIA DEL ROSARIO BALDIRIS NAVARRO</t>
  </si>
  <si>
    <t>COMUNICADOR SOCIAL</t>
  </si>
  <si>
    <t>UNIVERSIDAD AUTONOMA DE BUCARAMANGA</t>
  </si>
  <si>
    <t>01/01/2010 A 31/12/2011</t>
  </si>
  <si>
    <t>COMUNICADORA SOCIAL DE LOS PROGRAMAS DE HCB Y FAMI CONTRATOS 139-2010 Y 073-2011 PERO NO RELACIONA LAS FUNCIONES DESEMPEÑADAS</t>
  </si>
  <si>
    <t>NO DEFINE EL CARGO EN LA CARTA DE COMPROMISO Y LA FORMACION Y LAS EXPERIENCIAS RELACIONADAS NO SON ACORDES A LOS CARGOS Y PERFILES DE LA MODALIDAD.                                                                                                                                                                                                                                                                                                            REVISION 16.12.2014 PRESENTA CARTA DE COMPROMISO INCOMPLETA, NO DEFINE SI ES PARA TALENTO HUMANO HABILITANTE O ADICIONAL, NO  DEFINE LA MODALIDAD Y NI EL MUNICIPIO  NI EL GRUPO PARA EL CUAL PRESENTA  EL TALENTO HUMANO.  LA FORMACION NO ES ACORDE AL CARGO PARA EL CUAL SE PRESENTA Y  LA CERTIFICACION DE LA EXPERIENCIA QUE PRESENTA NO RELACIONA LAS FUNCIONES.</t>
  </si>
  <si>
    <t>NO PRESENTA EL CARGO EN LA CARTA DE COMPROMISO</t>
  </si>
  <si>
    <t>AURA INES FORBES EVANS</t>
  </si>
  <si>
    <t>BACHHILER</t>
  </si>
  <si>
    <t>INSTITUTO TECNICO INDUSTRIAL NOCTURNO</t>
  </si>
  <si>
    <t>NO RELACIONA LA FECHA NI PRESENTA SOPORTE DE LA FORMACION</t>
  </si>
  <si>
    <t>NO DEFINE EL CARGO EN LA CARTA DE COMPROMISO Y NO PRESENTA SOPORTES DE LA FORMACION NI DE LA EXPERIENCIA RELACIONADA-PRESENTO LA HOJA DE VIDA CON UN OPERADOR EN LA REGIONAL SAN ANDRES ANTES QUE EN LA REGIOAL CAUCA.                                                                                                                                        REVISION 16.12.2014 NO PRESENTA LA SUBSANACION DE LA CARTA DE COMPROMISO, NO PRESENTA LOS SOPORTES DE LA FORMACION NI DE LA EXPERIENCIA RELACIONADA EN LA HOJA DE VIDA.</t>
  </si>
  <si>
    <t>ALEXIS CUADROS RODRIGUEZ</t>
  </si>
  <si>
    <t>ESTUDIANTE DE SICOLOGIA</t>
  </si>
  <si>
    <t xml:space="preserve">NO DEFINE EL CARGO EN LA CARTA DE COMPROMISO Y NO PRESENTA SOPORTES DE LA FORMACION NI DE LA EXPERIENCIA RELACIONADA.                                                                                                                     REVISION 16.12.2014 PRESENTA CARTA DE COMPROMISO INCOMPLETA, NO DEFINE SI ES PARA TALENTO HUMANO HABILITANTE O ADICIONAL, NO  DEFINE LA MODALIDAD Y NI EL MUNICIPIO  NI EL GRUPO PARA EL CUAL PRESENTA  EL TALENTO HUMANO.  NO PRESENTO SOPORTE DE LA FORMACION Y LA CERTIFICACION DE LA EXPERIENCIA QUE PRESENTA NO RELACIONA LAS FUNCIONES. </t>
  </si>
  <si>
    <t>EL PROPONENTE NO PRESENTA EXPERIENCIA ADICIONAL QUE CUMPLA CON LOS REQUISITOS EXIGIDOS EN LA PRESENTA CONVOCATORIA.</t>
  </si>
  <si>
    <t>FUNDASCAMER</t>
  </si>
  <si>
    <t>GRUPO 38</t>
  </si>
  <si>
    <t>19262006-135</t>
  </si>
  <si>
    <t>NO SE TIENE EN CUENTA POR CUANTO ESTA FUERA DE LOS TIEMPOS ESTABLECIDOS EN LA CONVOCATORIA</t>
  </si>
  <si>
    <t>19262006-257</t>
  </si>
  <si>
    <t>19262006-261</t>
  </si>
  <si>
    <t>19262007-140</t>
  </si>
  <si>
    <t>19262007-505</t>
  </si>
  <si>
    <t>19262007-521</t>
  </si>
  <si>
    <t>19262007-719</t>
  </si>
  <si>
    <t>19262007-720</t>
  </si>
  <si>
    <t>19262008-116</t>
  </si>
  <si>
    <t>NO SE TIENE EN CUENTA POR CUANTO LOS PLIEGOS DE LA CONVOCATORIA ESTABLECEN QUE SE DEBERA EVALUAR LAS 8 PRIMERAS CERTIFICACIONES DE EXPERIENCIA HABILITANTE</t>
  </si>
  <si>
    <t>19262008-458</t>
  </si>
  <si>
    <t>19262008-459</t>
  </si>
  <si>
    <t>19262008-460</t>
  </si>
  <si>
    <t>19262009-113</t>
  </si>
  <si>
    <t>19262009-470</t>
  </si>
  <si>
    <t>19262010-110</t>
  </si>
  <si>
    <t>19262011-113</t>
  </si>
  <si>
    <t>19262012-387</t>
  </si>
  <si>
    <t>19262012-432</t>
  </si>
  <si>
    <t>19262013-233</t>
  </si>
  <si>
    <t>19262013-443</t>
  </si>
  <si>
    <t>19262014-284</t>
  </si>
  <si>
    <t>CDI SIN ARRIENDO</t>
  </si>
  <si>
    <t>INSTITUCIONAL</t>
  </si>
  <si>
    <t>PATIA CARRERA 2 # 20-04 URBANIZACION VERSALLES</t>
  </si>
  <si>
    <t>EN COMODATO</t>
  </si>
  <si>
    <t>EL PROPONENTE NO RELACIONA EL FORMATO 7</t>
  </si>
  <si>
    <t xml:space="preserve"> En cuanto al talento humano habilitante el proponente no presenta hojas de vida que lo soporten.</t>
  </si>
  <si>
    <t>El proponente presenta propuesta tecnica subsanada.</t>
  </si>
  <si>
    <t>EL PROPONENTE PRESENTA EXPERIENCIA RELACIONADA EN EL FORMATO N°9, SIN EMBARGO NO SE RELACIONA CON EL OBJETO DE LA CONVOCATORIA</t>
  </si>
  <si>
    <t>no se tiene en cuenta por cuanto se cruzan los tiempos de ejecución</t>
  </si>
  <si>
    <t>1/144</t>
  </si>
  <si>
    <t>YULI ALEJANDRA URBANO RUIZ</t>
  </si>
  <si>
    <t>FUNDACION UNIVERSITARIA DE POPAYAN</t>
  </si>
  <si>
    <t>1. FUNDASCAMER     2. FUNDASCAMER</t>
  </si>
  <si>
    <t>1. 01/10/2014 AL 03/12/2014  2. 03/09/2013 AL 30/09/2014  3. 01/10/2013 AL 30/10/2014</t>
  </si>
  <si>
    <t>1. COORDINADORA  2. APOYO PSICOSOCIAL            3. COORDINADORA</t>
  </si>
  <si>
    <t>SOPORTA ACTA DE GRADO, PERO NO CUMPLE CON EL TIEMPO MINIMO DE EXPERIENCIA ACREDITADA</t>
  </si>
  <si>
    <t>PROFESIONAL DE APOYO PSICOSOCIAL</t>
  </si>
  <si>
    <t>JENNIFER MELISA TORRES ERAZO</t>
  </si>
  <si>
    <t>1. RED UNIDOS</t>
  </si>
  <si>
    <t>1. 01/06/2012AL 27/12/2013</t>
  </si>
  <si>
    <t>1. PSICOLOGA</t>
  </si>
  <si>
    <t>NO ANEXA SOPORTES DE GRADO COMO PSICOLOGA, NO SE ACREDITA EXPERIENCIA MINIMA</t>
  </si>
  <si>
    <t>PROFESIONAL DE APOYO EN SALUD Y NUTRICION</t>
  </si>
  <si>
    <t>LINA MARCELA GOMEZ MOSQUERA</t>
  </si>
  <si>
    <t>AUXILIAR DE ENFERMERIA</t>
  </si>
  <si>
    <t>ESACAUCA</t>
  </si>
  <si>
    <t xml:space="preserve">1. FUNDASCAMER       </t>
  </si>
  <si>
    <t>1. 02/2014 AL 09/2014</t>
  </si>
  <si>
    <t>1. AUXILIAR DE ENFERMERIA</t>
  </si>
  <si>
    <t>DIANA LORENA ARTEAGA ARTEAGA</t>
  </si>
  <si>
    <t>CONTADORA PUBLICA</t>
  </si>
  <si>
    <t>1. FUNDASCAMER</t>
  </si>
  <si>
    <t>1. 01/03/2014</t>
  </si>
  <si>
    <t>1. AUXILIAR CONTABLE Y ADMINISTRATIVO</t>
  </si>
  <si>
    <t>DOCENTE</t>
  </si>
  <si>
    <t>8/144</t>
  </si>
  <si>
    <t>GRIMILDA CREUTIZ PAREDES</t>
  </si>
  <si>
    <t>TECNICO EN ATENCION INTEGRAL A LA PRIMERA INFANCIA</t>
  </si>
  <si>
    <t>SENA</t>
  </si>
  <si>
    <t>1. 23/09/2013 AL 31/12/2013</t>
  </si>
  <si>
    <t>1. DOCENTE</t>
  </si>
  <si>
    <t>MARIA MIRIAM FIGUEROA CIFUENTES</t>
  </si>
  <si>
    <t>TECNICO EN EDUCACION PREESCOLAR</t>
  </si>
  <si>
    <t>INTENAL</t>
  </si>
  <si>
    <t>1. 23/10/2013 AL 31/12/2013</t>
  </si>
  <si>
    <t>ESPERANZA ORTEGA PABON</t>
  </si>
  <si>
    <t>AURA TULIA ANGULO DE  IDROBO</t>
  </si>
  <si>
    <t>ROSA MARIA PULGARIN CASTAÑO</t>
  </si>
  <si>
    <t>LICENCIATURA EN PREESCOLAR</t>
  </si>
  <si>
    <t>UNIVERSIDAD ANTONIO NARIÑO</t>
  </si>
  <si>
    <t>STELLA RAMOS</t>
  </si>
  <si>
    <t>1. FUNDASCAMER      2. ASOCIACION COMUNAL EL BORDO</t>
  </si>
  <si>
    <t>1. 15/01/2014   2. 18/06/2013</t>
  </si>
  <si>
    <t>1. DOCENTE              2. MADRE COMUNITARIA</t>
  </si>
  <si>
    <t>YESSICA PAOLA BURBANO URBANO</t>
  </si>
  <si>
    <t>LIBIA LOPERA DE  DAZA</t>
  </si>
  <si>
    <t>1. CENTRO DE DESARROLLO INFANTIL ESPERANZAS DEL PATIA</t>
  </si>
  <si>
    <t>1. 10/02/2011 AL 18/06/2013</t>
  </si>
  <si>
    <t>1. MADRE COMUNITARIA</t>
  </si>
  <si>
    <t>AUXILIARES PEDAGOGICOS</t>
  </si>
  <si>
    <t>3/144</t>
  </si>
  <si>
    <t>MARIA LUPE USAMA ROSERO</t>
  </si>
  <si>
    <t xml:space="preserve">NO SOPORTA CERTIFICACIONES QUE ACREDITEN LA EXPERIENCIA LABORAL </t>
  </si>
  <si>
    <t>JAQUELINE SANCHEZ MONTENEGRO</t>
  </si>
  <si>
    <t>TECNICO LABORAL POR COMPETENCIAS EN ATENCION A LA PRIMERA INFANCIA</t>
  </si>
  <si>
    <t>1. 10/10/2010 AL 31/12/2013</t>
  </si>
  <si>
    <t>MARA PATRICIA BUITRON RUIZ</t>
  </si>
  <si>
    <t xml:space="preserve">NO SOPORTA CERTIFICACIONES QUE ACREDITEN LA EXPERIENCIA LABORAL. LA EXPERIENCIA LABORAL QUE REPORTA NO SE RELACIONA CON EL OBJETO DE LA CONVOCATORIA </t>
  </si>
  <si>
    <t>MANIPULADORAS</t>
  </si>
  <si>
    <t>AMPARO RENGIFO</t>
  </si>
  <si>
    <t>BACHILLER ACADEMICO</t>
  </si>
  <si>
    <t>SANDRA MILENA MARTINEZ CABRERA</t>
  </si>
  <si>
    <t>TECNICO LABORAL EN ATENCION Y FORMACION INTEGRAL A LA PRIMERA INFANCIA</t>
  </si>
  <si>
    <t>1. 23/09/2013 AL 13/12/2013</t>
  </si>
  <si>
    <t>1. MANIPULADORA</t>
  </si>
  <si>
    <t>MARIA ESTEFANIA BARAHONA BURGOS</t>
  </si>
  <si>
    <t>INSTITUCION EDUCATIVA BACHILLERATO PATIA</t>
  </si>
  <si>
    <t>1. PAPELERIA CACHARRERIA ESPECIAL</t>
  </si>
  <si>
    <t>1. 13/08/2014 AL 03/12/2014</t>
  </si>
  <si>
    <t>1. SERVICIOS GENERALES</t>
  </si>
  <si>
    <t>AUXILIAR DE SERVICIOS GENERALES</t>
  </si>
  <si>
    <t>2/144</t>
  </si>
  <si>
    <t>AUDREY ANGULO MUÑOZ</t>
  </si>
  <si>
    <t>LUIS HUMBERTO RIVERA LASSO</t>
  </si>
  <si>
    <t>1. HOSPITAL EL BORDO</t>
  </si>
  <si>
    <t>1. 23/07/2006 AL 18/03/2008</t>
  </si>
  <si>
    <t>CORPORACION EDUCATIVA PAZ Y VIDA</t>
  </si>
  <si>
    <t>N/A</t>
  </si>
  <si>
    <t>1,4,14,15,20,21,22,23,26,27,28,31,33,34.</t>
  </si>
  <si>
    <t>OBSEVACIONES GENERALES</t>
  </si>
  <si>
    <t xml:space="preserve">Presenta la propuesta y solicita ser evaluado para la adjudicación del contrato del  presente proceso en los cupos a continuación relacionados en el departamento del CAQUETA. 
Los grupos de  atención para los cuales presento la propuesta de los 18 grupos a los cuales aspira, solo 5 (Grupos 22,23,27,31,33) coinciden con los pliegos de condiciones de la convocatoria, en grupo, nombre, en modalidades, cupos y prepuesto.  
</t>
  </si>
  <si>
    <t>Solo de certificaciones validadas (por que se ajustan al objeto solicitado y periodos solicitado y no fueron objeto de multas</t>
  </si>
  <si>
    <t xml:space="preserve">FUNDACION GRANITO DE ESPERANZA </t>
  </si>
  <si>
    <t>ATENCION A LA PRIMERA INFANCIA</t>
  </si>
  <si>
    <t xml:space="preserve">Las certificaciones de experiencia mínima habilitante, presentadas por el proponente NO  contiene la siguiente información:
-Número del contrato o Convenio                                                                                                                            
- Si ha sido objeto de multas, declaratorias de incumplimiento o caducidad.
- Señalar si el contrato se encuentra liquidado (cuando corresponda).                                                                </t>
  </si>
  <si>
    <t>12 PROCESOS DE SUBSANACION</t>
  </si>
  <si>
    <t>FOLIO 12 PARA EL PROCESO DE SUBSANACION. (RADICADO EL 15 DICIEMBRE DE 2014)</t>
  </si>
  <si>
    <t>FUNDACION COLOMBIA ES UN ARTE</t>
  </si>
  <si>
    <t>ATENCION BASICA</t>
  </si>
  <si>
    <r>
      <t xml:space="preserve">EL CERTIFICADO DE EXPERIENCIA EXPEDIDO POR LA  FUNDACION COLOMBIA ES UN ARTE,  NO ES VALIDADA POR CUENTO, LA SEÑORA YOLANDA MILLAN ORTIZ,  APARECE COMO REPRESENTANTE LEGAL DE LA FUNDACION DE GRANITO DE ESPERANZA EN DICHA CERTIFICACION.  FOLIO 9 PARA EL PROCESO DE SUBSANACION. (RADICADO EL 15 DICIEMBRE DE 2014)                                                                                                                                                                                                                                                                                                                                                                           Para efectos de contabilizar los tiempos requeridos (24 meses), </t>
    </r>
    <r>
      <rPr>
        <b/>
        <sz val="11"/>
        <rFont val="Calibri"/>
        <family val="2"/>
        <scheme val="minor"/>
      </rPr>
      <t>se contarán una sola vez aquellos períodos “traslapados</t>
    </r>
    <r>
      <rPr>
        <sz val="11"/>
        <rFont val="Calibri"/>
        <family val="2"/>
        <scheme val="minor"/>
      </rPr>
      <t>”, es decir, aquellos que se sobrepongan o que se hayan desarrollado en un mismo lapso de tiempo por la misma persona jurídica con la misma o con diferentes entidades contratantes.   (pag.  54 Pliegos)</t>
    </r>
  </si>
  <si>
    <t>CENTRO EDUCATIVO VISION DEL FUTURO</t>
  </si>
  <si>
    <t>11 PROCESOS DE SUBSANACION</t>
  </si>
  <si>
    <r>
      <t xml:space="preserve">No se Valida esta experiencia, por cuanto no esta relacionada en el formato 6, EXPERIENCIA MÍNIMA HABILITANTE DEL PROPONENTE , ademas las certificaciones de experiencia mínima habilitante, presentadas por el proponente NO  contiene la siguiente información:
-Número del contrato o Convenio                                                                                                                            
- Si ha sido objeto de multas, declaratorias de incumplimiento o caducidad.
- Señalar si el contrato se encuentra liquidado (cuando corresponda).                                                                                                                                                                                                           No es Valida  por cuanto para efectos de contabilizar los tiempos requeridos (24 meses), </t>
    </r>
    <r>
      <rPr>
        <b/>
        <sz val="11"/>
        <rFont val="Calibri"/>
        <family val="2"/>
        <scheme val="minor"/>
      </rPr>
      <t>se contarán una sola vez aquellos períodos “traslapados”</t>
    </r>
    <r>
      <rPr>
        <sz val="11"/>
        <rFont val="Calibri"/>
        <family val="2"/>
        <scheme val="minor"/>
      </rPr>
      <t>, es decir, aquellos que se sobrepongan o que se hayan desarrollado en un mismo lapso de tiempo por la misma persona jurídica con la misma o con diferentes entidades contratantes.   (pag.  54 Pliegos)</t>
    </r>
  </si>
  <si>
    <t xml:space="preserve">EL PROPONENTE NO ENTREGA INFORMACION EN EL FORMATO ESTABLECIDO PARA LA CONVOCATORIA FORMATO 11. </t>
  </si>
  <si>
    <t>AUXILIAR PEDAGOGICO</t>
  </si>
  <si>
    <t xml:space="preserve">ORFILIA YATACUE TAQUINAS </t>
  </si>
  <si>
    <t xml:space="preserve">Tecnico Preescolar </t>
  </si>
  <si>
    <t>EN LA PROPUESTA NO SE ENCONTRO ADJUNTA LA HOJA DE VIDA, NI SOPORTES DE ESTUDIOS, NI EXPERIENCIA, NI CARTA DE COMPROMISO FORMATO 8.</t>
  </si>
  <si>
    <t xml:space="preserve">NO CUMPLE CON EL TALENTO HUMANO HABILITANTE, NO ESPECIFICA PARA QUE GRUPO ESTA DIRIGIDAS LAS HOJAS DE VIDA  Y LA RELACION DEL TALENTO HUMANO EN  EL FORMATO 7,  EL PERSONAL RELACIONADO EN EL FORMATO 7, LA CANTIDAD NO CORRESPONDE A LAS HOJAS DE VIDA ADJUNTAS EN LA PROPUESTA.                                                                                                                                                                                                                                                                                                                                                                                                                                                                                                El proponente No especifica  el talento humano relacionado en el formato 7.
• Para cada grupo. 
• Ni la Modalidad (CDI Institucional o Familiar) 
El proponente presenta 323 personas para la atención, de las cuales solo encuentran Las hojas de vida de 104 (folios 483 – 1.859), se encuentran hojas de vida repetidas, sin firmar, sin soportes de estudios realizados y sin certificaciones de experiencia y las cuentan con certificación no tienen las funciones que han desarrollado. 
</t>
  </si>
  <si>
    <t xml:space="preserve">YENNY PAOLA FERNANDEZ VALENCIA </t>
  </si>
  <si>
    <t xml:space="preserve">Tecnico en preescolar </t>
  </si>
  <si>
    <t>AUX. ADMINISTRATIVO</t>
  </si>
  <si>
    <t xml:space="preserve">CARMEN ADRIANA CAMACHO SOLIS </t>
  </si>
  <si>
    <t>Administrativo</t>
  </si>
  <si>
    <t xml:space="preserve">ELIO EMIRO BURBANO PAZ </t>
  </si>
  <si>
    <t>Auxiliar administrativo</t>
  </si>
  <si>
    <t>AUXILIAR DE COCINA</t>
  </si>
  <si>
    <t>FRACIA STELLA ORDOÑEZ DE ORDOÑEZ</t>
  </si>
  <si>
    <t xml:space="preserve">auxiliar de Cocina </t>
  </si>
  <si>
    <t>NAIBE ELIDA BURBANO SANCHEZ</t>
  </si>
  <si>
    <t xml:space="preserve">NELSY YATACUE SLAZAR </t>
  </si>
  <si>
    <t xml:space="preserve">auxiliar de cocina </t>
  </si>
  <si>
    <t xml:space="preserve">JESSICA ELIZABETH MORCILLO SANCHEZ </t>
  </si>
  <si>
    <t xml:space="preserve">Bachiller </t>
  </si>
  <si>
    <t>Bachiller Academico para Adultos Atherasan</t>
  </si>
  <si>
    <t>FUNDACION GRANITO DE ESPERANZA</t>
  </si>
  <si>
    <t xml:space="preserve">25/06/2013 - </t>
  </si>
  <si>
    <t>Auxiliar de Cocina</t>
  </si>
  <si>
    <t>AUXILIAR EN SALUD</t>
  </si>
  <si>
    <t xml:space="preserve">MARIA CENAYDA RIASCOS GARCES </t>
  </si>
  <si>
    <t xml:space="preserve">auxiliar en salud </t>
  </si>
  <si>
    <t>LISSE MARIA BALANTA MESTIZO</t>
  </si>
  <si>
    <t>HECTOR MARINO CARABALY CARABALI</t>
  </si>
  <si>
    <t xml:space="preserve">Enfermera </t>
  </si>
  <si>
    <t xml:space="preserve">VIRGILIO MINA MOSQUERA </t>
  </si>
  <si>
    <t>ANDERSON BARRERA MARTINEZ</t>
  </si>
  <si>
    <t xml:space="preserve">JOHANA VITANAS TAMARA </t>
  </si>
  <si>
    <t xml:space="preserve">CLARA INES PATIÑO ROJAS </t>
  </si>
  <si>
    <t>Tecnico en Mantenimiento Preventivo PC</t>
  </si>
  <si>
    <t xml:space="preserve">Auxiliar logistico </t>
  </si>
  <si>
    <t xml:space="preserve">BRAYAN DAVID ALONSO SUAREZ </t>
  </si>
  <si>
    <t>Tecnico laboral en auxiliar de enfermeria</t>
  </si>
  <si>
    <t>El Centro de Capacitacion para la Salud Maria Auxiliadora</t>
  </si>
  <si>
    <t>01/01/2012 -15/05/2012</t>
  </si>
  <si>
    <t>Implemento planes de evacuacion a los niños y niñas, controles de seguimiento de vacunacion peso y talla y control de desarrollo</t>
  </si>
  <si>
    <t xml:space="preserve">NUBIA LILIANA PILCUE CERON </t>
  </si>
  <si>
    <t xml:space="preserve">Auxiliar Pedagogica </t>
  </si>
  <si>
    <t xml:space="preserve">ANNY ESMERALDA FLORES </t>
  </si>
  <si>
    <t xml:space="preserve">HOLMES HUMBERTO MEDINA </t>
  </si>
  <si>
    <t xml:space="preserve">Auxiliar Pedagogico </t>
  </si>
  <si>
    <t>LUZ YENY VELASCO PATIÑO</t>
  </si>
  <si>
    <t xml:space="preserve">tecnica en preescolar </t>
  </si>
  <si>
    <t>YULEY PALACIOS GUAZA</t>
  </si>
  <si>
    <t>ELIANA POPO ARARAT</t>
  </si>
  <si>
    <t xml:space="preserve">ANA  DEYCY CORDOBA  MORENO </t>
  </si>
  <si>
    <t xml:space="preserve">YINET VELASCO ITER </t>
  </si>
  <si>
    <t xml:space="preserve">LUCRECIA BALANTA CAICEDO </t>
  </si>
  <si>
    <t xml:space="preserve">tecnico en preescolar </t>
  </si>
  <si>
    <t xml:space="preserve">KAREN STEFANYA NARVAEZ CORREA </t>
  </si>
  <si>
    <t>Tecnico laboral en formaciòn en Atencion Integral a la Primera Infancia</t>
  </si>
  <si>
    <t>HOGAR INFANTIL SANTA INES</t>
  </si>
  <si>
    <t>21/04/2014 A 16/05/2014</t>
  </si>
  <si>
    <t>Auxiliar Pedagogica</t>
  </si>
  <si>
    <t>NO ACREDITA SOPORTES DE LA EXPERIENCIA, NI DE ESTUDIOS</t>
  </si>
  <si>
    <t xml:space="preserve">NUBIA LEIDEN CAMPO LOPEZ </t>
  </si>
  <si>
    <t xml:space="preserve">Tecnico en Profesional en Preescolar </t>
  </si>
  <si>
    <t>La Coorporacion de Educacion Superior MIGEL CAMACHO PEREA</t>
  </si>
  <si>
    <t>18/07/2012 -</t>
  </si>
  <si>
    <t>Docente</t>
  </si>
  <si>
    <t xml:space="preserve">NO CUMPLE EL TIEMPO DE EXPERIENCIA PARA EL CARGO </t>
  </si>
  <si>
    <t>INGRID JULIEHT FERNANDEZ QUIJANO</t>
  </si>
  <si>
    <t>LEIDY JOHANNA SALAZAR GUITIERREZ</t>
  </si>
  <si>
    <t xml:space="preserve">MILVIA LADYS RIASCOS MOSQUERA </t>
  </si>
  <si>
    <t xml:space="preserve">LUISA FERNANDA VALENCIA VELASCO </t>
  </si>
  <si>
    <t xml:space="preserve">CLAUDIA PATRICIA CAICEDO QUINAYAS </t>
  </si>
  <si>
    <t xml:space="preserve">JENNIFER PAOLA ESPINOSA </t>
  </si>
  <si>
    <t xml:space="preserve">JUANA MARIA TORRES IBARGUEN </t>
  </si>
  <si>
    <t>MARIA DEL CARMEN MINA ZAPOTA</t>
  </si>
  <si>
    <t xml:space="preserve">uxiliar pedagocica </t>
  </si>
  <si>
    <t xml:space="preserve">EVER ZAPATA UZURRIAGA </t>
  </si>
  <si>
    <t xml:space="preserve">VIANNY PAOLA PEÑA SANDOVAL </t>
  </si>
  <si>
    <t xml:space="preserve">JOSE EDINSON SUAREZ RENDON </t>
  </si>
  <si>
    <t>Bachiller Academico</t>
  </si>
  <si>
    <t>COLEGIO ACADEMICO DOCE DE OCTUBRE</t>
  </si>
  <si>
    <t>25/09/2009 - HASTA LA FECHA</t>
  </si>
  <si>
    <t>NO ACREDITA TITULO PROFESIONAL PARA EL CARGO</t>
  </si>
  <si>
    <t>CRUZ ANA DIAZ CAMAYO</t>
  </si>
  <si>
    <t xml:space="preserve">licenciada en educacion </t>
  </si>
  <si>
    <t>ANA LUCELY PEÑA DIAZ</t>
  </si>
  <si>
    <t xml:space="preserve">normalista superior </t>
  </si>
  <si>
    <t xml:space="preserve">MARIBEL GOMEZ FILIGRANA </t>
  </si>
  <si>
    <t xml:space="preserve">LEYDY JOHANA SALINAS </t>
  </si>
  <si>
    <t xml:space="preserve">LUCRECIA SUAREZ VICTORIA </t>
  </si>
  <si>
    <t xml:space="preserve">Normalista Superior </t>
  </si>
  <si>
    <t xml:space="preserve">ADELINA FERNANDEZ TRUQUE </t>
  </si>
  <si>
    <t>GLORIA ESTELLA VIVEROS CASTILLO</t>
  </si>
  <si>
    <t xml:space="preserve">MADELEINE IDROBO MORENO </t>
  </si>
  <si>
    <t>DANY LUZ CEBALLOS NANDAR</t>
  </si>
  <si>
    <t>LILIANA MOSQUERA ANGULO</t>
  </si>
  <si>
    <t xml:space="preserve">MARIA DEL PILAR MORENO RESTREPO </t>
  </si>
  <si>
    <t>LUZ AYDA CARABALY</t>
  </si>
  <si>
    <t>NANCY HERNANDEZ GONZALEZ</t>
  </si>
  <si>
    <t>LEVEY FERNANDA CUADROS CARRILLO</t>
  </si>
  <si>
    <t>NALLIBE ARARAT GONZALEZ</t>
  </si>
  <si>
    <t xml:space="preserve">LUZ ESTELLA CANCHIMBO RIOS </t>
  </si>
  <si>
    <t xml:space="preserve">VISLEFLOR HURTADO MESA </t>
  </si>
  <si>
    <t>MARIA XIMENA VIAFARA IBARBO</t>
  </si>
  <si>
    <t xml:space="preserve">SANDRA JIMENEZ BERMUDEZ </t>
  </si>
  <si>
    <t xml:space="preserve">NATIVIDAD CANCHIMBO USURIAGA </t>
  </si>
  <si>
    <t xml:space="preserve">NANCY BALANTA ARARAT </t>
  </si>
  <si>
    <t>MANIPULADORA DE ALIMENTOS</t>
  </si>
  <si>
    <t xml:space="preserve">ELBA GLADYS ZAMORA MORENO </t>
  </si>
  <si>
    <t xml:space="preserve">SNADRA BEATRIZ MOLINA </t>
  </si>
  <si>
    <t xml:space="preserve">GRASIELA RIASCOS RENTERIA </t>
  </si>
  <si>
    <t xml:space="preserve">ALEXIS CAMACHO HERNANDEZ </t>
  </si>
  <si>
    <t xml:space="preserve">CARMELINA MAGIN QUINAYAS </t>
  </si>
  <si>
    <t>Noveno Grado Bachillerato</t>
  </si>
  <si>
    <t>PANADERIA Y PASTELERIA JHONES</t>
  </si>
  <si>
    <t>06/09/2010 - 08/03/2013</t>
  </si>
  <si>
    <t>SERVICIOS GENERALES</t>
  </si>
  <si>
    <t xml:space="preserve">DENY ROCIO TRIVIÑO MINA </t>
  </si>
  <si>
    <t xml:space="preserve">MARIA DEL CARMEN PIEDRAHITA MEDINA </t>
  </si>
  <si>
    <t xml:space="preserve">SANDRA PATRICIA CAMACHO SOLIS </t>
  </si>
  <si>
    <t xml:space="preserve">GLORIA ESMERALDA REYES  MOSQUERA </t>
  </si>
  <si>
    <t xml:space="preserve">FARES CARABALY CARBONERO </t>
  </si>
  <si>
    <t xml:space="preserve">NORALBA MUELAS </t>
  </si>
  <si>
    <t xml:space="preserve">JHON JAIDER MOSQUERA FLOR </t>
  </si>
  <si>
    <t xml:space="preserve">ROCIO DURAN CUETIA </t>
  </si>
  <si>
    <t xml:space="preserve">AMANDA YUDIRISALDA  PILCUE IPIA </t>
  </si>
  <si>
    <t xml:space="preserve">YENNIFER CAMACHO SOLIS </t>
  </si>
  <si>
    <t xml:space="preserve">JOSE ADELSON BARONA REDONDO </t>
  </si>
  <si>
    <t>HERNAN CAMACHO HERNANDEZ</t>
  </si>
  <si>
    <t xml:space="preserve">JOSE LUIS  JIMENEZ ESCOBAR </t>
  </si>
  <si>
    <t xml:space="preserve">BERNARDA LILIANA CAMACHO SOLIS </t>
  </si>
  <si>
    <t xml:space="preserve">MARIA ISABEL TAPIA LOZADA </t>
  </si>
  <si>
    <t xml:space="preserve">JAKELINE CAMACHO SOLIS </t>
  </si>
  <si>
    <t xml:space="preserve">VICTORIA PLAZA </t>
  </si>
  <si>
    <t xml:space="preserve">JENNY ORFANNY MOSQUERA BASTIDAS </t>
  </si>
  <si>
    <t xml:space="preserve">servicios generales </t>
  </si>
  <si>
    <t xml:space="preserve">ROSALBA RODRIGUEZ RIASCOS </t>
  </si>
  <si>
    <t>VIVIANA PAZ VASQUEZ</t>
  </si>
  <si>
    <t xml:space="preserve">JOSE OSCAR OROBIO RIASCO </t>
  </si>
  <si>
    <t xml:space="preserve">EUGENIA IVED OROZCO HURTADO </t>
  </si>
  <si>
    <t xml:space="preserve">CARMEN CLERINA ARDILA OROBIO </t>
  </si>
  <si>
    <t xml:space="preserve">LUZ ELIDA RIASCOS GARCES </t>
  </si>
  <si>
    <t xml:space="preserve">trabajo social </t>
  </si>
  <si>
    <t xml:space="preserve">DEYSY MARITZA VILLAQUIRAN  CASTAÑEDA </t>
  </si>
  <si>
    <t>trabajo social</t>
  </si>
  <si>
    <t>HERNEY RODALLEGA LUBO</t>
  </si>
  <si>
    <t xml:space="preserve">ALEJANDRA MARIA VASQUEZ CEBALLOS </t>
  </si>
  <si>
    <t>licenciada en Historia</t>
  </si>
  <si>
    <t>SUPERTIENDAS Y DROGUERIAS OLIMPICA</t>
  </si>
  <si>
    <t>16/12/2003 - 23/07/2014</t>
  </si>
  <si>
    <t>AURA CLEMENCIA SANCHEZ MURILLO</t>
  </si>
  <si>
    <t>Licenciada en Pedagogia Infantil</t>
  </si>
  <si>
    <t>HOGAR INFATIL BELENCITO</t>
  </si>
  <si>
    <t>2008-2010</t>
  </si>
  <si>
    <t xml:space="preserve">MARTHA ROCIO  VIDAL RUIZ </t>
  </si>
  <si>
    <t>Tecnica en Auxiliar de Enfermeria</t>
  </si>
  <si>
    <t>ASEGURADORA COLPATRIA</t>
  </si>
  <si>
    <t>17/12/2008-16/06/2009</t>
  </si>
  <si>
    <t>ENFERMERA AXILIAR</t>
  </si>
  <si>
    <t xml:space="preserve">YOLANDA MILLAN ORTIZ </t>
  </si>
  <si>
    <t>Bachiller Desarrollo Social</t>
  </si>
  <si>
    <t>ZENU</t>
  </si>
  <si>
    <t>1987-1992</t>
  </si>
  <si>
    <t xml:space="preserve">JAZMIN BRAVO  VELEZ </t>
  </si>
  <si>
    <t>HUNDAY - SERVIEXITO</t>
  </si>
  <si>
    <t xml:space="preserve">01/02/1994- 30/06/1999 05/05/2000 - 06/10/2005 </t>
  </si>
  <si>
    <t xml:space="preserve">ANA YENCY QUINTERO VIAFARA </t>
  </si>
  <si>
    <t xml:space="preserve">Tecnico en Educacion preescolar </t>
  </si>
  <si>
    <t>HOJA DE VIDA CON ESPACIOS SIN DILIGENCIAR, SIN FIRMA Y NO TIENE SOPORTES DE LA EXPERIENCIA, NI DE ESTUDIOS</t>
  </si>
  <si>
    <t>VELKY LISSETTE PULIDO MATTA</t>
  </si>
  <si>
    <t>Licenciada en Educacion Prescolar</t>
  </si>
  <si>
    <t>COLEGIO LEON DE GREIFF</t>
  </si>
  <si>
    <t>NATHALY STEFANIE RUIZ CONISTRE</t>
  </si>
  <si>
    <t>Secretariado</t>
  </si>
  <si>
    <t xml:space="preserve">2/05/2010- </t>
  </si>
  <si>
    <t>EDWIN ALEXANDER CARDONA SALAZAR</t>
  </si>
  <si>
    <t>OCTAVO GRADO BACHILLERATO</t>
  </si>
  <si>
    <t>DIRECTV</t>
  </si>
  <si>
    <t>2/01/2013 - 05/08/2014</t>
  </si>
  <si>
    <t>KELLY NOLVERY LEON ARCOS</t>
  </si>
  <si>
    <t>TECNICO EN DOCUMENTACION Y REGISTROS CONTABLES</t>
  </si>
  <si>
    <t>EDNA EDITH MULCUE GUEGIA</t>
  </si>
  <si>
    <t>TECNICO EN ASISTENCIA ADMINISTRATIVA</t>
  </si>
  <si>
    <t>21708/2014</t>
  </si>
  <si>
    <t>DEIMAR CHATE  DAZA</t>
  </si>
  <si>
    <t>TECNOLOGO EN GESTION DE EMPRESAS AGROPECUARIAS</t>
  </si>
  <si>
    <t>AGRICULTOR INDEPENDIENTE</t>
  </si>
  <si>
    <t>FRANCIA ELENA CAMAYO PATIÑO</t>
  </si>
  <si>
    <t>FUNDACION LICEO COMERCIAL, CORPOCAUCA, GUACA</t>
  </si>
  <si>
    <t xml:space="preserve">1996- 2001. 2010 - 2012 </t>
  </si>
  <si>
    <t>MADRE COMUNITARIA- ANIMADORA - DOCENTE-AUXILIAR PEDAGOGICA</t>
  </si>
  <si>
    <t>MIREYA GONSALEZ</t>
  </si>
  <si>
    <t>NORMALESTA SUPERIOR</t>
  </si>
  <si>
    <t>IE ESCUELA NORMAL SUPERIOR DE POPAYAN</t>
  </si>
  <si>
    <t>CORPORACION UNIVERSITARIA AUTONOMA DEL CAUCA, FUNDACION GIMNACIO MODEDERNO Y VICARIATO DE GUAPI</t>
  </si>
  <si>
    <t>01/02/2000  - 14/12/2012</t>
  </si>
  <si>
    <t>LUIS ISAAC DIAZ</t>
  </si>
  <si>
    <t>LICENCIADO EN TEOLOGIA Y CIENCIA RELIGIOSAS</t>
  </si>
  <si>
    <t>NUESTRA SEÑORA DE LA ALEGRIA DIOSECIS DEL TOLIMA</t>
  </si>
  <si>
    <t>1. FUNDACION GIMNACIO MODERNO DEL CAUCA</t>
  </si>
  <si>
    <t>1. 15/02/2010 AL 10/12/2010 Y 4/03/2008 AL 12/12/2008 Y 6/03/2009 A 11/12/2009</t>
  </si>
  <si>
    <t>JENNY PAOLA EPE</t>
  </si>
  <si>
    <t>LICENCIADOS PEDAGOGICOS</t>
  </si>
  <si>
    <t>UNIMINUTO</t>
  </si>
  <si>
    <t>01/03/2010 A 10/12/2010</t>
  </si>
  <si>
    <t>DANNIELA SANCHEZ BECCOHE</t>
  </si>
  <si>
    <t>Bachiller Academico para Adultos del Cauca</t>
  </si>
  <si>
    <t>institucion sek walakala Bodega de CRIC</t>
  </si>
  <si>
    <t>08/02/2008 - 06/12/2010</t>
  </si>
  <si>
    <t>N/A PARA TALENTO HUMANO HABILITANTE</t>
  </si>
  <si>
    <t>INTI CAMILO  VILLEGAS PRADO</t>
  </si>
  <si>
    <t>BACHILLER</t>
  </si>
  <si>
    <t>COLEGIO INEM FRACISCO DE PAULA SANTANDER</t>
  </si>
  <si>
    <t>14/1272006</t>
  </si>
  <si>
    <t>Hospital del Sur ESE</t>
  </si>
  <si>
    <t>01701/200  - 20/11/2014</t>
  </si>
  <si>
    <t>Referente Poblacional</t>
  </si>
  <si>
    <t>NO TIENE SOPORTES DE LA EXPERIENCIA, NI DE ESTUDIO</t>
  </si>
  <si>
    <t xml:space="preserve">LUCILA VELASCO SANCHEZ </t>
  </si>
  <si>
    <t>TECNICO EN SISTEMAS</t>
  </si>
  <si>
    <t>CENTRO EDUCATIVO SAN ROQUE Y OTROS</t>
  </si>
  <si>
    <t>01/09/1999 - 02/12/2002</t>
  </si>
  <si>
    <t>INSTRUCTORA Y DOCENTE</t>
  </si>
  <si>
    <t>NATALY BURBANO</t>
  </si>
  <si>
    <t>EDINSON TAFUR MERA</t>
  </si>
  <si>
    <t>INSTITUTO DE FORMACION TECNICA DE MORALES</t>
  </si>
  <si>
    <t>OPTIMIAR SERVICIOS TEMPORALES S.A</t>
  </si>
  <si>
    <t>23/08/2014 A 19/11/2014</t>
  </si>
  <si>
    <t>CENSISTA</t>
  </si>
  <si>
    <t>YOLIMA TAFUR</t>
  </si>
  <si>
    <t>INSTITUTO FRANCISCO ANTONIO RADA</t>
  </si>
  <si>
    <t>SANDRA VIVIANA CAMAYO PATIÑO</t>
  </si>
  <si>
    <t>I.E AGROPECUARIO MAXIMO GOMEZ</t>
  </si>
  <si>
    <t>LA GUACA</t>
  </si>
  <si>
    <t>ANIMADORA CLUB JUVENIL</t>
  </si>
  <si>
    <t>NO TIENE SOPORTES DE LA EXPERIENCIA</t>
  </si>
  <si>
    <t>LUCERO SANCHEZ BECCOCHE</t>
  </si>
  <si>
    <t>QUINTO DE PRIMARIA</t>
  </si>
  <si>
    <t>NO DEFINIDA</t>
  </si>
  <si>
    <t>LUZ STELLA SANCHEZ BECCOCHE</t>
  </si>
  <si>
    <t>08/02/1997 - 08/12/2002</t>
  </si>
  <si>
    <t>JUDY CARVAJAL PINILLA</t>
  </si>
  <si>
    <t>I.E FRANCISCO ANTONIO RADA</t>
  </si>
  <si>
    <t>9/12/20011</t>
  </si>
  <si>
    <t>PATIO VALLUNO</t>
  </si>
  <si>
    <t>12/01/2012 A 31/12/2012</t>
  </si>
  <si>
    <t>MESERA</t>
  </si>
  <si>
    <t>LUZ AIDA CAMAYO PATIÑO</t>
  </si>
  <si>
    <t>NO REPORTA EXPERIENCIA</t>
  </si>
  <si>
    <t>SEDUNDO ANATOLIO PEREZ CAICEDO</t>
  </si>
  <si>
    <t>NORMALISTA SUPERIOR</t>
  </si>
  <si>
    <t>NORMAL SUPERIOR MARIA INMACULADA</t>
  </si>
  <si>
    <t>CORPORACION DIA DE LA NIÑEZ - LUDOTECAS NAVES</t>
  </si>
  <si>
    <t>21/01/2013-06/08/2014</t>
  </si>
  <si>
    <t>EINER ZUÑIGA CAICEDO</t>
  </si>
  <si>
    <t>TECNICO EN ESTUDIOS PRINCIPALES DE EDUCACION FISICA</t>
  </si>
  <si>
    <t>FAIDH</t>
  </si>
  <si>
    <t>22/02/2013 - 23(01/2014</t>
  </si>
  <si>
    <t>LIDA YANETH ORDOÑEZ</t>
  </si>
  <si>
    <t>LICENCIADO EN PREESCOLAR</t>
  </si>
  <si>
    <t>UNIVERSIDAD DE MAGDALENA</t>
  </si>
  <si>
    <t>YAQUELINE PEREZ BAMBAGUE</t>
  </si>
  <si>
    <t>22/10/2012-</t>
  </si>
  <si>
    <t>NIYE ASTRID PEREZ</t>
  </si>
  <si>
    <t>LICENCIADO EN EDUCACION PREESCOLAR</t>
  </si>
  <si>
    <t>TRANSFORMEMOS - GOBERNACION CAUCA</t>
  </si>
  <si>
    <t>22/10/2012-22/04/2013</t>
  </si>
  <si>
    <t>DENI MERCEDES IMBACHI</t>
  </si>
  <si>
    <t>10/06/2012 - 27/11/2014</t>
  </si>
  <si>
    <t>EIDER GALINDEZ BAMBAGUE</t>
  </si>
  <si>
    <t>UNIVERSIDAD DEL MAGDALENA</t>
  </si>
  <si>
    <t>22/10/2012-16/07/2014</t>
  </si>
  <si>
    <t>DENCY CESILIA DORADO ZEMANATE</t>
  </si>
  <si>
    <t>BACHILLER PEDAGOGICO</t>
  </si>
  <si>
    <t>NORMAL MIXTA DEPARTAMENTAL SANTA CATALINA LABOURE</t>
  </si>
  <si>
    <t>ESCUELA RURAL MIXTA LA GOLONDRINA - MUNICIPIO BOLIVAR</t>
  </si>
  <si>
    <t>1993-1999</t>
  </si>
  <si>
    <t>DOCENTE DE PRIMARIA</t>
  </si>
  <si>
    <t>DIANA DALILA NIETO MUÑOZ</t>
  </si>
  <si>
    <t>CENTRO EDUCATIVO LA MEDINA- MUNICIPIO DE BOLIVAR</t>
  </si>
  <si>
    <t>ALICIA VICTORIA  SAMBONI</t>
  </si>
  <si>
    <t>LICENCIADO EN EDUCACION BASICA CON ENFASIS EN EDUCACION FISICA RECREACION Y DEPORTE</t>
  </si>
  <si>
    <t>UNIVERSIDAD DE PAMPLONA</t>
  </si>
  <si>
    <t>FUNDACION LICEO COMERCIAL EL BORDO Y GIMNACIO MODERNO DEL CAUCA</t>
  </si>
  <si>
    <t>10/05/2006- 19/12/2011</t>
  </si>
  <si>
    <t>CRISTINA ZUÑIGA SAMBONI</t>
  </si>
  <si>
    <t>BACHILLER TECNICO COMERCIAL</t>
  </si>
  <si>
    <t>FUNDACION LICEO COMERCIAL CIUDAD DE EL BORDO</t>
  </si>
  <si>
    <t>ALCALDIA MUNICIPAL DE BOLIVAR CAUCA</t>
  </si>
  <si>
    <t>23707/2014 - 05/12/2014</t>
  </si>
  <si>
    <t>CARLOS HUMBERTO BAMBAGUE VELASCO</t>
  </si>
  <si>
    <t>BACHILLER TECNICO AGROPECARIO</t>
  </si>
  <si>
    <t>IE AGROPECUARIA JOSE DOLORES DAZA</t>
  </si>
  <si>
    <t>22/10/2013-23/10/2014</t>
  </si>
  <si>
    <t>WALTER OVIDIO PEREZ</t>
  </si>
  <si>
    <t>ESCUELA NORMAL SUPERIOR DEL MAYO - UNION NARIÑO</t>
  </si>
  <si>
    <t>IE JOSE DOLORES DAZA</t>
  </si>
  <si>
    <t>10/05/2013 - 15/12/2013</t>
  </si>
  <si>
    <t>CARLOS ANDRES GALINDEZ  BANBAGUE</t>
  </si>
  <si>
    <t>BACHILLER TECNICO AGROPECUARIO</t>
  </si>
  <si>
    <t>COLEGIO AGROPECUARIO JOSE DOLORES DAZA</t>
  </si>
  <si>
    <t>PROGRAMA EDUCACION PARA ADULTOS TRANSFORMEMOS</t>
  </si>
  <si>
    <t>15/05/2009 - 04/03/2013</t>
  </si>
  <si>
    <t>CARLOS ANDRES PEREZ BANBAGUE</t>
  </si>
  <si>
    <t>CILENA IMBACHI SAMBONI</t>
  </si>
  <si>
    <t>INSTITUTO TECNICO EN INFORMATICA CONTABLE</t>
  </si>
  <si>
    <t>EDUCACION PARA ADULTOS TRNASFORMEMOS</t>
  </si>
  <si>
    <t>22/02/2014-22/10/2014</t>
  </si>
  <si>
    <t xml:space="preserve">ORLADO CAICEDO GOMEZ </t>
  </si>
  <si>
    <t>TECNICO PRIMERA INFANCIA</t>
  </si>
  <si>
    <t>MARTHA ISABEL SAMBONI</t>
  </si>
  <si>
    <t>TECNICO LABORAL POR COMPETENCIA EN ATENCION INTEGRAL A LA PRIMERA INFANCIA</t>
  </si>
  <si>
    <t>INSTITUCION COLOMBIANA DE EDUCACION BILINGÜE</t>
  </si>
  <si>
    <t>ESCUELA RURAL MIXTA EL ZULIA - MUNICIPIO DE BALBOA</t>
  </si>
  <si>
    <t>01/11/1990 - 30/12/1992</t>
  </si>
  <si>
    <t>ANA LUCIA ALVARADO</t>
  </si>
  <si>
    <t>HCBF FAMILIAR AMOR Y ALEGRIA - LOS MILAGROS</t>
  </si>
  <si>
    <t>01/01/2008 - 15/12/2009</t>
  </si>
  <si>
    <t>MANIPULADORA</t>
  </si>
  <si>
    <t>INGRI CEBALLOS BASTIDAS</t>
  </si>
  <si>
    <t>I.E. MARCO FIDEL SUAREZ</t>
  </si>
  <si>
    <t>KAREN VIVIANA SAMBONI</t>
  </si>
  <si>
    <t>LEYDI VIVIANA VELAZCO PARRA</t>
  </si>
  <si>
    <t xml:space="preserve"> BACHILLER ACADEMICO</t>
  </si>
  <si>
    <t>FUNDACION GIMNACION MODERNO DEL CAUCA</t>
  </si>
  <si>
    <t>LICEO TECNICO SUPERIOR ADSCRITO A LA  COORPORACION UNIVERSITARIA AUTONOMA DEL CAUCA</t>
  </si>
  <si>
    <t>1/2/2019 - 15/12/2014</t>
  </si>
  <si>
    <t>DISEÑAR EL POAI Y ESTRATEGIAS PARA LA EJECUCION, MONITOREO Y EVALUACION  COORDINAR MONITOREAR LAS FUNCIONES DEL EQUIPO  HUMANO.  SISTEMATIZAR LA INFORMACION  SOBRE LA ATENCION  A LA RIMEA INFANCIA. ORIENTAR LOS  PROCESOS FORMATIVOS PARA LA EDUCACION INICIAL ESTABLECER ALIANZAS INTERINSTITUCIONALES Y GESTIONAR RECURSOS QUE GARANTICEN LA ADECUADA  IMPLEMENTACION  DE LA MODALIDAD ORIENTRA LOS PROCESO FORMATIVOS EN  EDUCACION INICIAL, GARANTIZR LA FORMA PARTICIPATIVA, EL BUEN TRATO Y LA ATENCIÓN CON AMOR DE LA MAS ALTA CALIDAD.  CONOCER Y PARTICIPAR LA CONSTRUCCION DE LA RUTA DE A TENCION</t>
  </si>
  <si>
    <t>NO EVIDENCIA SOPORTES DE EXPERIENCIA</t>
  </si>
  <si>
    <t xml:space="preserve">LUZ ANGELA CORTAZAR FLOR  </t>
  </si>
  <si>
    <t>TECNICO EN EXPLORACIONES AGROPECUARIAS ECOLOGICAS</t>
  </si>
  <si>
    <t>NAYIBY VIDAL VIDAL</t>
  </si>
  <si>
    <t>BACHILLERATO ACADEMICO PARA ADULTOS ALHERSAN</t>
  </si>
  <si>
    <t>EDGAR FLOR  SANCHEZ</t>
  </si>
  <si>
    <t>TECNICO EN ADMINISTRACION DEL TALENTO HUMANO PARA EMPRESAS DE FLORES</t>
  </si>
  <si>
    <t>JHAIR AUGUSTO MULCUE GUEGIA</t>
  </si>
  <si>
    <t>TECNICO LABORAL POR COMPETENCIAS EN AUXILIAR EN PREESCOLAR</t>
  </si>
  <si>
    <t>CESTELCO</t>
  </si>
  <si>
    <t>ORLANDO PETECHE LI`PONCE</t>
  </si>
  <si>
    <t>INDECS</t>
  </si>
  <si>
    <t>YULI PAOLA CAMAYO</t>
  </si>
  <si>
    <t>IE INSTITUTO NACIONAL MIXTO</t>
  </si>
  <si>
    <t xml:space="preserve">DERLY YAMIL MORALES GRUESO         </t>
  </si>
  <si>
    <t>BACHILLER BASICO</t>
  </si>
  <si>
    <t>INSTITUTO TECNICO AGROPECARIO Y FORESTAL</t>
  </si>
  <si>
    <t>BLANCA YASMIN MUÑOZ</t>
  </si>
  <si>
    <t>BACHILLETO FORMAL DE ADLTOS DEL CAUCA</t>
  </si>
  <si>
    <t>ANA MARIA CALAPSU PAME</t>
  </si>
  <si>
    <t>TECNICO LABORAL MAESTRO PREESCOLAR</t>
  </si>
  <si>
    <t>MELINA BRIGIT DIAZ</t>
  </si>
  <si>
    <t>APTITUD OCUPACIONAL Y CONOCIMIENTOS ACADEMICOS POR COMPETENCIAS EN ATENCION INTEGRAL A LA PRIMERA INFANCIA</t>
  </si>
  <si>
    <t>TECNICO EN CONTABILIZACION DE OPERACIONES COMERCIALES Y FINANCIERAS</t>
  </si>
  <si>
    <t>INGRID YULIETH AGREDO MACA</t>
  </si>
  <si>
    <t>TECNICO EN EDCUCACION PREESCOLAR</t>
  </si>
  <si>
    <t xml:space="preserve">POLITECNICO EMPRESARIAL COLOMBIANO </t>
  </si>
  <si>
    <t xml:space="preserve">VIVIANA ILLERA SANCHEZ </t>
  </si>
  <si>
    <t>INEM FRACISCO JOSE DE CALDAS</t>
  </si>
  <si>
    <t>CILENA ABIAGIL  FERNADEZ</t>
  </si>
  <si>
    <t>TECNICO EN ASISTENCIA EN ADMINISTRACION DOCUMENTAL</t>
  </si>
  <si>
    <t>NINETH JUANI BONILLA</t>
  </si>
  <si>
    <t>TECNICO SUPERIOR POR COMPETENCIAS EN ATENCION INTEGRAL A LA PRIMERA INFANCIA</t>
  </si>
  <si>
    <t>INSTITUTO TECNICO SUPERAR ITC</t>
  </si>
  <si>
    <t>NAILYN ZLEINNI OROBIO RIASCOS</t>
  </si>
  <si>
    <t>TECNICO FORENCE</t>
  </si>
  <si>
    <t>LA ESCUELA DE SALUD DEL CAUCA</t>
  </si>
  <si>
    <t>LUCINDA RIASCOS RODRIGUEZ</t>
  </si>
  <si>
    <t>BACHILLERATO FORMAL DE ADULTOS DEL CAUCA</t>
  </si>
  <si>
    <t>ASTRID KAROLINA MUÑOZ MUÑOZ</t>
  </si>
  <si>
    <t>ESTELA CHAVITA PIRABAN</t>
  </si>
  <si>
    <t>LUZ YANETH DICUE ERAZO</t>
  </si>
  <si>
    <t>IE FRACISCO ANTONIO RADA</t>
  </si>
  <si>
    <t xml:space="preserve">LUCY CRISTINA NARVAEZ URBANO </t>
  </si>
  <si>
    <t>BACHIELLERTO INCOMPLETO</t>
  </si>
  <si>
    <t>ANDRES MAURICIO CAICEDO NARVAEZ</t>
  </si>
  <si>
    <t>GRADO DECIMO DE BACHILLERATO</t>
  </si>
  <si>
    <t>LICETH PAOLA BENAVIDEZ</t>
  </si>
  <si>
    <t>BASICA PRIMARIA</t>
  </si>
  <si>
    <t>ORLADY CAICEDO GOMEZ</t>
  </si>
  <si>
    <t>CORDINADOR DEL PROGRAMA TRANSFORMEMOS - GOBERNACION DEL CAUCA</t>
  </si>
  <si>
    <t>YINED JAILUD MACA ULCHUR</t>
  </si>
  <si>
    <t>TECNICO POR COMPETENCIA LABORAL EN ATENCION INTEGRAL A LA PRIMERA INFANCIA</t>
  </si>
  <si>
    <t xml:space="preserve">COLEGIO INSTITUTO BOLIVARIANO </t>
  </si>
  <si>
    <t>WILSON BURBANO PAZ</t>
  </si>
  <si>
    <t>TECNOLOGO EN GESTION BANCARIA Y FINANCIERA</t>
  </si>
  <si>
    <t>UNIVERSIDAD DE TOLIMA CONVENIO UNICAUCA</t>
  </si>
  <si>
    <t>15/0372002</t>
  </si>
  <si>
    <t>ADRIANA CRISITINA CAICEDO NARVAEZ</t>
  </si>
  <si>
    <t>COLEGIO FRESUTRAC</t>
  </si>
  <si>
    <t>ZULY ZAMARA GALLARDO BURBANO</t>
  </si>
  <si>
    <t>LICENCIADA EN EDUCACION BASICA CON ENFASIS EDUCACION FISICA, RECREACION Y DEPORTE - ESPECIALISTA EDUCACION COMUNITARIA</t>
  </si>
  <si>
    <t xml:space="preserve">NO ACRETA EXPERIENCIA MINIMA REQUERIDA PARA EL CARGO. </t>
  </si>
  <si>
    <t>BEATRIZ EUGENIA ROJAS OCAMPO</t>
  </si>
  <si>
    <t>TECNICO LABORAL POR COMPETENCIAS EN ATENCION INTEGRAL A LA PRIMERA INFANCIA</t>
  </si>
  <si>
    <t>INSTITUTO TECNICO SUPERAR ITS</t>
  </si>
  <si>
    <t>LILIANA ILLERA SANCHEZ</t>
  </si>
  <si>
    <t>INEM FRANCISCO JOSE DE CALDAS</t>
  </si>
  <si>
    <t xml:space="preserve">La propuesta técnica presentada por la CORPORACION PAZ Y VIDA, del folio 42 a   56 (15 folios) no es acorde a lo establecido en el pliego de condiciones para esta convocatoria.  (ver página 110)
</t>
  </si>
  <si>
    <t xml:space="preserve">NO SE ENCONTRO HOJAS DE VIDA,  POR TANDO NO SE DILENGENCIO INFORMACION BASICA, Y LAS HOJAS DE VIDA QUE SE ADJUNTARON A LA PROPUESTA PARA TALENTO HUMANO ADICIONAL, NO CUENTAN CON SOPORTES DE EXPERIENCIA Y SOPORTES DE ESTUDIOS REALIZADOS.   SE ACLARA QUE PARA QUE SE VALIDE, EL TALENTO ADICIONAL LOS ASPIRANTES DEBEN  CONTAR CON:                                                                                                                                       COORDINADOR GENERAL DEL PROYECTO POR CADA MIL CUPOS OFERTADOS O FRACIÓN INFERIOR 
Profesional en ciencias de la administración, económicas sociales y humanas o de la educación, con experiencia igual o mayor a dos (2) años en infancia o familia - PROFESIONAL DE APOYO PEDAGÓGICO  POR CADA MIL CUPOS OFERTADOS O FRACIÓN INFERIOR 
Profesional en ciencias de las educación con experiencia igual o mayor a dos (2) años en infancia o familia  FINANCIERO  POR CADA CINCO MIL CUPOS OFERTADOS O FRACIÓN INFERIOR 
Profesional o tecnólogo en ciencias de la administración o económicas                                                                 </t>
  </si>
  <si>
    <t xml:space="preserve">COORDINADORA </t>
  </si>
  <si>
    <t>1/7607</t>
  </si>
  <si>
    <t>DILMER ANDRES CAICEDO PEREZ</t>
  </si>
  <si>
    <t>1/7608</t>
  </si>
  <si>
    <t xml:space="preserve">FERNANDO BURBANO PAZ </t>
  </si>
  <si>
    <t>DIRECTORA ADMINISTRATIVO</t>
  </si>
  <si>
    <t>1/7609</t>
  </si>
  <si>
    <t>DIANA PATRICIA FERNANDEZ</t>
  </si>
  <si>
    <t>Tecnologa en Gerencia de Negocios Internacionales</t>
  </si>
  <si>
    <t>ALIMENTOS CARIBE</t>
  </si>
  <si>
    <t>16/11/2012 - 15/05/2013</t>
  </si>
  <si>
    <t>MERCADEO E IMPULSADORA</t>
  </si>
  <si>
    <t>1/7611</t>
  </si>
  <si>
    <t>MIRNA YAMILETH MILCUE GUEGIA</t>
  </si>
  <si>
    <t>TECNICO LABORAL EN PEDAGOGIA PARA LA DOCENCIA</t>
  </si>
  <si>
    <t>INADE</t>
  </si>
  <si>
    <t>AUX. SALUD</t>
  </si>
  <si>
    <t>1/7613</t>
  </si>
  <si>
    <t>YENI ISNERI MUÑOZ ORDOÑEZ</t>
  </si>
  <si>
    <t>COORDINADOR LOGISTICO</t>
  </si>
  <si>
    <t>1/7614</t>
  </si>
  <si>
    <t>PABLO CESAR GUEGIA PETECHE</t>
  </si>
  <si>
    <t>BACHILLER TECNICO ESPECIALIDAD DESARROLLO INTEGRAL COMUNITARIO</t>
  </si>
  <si>
    <t>IE TECNICA EDUARDO SANTOS</t>
  </si>
  <si>
    <t>COORDINADORA ESPECIAL</t>
  </si>
  <si>
    <t>1/7615</t>
  </si>
  <si>
    <t>PATRICIA LLANTEN</t>
  </si>
  <si>
    <t>1/7616</t>
  </si>
  <si>
    <t>MARGARITA DICUE ERAZO</t>
  </si>
  <si>
    <t>TECNICO EN MERCADEO Y VENTAS</t>
  </si>
  <si>
    <t>CESTY CENTRO DE EDUCACION TECNICO Y TECNOLOGICO</t>
  </si>
  <si>
    <t>ADMINISTRADORA EDUCATIVA</t>
  </si>
  <si>
    <t>1/7617</t>
  </si>
  <si>
    <t>MARIA ESPERANZA BARBOZA TELLEZ</t>
  </si>
  <si>
    <t>1/7618</t>
  </si>
  <si>
    <t>TERESA MESA</t>
  </si>
  <si>
    <t xml:space="preserve">REVISOR FISCAL </t>
  </si>
  <si>
    <t>1/7619</t>
  </si>
  <si>
    <t xml:space="preserve">LILIANA MARIA ROJAS </t>
  </si>
  <si>
    <t>1/7620</t>
  </si>
  <si>
    <t>SANDRA ROCIO GUEGIA PETECHE</t>
  </si>
  <si>
    <t>INSTITUTO SER INTERNACIONAL</t>
  </si>
  <si>
    <t>12/1272008</t>
  </si>
  <si>
    <t>OBSERVACIONES GENERALES</t>
  </si>
  <si>
    <t xml:space="preserve">ONG FUNDACION GESTION SOCIAL DE COLOMBIA </t>
  </si>
  <si>
    <t>ONG FUNDACION GESTION SOCIAL DE COLOMBIA</t>
  </si>
  <si>
    <t>3, 4, 8, 13, 14, 20, 21, 23, 25, 26, 28, 42, 43</t>
  </si>
  <si>
    <t>Observaciones</t>
  </si>
  <si>
    <t>La propuesta no se especifica por grupos individuales.</t>
  </si>
  <si>
    <t>RESGUARDO INDIGENA DE GUAMBIANOS LA MARIA</t>
  </si>
  <si>
    <t>210120130115</t>
  </si>
  <si>
    <t xml:space="preserve">BRINDAR APOYO PSICOLOGICO INTEGRAL EN EL RESGUARDO INDIGENA GUAMBIANO LA MARIA EN EL MUNICIPIO DE PIENDAMO DEPARTAMENTO DEL CAUCA A 150 NIÑOS DE 2 A 5 AÑOS DE EDAD EN CONJUNTO CON SUS FAMILIAS PARA DIAGNOSTICAR E INTERVENIR EN EL MANEJO DE NIÑOS CON DISCAPACIDAD CONGENITA Y TRASTORNOS DEL DESARROLLO Y ASI DAR PASO A SU VINCULACION A LA ESCOLARIDAD. </t>
  </si>
  <si>
    <t xml:space="preserve">CUMPLE CON EL MÍNIMO DE EXPERIENCIA HABILITANTE (24 meses para un grupo), PERO EL PROPONENTE NO ESPECIFICA LA EXPERIENCIA CERTIFICADA, PARA QUE GRUPO ESTÁ DIRIGIDA.
LO PRESENTADO PARA SUBSANAR LA PROPUESTA NO PERMITE INCLUIR EXPERIENCIA MINIMA HABILITANTE,  QUE NO SE HAYA RELACIONADO EN LA PROPUESTA INICIAL Y EN EL FORMATO ESTABLECIDO. (FORMATO No. 6) 
</t>
  </si>
  <si>
    <t xml:space="preserve">RESGUARDO MUSE UKWE </t>
  </si>
  <si>
    <t>2012051800046</t>
  </si>
  <si>
    <t xml:space="preserve">TRABAJAR INTEGRALMENTE MEDIANTE EL ACOMPAÑAMIENTO DE UN EQUIPO INTERDISCIPLINAR DE PROFESIONALES A UNA POBLACION DE 150 NIÑAS Y NIÑOS DE 1 A 5 AÑOS DE EDAD EN EL MUNICIPIO DE MORALES CAUCA CON PARTICIPACION DE SUS FAMILIAS Y LA COMUNIDAD EN GENERAL, PARA EVIDENCIAR Y DAR A CONOCER EL ADECUADO MANEJO QUE SE DEBE DE TENER CON LOS NIÑOS CON DISCAPACIDAD CONGENITA Y EN EL APRENDIZAJE, LOGRANDO ASI CON ESTE TRABAJO MEJORAR EL NIVEL Y CALIDAD DE VIDA DE ELLOS EN SU ENTORNO. </t>
  </si>
  <si>
    <t xml:space="preserve">CORPORACION RAICES AFRICANAS </t>
  </si>
  <si>
    <t>RA201450200120</t>
  </si>
  <si>
    <t xml:space="preserve">TRABAJAR CON LAS FAMILIAS PARA QUE SE FORTALEZCAN LA PARTE MOTRIZ DE NUESTROS NIÑOS Y NIÑAS EN EDADES DE 1 A 4 AÑOS PARA QUE A TRAVES DE TRABAJOS LUDICOS SE POTENCIALICE SU DESARROLLO MOTRIZ, IMPLEMENTANDO ASI LA CONSERVACION DE NUESTRAS TRADICIONES CULTURALES Y ETNICAS DE LAS VEREDAS LA PALMA, LA AURELIA, LA GRANJA CORREGIMIENTO LA PEDREGOZA DEL MUNICIPIO DE CAJIBIO EN EL DEPARTAMENTO DEL CAUCA, PARA QUE LAS FAMILIAS QUE SON LA BASE DE LA COMUNIDAD SIGAN CONSERVANDOLAS. </t>
  </si>
  <si>
    <t xml:space="preserve">       </t>
  </si>
  <si>
    <t>FALTA INCLUIR LA MODALIDAD</t>
  </si>
  <si>
    <t>FALTA INCLUIR MODALIDAD</t>
  </si>
  <si>
    <t>GEOREFERENCIACION</t>
  </si>
  <si>
    <t>No cuenta con el formato No. 11</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</si>
  <si>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</si>
  <si>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</si>
  <si>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OBSERVACIONES GENERALES.</t>
  </si>
  <si>
    <t>CORDINADORA GENERAL</t>
  </si>
  <si>
    <t>ANA PADY IBARRA CHAMORRO</t>
  </si>
  <si>
    <t>UNIVERSIDAD NACIONAL ABIERTA Y ADISTANCIA UNAD</t>
  </si>
  <si>
    <t>FUNDACION GIMNACIO MODERNO DEL CAUCA</t>
  </si>
  <si>
    <t>28/01/2013 - 31/07/2014</t>
  </si>
  <si>
    <t>NO CUMPLE CON LA EXPERIENCIA MINIMA REQUERIDA ESTABLECIDA EN LOS PLIEGOS DE CONDICIONES PARA ESTA CONVOCATORIA. FOLIO 890 DEL PROCESO DE SUBSANACION DEL RADICADO 15/12/2014</t>
  </si>
  <si>
    <t xml:space="preserve">ALGUNAS  HOJAS DE VIDA NO CUENTAN CON CERTIFICACIONES DE EXPERIENCIA Y LAS QUE CUENTAN CON CERTIFICACIÓN, NO TIENEN LAS FUNCIONES QUE HAN DESARROLLADO Y EXPERIENCIA MÍNIMA REQUERIDA PARA EL CARGO. (VER PLIEGO DE CONDICIONES PÁGINA 73) EN LAS CERTIFICACIONES LABORALES NO DESCRIBE LAS FUNCIONES.
LO PRESENTADO PARA SUBSANAR LA PROPUESTA NO PERMITE INCLUIR TALENTO HUMANO QUE NO SE HAYA RELACIONADO EN LA PROPUESTA INICIAL Y EN EL FORMATO ESTABLECIDO. (FORMATO No. 7)
</t>
  </si>
  <si>
    <t>LISZEL LOZANO CAYAPU</t>
  </si>
  <si>
    <t>LICENCIADO EN EDUCACION RURAL</t>
  </si>
  <si>
    <t>FUNDACION CENTRO UNIVERSITARIO DE BIENESTAR RURAL</t>
  </si>
  <si>
    <t>20/02/2002 - 10/12/2013</t>
  </si>
  <si>
    <t>NO PRESENTO SOPORTES DE EXPERENCIA Y NO CUMPLE CON LA EXPERIENCIA MINIMA REQUERIDA ESTABLECIDA EN LOS PLIEGOS DE CONDICIONES PARA ESTA CONVOCATORIA.</t>
  </si>
  <si>
    <t>MARIA LCELY PAZU ZAPATA</t>
  </si>
  <si>
    <t>UNIVERSIDAD DE FRANCISCO DE PAULA SANTANDER</t>
  </si>
  <si>
    <t>FUNDACION GIMNACIO MODERNO DEL CAUCA Y OTROS</t>
  </si>
  <si>
    <t>01/04/2010 - 01/12/2013</t>
  </si>
  <si>
    <t>NO CUMPLE CON LA EXPERIENCIA MINIMA REQUERIDA ESTABLECIDA EN LOS PLIEGOS DE CONDICIONES PARA ESTA CONVOCATORIA.</t>
  </si>
  <si>
    <t>ZORAIDA CHILHUESO RIVERA</t>
  </si>
  <si>
    <t>INSTITUTO TECNICO EXCELENCIA EMPRESIAL</t>
  </si>
  <si>
    <t>01/02/2007 - 10/12/2010</t>
  </si>
  <si>
    <t>NO CUENTA CON SOPORTE DE TITULO PROFESIONAL Y NO CUMPLE CON LA EXPERIENCIA MINIMA REQUERIDA ESTABLECIDA EN LOS PLIEGOS DE CONDICIONES PARA ESTA CONVOCATORIA.</t>
  </si>
  <si>
    <t>LEIDY VIVIANA GARCIA OME</t>
  </si>
  <si>
    <t>CORPORACION EDUCATIVA DE OCCIDENTE - COLEGIO LOS ANDES Y OTROS</t>
  </si>
  <si>
    <t>10/12/2012 - 30/11/2013</t>
  </si>
  <si>
    <t>NO CUENTA CON ALGUN SOPORTE DE EXPERIENCIA Y NO CUMPLE CON LA EXPERIENCIA MINIMA REQUERIDA ESTABLECIDA EN LOS PLIEGOS DE CONDICIONES PARA ESTA CONVOCATORIA.</t>
  </si>
  <si>
    <t>ELIZABETH ETAYO GARCIA</t>
  </si>
  <si>
    <t>LICENCIADO EN PEDAGOGIA INFANTIL</t>
  </si>
  <si>
    <t>COLEGIO LUZ DE AMERICA Y OTROS</t>
  </si>
  <si>
    <t>05/0272002 - 10/12/2013</t>
  </si>
  <si>
    <t>LISSETTE JOHANA MOLANO MUÑOZ</t>
  </si>
  <si>
    <t>01/04/2013 - 09/12/2013</t>
  </si>
  <si>
    <t>NO EVIDENCIA  SOPORTES ESTUDIOS REALIZADOS Y NO CUMPLE CON LA EXPERIENCIA MINIMA REQUERIDA ESTABLECIDA EN LOS PLIEGOS DE CONDICIONES PARA ESTA CONVOCATORIA.</t>
  </si>
  <si>
    <t>CORDINADORA PEDAGOGICA</t>
  </si>
  <si>
    <t>IE ESCUELA NORMAL SUPERIOR JORGE ISAAC</t>
  </si>
  <si>
    <t>10/07/1999 - 13/08/2009</t>
  </si>
  <si>
    <t>NO EVIDENCIA  SOPORTES DE LA EXPERIENCIA Y NO CUMPLE CON LA EXPERIENCIA MINIMA REQUERIDA ESTABLECIDA EN LOS PLIEGOS DE CONDICIONES PARA ESTA CONVOCATORIA.</t>
  </si>
  <si>
    <t>FRANCIA ELENA CAMPO MONTENEGRO</t>
  </si>
  <si>
    <t>ESPECIALISTA EN DOCENCIA DE LA LECTOESCRITURA</t>
  </si>
  <si>
    <t>UNIVERSIDAD MARIANA</t>
  </si>
  <si>
    <t>ASESORA PEDAGOGICA DE PRIMERA INFANCIA</t>
  </si>
  <si>
    <t>02/2000 - 2012</t>
  </si>
  <si>
    <t xml:space="preserve">NO EVIDENCIA  SOPORTES DE LA EXPERIENCIA </t>
  </si>
  <si>
    <t>MARTA LILIANA ANDRADE SALAZAR</t>
  </si>
  <si>
    <t>LICENCIADA EN EDUCACION PREESCOLAR</t>
  </si>
  <si>
    <t>COORPORACION NIVERSITARIA AUTONOMA DEL CAUCA</t>
  </si>
  <si>
    <t>01/08/1996 - 02/12/2013</t>
  </si>
  <si>
    <t>MARIA YASMINA FLOREZ MONTILLA</t>
  </si>
  <si>
    <t>LICENCIADO EN PEDAGOGIA REEDUCATIVA</t>
  </si>
  <si>
    <t>FUNDACION UNIVERSITARIA LUIS AMIGO</t>
  </si>
  <si>
    <t>COLEGIO NUESTRA SEÑORA DE FATIMA</t>
  </si>
  <si>
    <t>06/1984 - 02/2012</t>
  </si>
  <si>
    <t>NO EVIDENCIA ALGUNOS SOPORTES DE LA EXPERIENCIA Y NO CUMPLE CON LA EXPERIENCIA MINIMA REQUERIDA ESTABLECIDA EN LOS PLIEGOS DE CONDICIONES PARA ESTA CONVOCATORIA.</t>
  </si>
  <si>
    <t>MARIBEL MIRANDA VIAFARA</t>
  </si>
  <si>
    <t>INSTITUCION EDUCATIVA FIDELINA ECHEVERRY</t>
  </si>
  <si>
    <t>AUXILIAR PEDAGOGICA</t>
  </si>
  <si>
    <t xml:space="preserve">SAGRADO CORAZON DE JESUS </t>
  </si>
  <si>
    <t>03/02/2010 - 06/06/2012</t>
  </si>
  <si>
    <t>NO EVIDENCIA SOPORTES DE LA EXPERIENCIA, NI ALGUNOS CERTIFICADOS DE ESTUDIO Y NO CUMPLE CON LA EXPERIENCIA MINIMA REQUERIDA ESTABLECIDA EN LOS PLIEGOS DE CONDICIONES PARA ESTA CONVOCATORIA.</t>
  </si>
  <si>
    <t>SILVIA MARITZA FERNANDEZ HILAMO</t>
  </si>
  <si>
    <t>LICENCIADO ETNOEDUACION</t>
  </si>
  <si>
    <t>UNIVERSIDAD PONTIFICIA BOLIVARIANA</t>
  </si>
  <si>
    <t>VICARIATO APOSTOLICO DE GUAPI</t>
  </si>
  <si>
    <t>12/03/2008 - 10/12/2010</t>
  </si>
  <si>
    <t>ALIX CAROLINA CALDERON</t>
  </si>
  <si>
    <t>LICENCIADA EN EDUCACION BASICA  CON ENFASIS EN EDUCACION ARTISTICA</t>
  </si>
  <si>
    <t xml:space="preserve">COORPORACION UNIVERSITARIA MINUTO DE DIOS </t>
  </si>
  <si>
    <t>SALA CUNA Y JARDIN INFANTIL MUNDO FELIZ</t>
  </si>
  <si>
    <t>06/2011 - 06/2014</t>
  </si>
  <si>
    <t>FALTA  SOPORTES DE EXPERIENCIA Y NO CUMPLE CON LA EXPERIENCIA MINIMA REQUERIDA ESTABLECIDA EN LOS PLIEGOS DE CONDICIONES PARA ESTA CONVOCATORIA FOLIO 716 DEL PROCESO DE SUBSANACION DEL RADICADO 15/12/2014</t>
  </si>
  <si>
    <r>
      <rPr>
        <b/>
        <sz val="10"/>
        <color theme="1"/>
        <rFont val="Calibri"/>
        <family val="2"/>
        <scheme val="minor"/>
      </rPr>
      <t xml:space="preserve">CUMPLE </t>
    </r>
    <r>
      <rPr>
        <b/>
        <sz val="11"/>
        <color theme="1"/>
        <rFont val="Calibri"/>
        <family val="2"/>
        <scheme val="minor"/>
      </rPr>
      <t xml:space="preserve">
SI /NO</t>
    </r>
  </si>
  <si>
    <t>ASOCIACION AGROPECUARIA DE DESARROLLO INTEGRAL NAM MISAK "AGRONAMI"</t>
  </si>
  <si>
    <t>15JUL20130093</t>
  </si>
  <si>
    <t xml:space="preserve">REALIZAR TRABAJOS DE CAMPO PARA DIAGNOSTICAR LA SITUACION NUTRICIONAL DE NIÑOS DE 1 A 5 AÑOS DE EDAD, INVOLUCRANDO A LA FAMILIA PARA QUE SE COMPRENDA MEDIANTE ESPACIOS DE FORMACION, LA IMPORTANCIA DE UN ALIMENTACION BALANCEADA CON PRODUCTOS DE LA REGION CON LA CARGA NUTRIONAL REQUERIDA PARA EL ADECUADO DESARROLLO DURANTE SUS PRIMEROS 5 AÑOS DE VIDA. </t>
  </si>
  <si>
    <t xml:space="preserve">RESGUARDO INDIGENA GUAMBIANO LA MARIA </t>
  </si>
  <si>
    <t>100120130012</t>
  </si>
  <si>
    <t xml:space="preserve">VALORACION Y DIAGNOSTICO DEL ESTADO NUTRICIONAL DE 418 NIÑOS DE CERO (0) A CINCO (5) AÑOS, CONSIDERANDO LAS COSTUMBRES Y HABITOS DE ALIMENTACION PROPIAS DEL RESGUARDO INDIGENA GUAMBIANO Y SUMINISTRO DE UNA DIETA SANA Y BALANCEADA MEDIANTE LA ENTREGA DE MERCADOS CON INSUMOS PROPIOS DE LA REGION, BAJO LA PREMISA DE LA CONSERVACION DE LA IDENTIDAD INDIGENA Y SUS CONSTUMBRES. </t>
  </si>
  <si>
    <t>201307200046</t>
  </si>
  <si>
    <t xml:space="preserve">RECUPERAR LAS HUERTAS CASERAS EN LOS NUCLEOS FAMILIARES PARA QUE EL COSTO DE LOS ALIMENTOS BAJE Y PUEDA TENER LOS NUTRIENTES NECESARIOS EN LOS ALIMENTOS QUE SE CONSUMEN, MEDIANTE ACOMPAÑAMIENTO TECNICO Y PROFESIONAL, LOGRANDO ASI UN ADECUADO BALANCE NUTRICIONAL EN LA PRIMERA INFANCIA Y SUS FAMILIAS. </t>
  </si>
  <si>
    <t>COORDINADOR GENERAL DEL PROYECTO POR CADA MIL CUPOS OFERTADOS O FRACIÓN INFERIOR</t>
  </si>
  <si>
    <t>No presento el formato 10 para esta propuesta.</t>
  </si>
  <si>
    <t>PROFESIONAL DE APOYO PEDAGÓGICO  POR CADA MIL CUPOS OFERTADOS O FRACIÓN INFERIOR</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</si>
  <si>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</si>
  <si>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</si>
  <si>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FUNDACION DAR AMOR "FUNDAMOR"</t>
  </si>
  <si>
    <t>grupo a la que se presenta</t>
  </si>
  <si>
    <t>Experiencia habilitante</t>
  </si>
  <si>
    <t>ICBF REGIONAL VALLE</t>
  </si>
  <si>
    <t>762612883</t>
  </si>
  <si>
    <t>LA ATENCION INTEGRAL SE PRESTARA EN MODALIDAD INSTITUCIONAL A 160 NIÑOS Y NIÑAS MENORES DE 5 AÑOS Y/O HASTA SU INGRESO AL SISTEMA EDUCATIVO, DE ACUERDO CON LOS CRITERIOS DE FOCALIZACION DEFINIDOS POR COMISION INTERSECTORIAL DE PRIMERA INFANCIA DE CONFORMIDAD CON EL ANEXO 1,. Y EN ARTICULACION CON LAS INSTITUCIONES COMPETENTES EN LA ATENCION A LA PRIMERA INFANCIA INVOLUCRANDO A LA FAMILIAR COMO ACTOR FUNDAMENTAL EN LOS PROCESOS DE DESARROLLO 160 CUPOS.</t>
  </si>
  <si>
    <t xml:space="preserve">LA PROPUESTA NO CUMPLE POR LA CATIDAD DE CUPOS EJECUTADOS DEBE SER 800 O MAS. </t>
  </si>
  <si>
    <t>762611945</t>
  </si>
  <si>
    <t>GARANTIZAR LA ATENCIÓN ESPECIALIZADA EN LA MODALIDAD CENTRO DE PROTECCIÓN INTERNADO PARA RESTABLECIMIENTO DE DERECHOS A NIÑOS, NIÑAS Y ADOLESCENTES CON DISCAPACIDAD Y/O ENFERMDAD DE CUIDADO ESPECIAL". PROTECCIÓN INTERNADO CON DISCAPACIDAD Y/O ENFERMEDAD DE CUIDADO ESPECIAL</t>
  </si>
  <si>
    <t xml:space="preserve"> MODALIDAD FAMILIAR</t>
  </si>
  <si>
    <t>MODALIDAD DESARROLLO EN MEDIO FAMILIAR</t>
  </si>
  <si>
    <t xml:space="preserve">CALLE 8 No. 11-28 VEREDAS SANTANDER DE QUILICHAO </t>
  </si>
  <si>
    <t>MARIA ALFAIMA LUCUMI GONZALEZ</t>
  </si>
  <si>
    <t>INSTITUCION UNIVERSITARIA ANTONIO JOSE CAMACHO</t>
  </si>
  <si>
    <t xml:space="preserve">ASOCIACION EDUCATIVA Y CULTURAL SIGLO XXI, FUNDACION LICEO COMERCIAL CIUDAD DE EL BORDO, INSTITUCION EDUCATIVA TECNICO AGRICOLA SUAREZ CAUCA, CIADET, </t>
  </si>
  <si>
    <t>2010 - 2011, 06/02/2012 - 18/03/2012, 01/2005 - 06/2005, - 01/10/2013 - 01/10/2014, 01/06/2012 HASTA LA FECHA</t>
  </si>
  <si>
    <t xml:space="preserve">COODINACION PEDAGOGICA DE CDI FAMILIAR , COORDINACIÓN DEL CONCEJO DEL MUNICIPAL DE POLITICA SOCIAL Y DELEGADA DE PRIMERA INFANCIA  </t>
  </si>
  <si>
    <t>NO CERTITFICA LA EXPERIENCIA PARA EL CARGO.</t>
  </si>
  <si>
    <t>ALGUNAS  HOJAS DE VIDA NO CUENTAN EN LOS SOPORTES DE EXPERIENCIA CON LA DESCRIPCION DE FUNCIONES QUE HAN DESEMPEÑADO.                          PARA EL GRUPO QUE EL PROPONENTE PRESENTA LA PROPUESTA SE REQUIERE TH MINIMO DE 3 COORDINADORES Y 7 PROFESIONALES DE APOYO PSICOSOCIAL, LO PRESENTADO PARA SUBSANAR LA PROPUESTA NO PERMITE INCLUIR TALENTO HUMANO QUE NO SE HAYA RELACIONADO EN LA PROPUESTA INICIAL Y EN EL FORMATO ESTABLECIDO. (FORMATO No. 7)</t>
  </si>
  <si>
    <t>ANA CRISTINA GOMEZ ROJAS</t>
  </si>
  <si>
    <t>POLITOLOGO</t>
  </si>
  <si>
    <t>FUNDACION PARA LA PROMOCION DE LA PARTICIPACION Y DESARROLLO SOCIAL COMUNITARIO - PROPARDEC</t>
  </si>
  <si>
    <t>21/03/2014 - 21/05/2014</t>
  </si>
  <si>
    <t>EJECUACION DE ACTIVIDADES DEL PROYECTO PROMOCION PARA LA PARTICIPACION E INTEGRACION DE LA POBLACION DE INFANCIA Y JUVENTUD DEL MUNICIPIO DE TIMBIO CAUCA</t>
  </si>
  <si>
    <t>NO PRESENTO ALGUNOS  SOPORTES DE EXPERENCIA, MINIMO UN AÑO PARA EL CARGO</t>
  </si>
  <si>
    <t>MARIA FERNANDA SANDOVAL CONDE</t>
  </si>
  <si>
    <t>TRABAJADORA SOCIAL</t>
  </si>
  <si>
    <t>UNIVERSIDAD DEL VALLE</t>
  </si>
  <si>
    <t>255393426-1</t>
  </si>
  <si>
    <t>FUNDACION DAR AMOR FUNDAMOR</t>
  </si>
  <si>
    <t xml:space="preserve"> 08/2012 - 06/2013</t>
  </si>
  <si>
    <t>TRABAJO COMUNITARIO Y APOYO AL DESARROLLO DE LOS PROYECTOS DESDE ESTE PROGRAMA</t>
  </si>
  <si>
    <t xml:space="preserve">APOYO PSICOSOCIAL </t>
  </si>
  <si>
    <t>OSCAR MAURICIO CASARAN MERA</t>
  </si>
  <si>
    <t>ESTUDIANTE - TRABAJADOR SOCIAL EN OCTAVO SEMESTRE</t>
  </si>
  <si>
    <t xml:space="preserve">HOJA DE VIDA, NO EVIDENCIA SOPORTES DE EXPERIENCIA,  NO CUMPLE Por cuanto : debe ser Estudiante en período de práctica o elaboración de tesis de la carrera psicología, psicopedagogía, trabajo social, con experiencia laboral o prácticas universitarias de seis (6) meses con niños y niñas y/o familias. </t>
  </si>
  <si>
    <t>SILVIA ALINA GOMEZ</t>
  </si>
  <si>
    <t>ESTUDIANTE TESIS DE GRADO Y/O ULTIMO SEMESTRE -PSICOLOGIA</t>
  </si>
  <si>
    <t>NO EVIDENCIA SOPORTES DE EXPERIENCIA PARA EL CARGO, QUE RELACIONA EN HOJA DE VIDA</t>
  </si>
  <si>
    <t>DIANA CAROLINA ORDOÑES FERNANDEZ</t>
  </si>
  <si>
    <t>ESTUDIANTE - TRABAJADORA SOCIAL EN ULTIMO SEMESTRE TESIS DE GRADO</t>
  </si>
  <si>
    <t>UNIVERSIDAD DEL VALLE SEDE NORTE</t>
  </si>
  <si>
    <t>CENTRO ZONAL NORTE - ICBF</t>
  </si>
  <si>
    <t>25/07/2013 - 18/07/2014</t>
  </si>
  <si>
    <t>APOYO A MODALIDAD HOGAR GESTOR CON DISCAPACIDAD O ENFERMEDAD DE CUIDADO ESPECIAL Y OTROS PROGRAMAS DE LA MODALIDAD DE PROTECCION</t>
  </si>
  <si>
    <t xml:space="preserve">DOCENTE </t>
  </si>
  <si>
    <t xml:space="preserve">LAURA TATIANA ZAPATA </t>
  </si>
  <si>
    <t>ESTUDIANTE DE LICENCIATURA EN PEDAGOGIA INFANTIL</t>
  </si>
  <si>
    <t>NO APLICA PARA TALENTO HABILITANTE DE ESTA CONVOCATORIA</t>
  </si>
  <si>
    <t xml:space="preserve">KATHERI SOFIA GONZALES </t>
  </si>
  <si>
    <t>ESTUDIANTE - TRABAJADORA SOCIAL NOVENO SEMESTRE</t>
  </si>
  <si>
    <t xml:space="preserve">CAROL VIVIAN QUINTERO TOBAR </t>
  </si>
  <si>
    <t>TECNICO EN PREESCOLAR</t>
  </si>
  <si>
    <t xml:space="preserve">GINA MARCELA MEZU BONILLA </t>
  </si>
  <si>
    <t xml:space="preserve">GINA LORENA AMBUILA </t>
  </si>
  <si>
    <t xml:space="preserve">KLEINER GOMEZ DEL VALLE MEJIA </t>
  </si>
  <si>
    <t xml:space="preserve">LIBNY DEL CARMEN PALOMINO </t>
  </si>
  <si>
    <t>TECNICO LABORAL POR COMPETECIAS EN ATENCION INTEGRAL A LA PRIMERA INFANCIA</t>
  </si>
  <si>
    <t xml:space="preserve">COOPERATIVA MULTIACTIVA DE USUARIOS DEL PROGRAMA SOCIAL HOGARES COMUNITARIOS SANTANDER DE QUILICHAO "COOMHOGAR" Y LICEO CIUDAD DE SANTANDER </t>
  </si>
  <si>
    <t>01/08/2011-30/09/2011 + 240 HORAS</t>
  </si>
  <si>
    <t xml:space="preserve">LINA MARCELA PAZ </t>
  </si>
  <si>
    <t>CENDA - SANTIAGO DE CALI VALLE</t>
  </si>
  <si>
    <t>COOMHOGAR</t>
  </si>
  <si>
    <t>01/01/2009-01/01/2010</t>
  </si>
  <si>
    <t xml:space="preserve">DESARROLLAR LAS TAREAS DOCENTES E INVESTIGATIVAS ASISTENCIALES, DE ACUERDO CON LOS REGLAMENTOS, PLANES DE ESTUDIO, CALENDARIOS, Y METODOS FIJADOS POR LA FUNDACION. E IMPONER Y DESARROLLAR TAREAS TRABAJOS Y PRACTICAS NECESARIAS, PARA LA ENSEÑANZA DE LOS ESTUDIANTES, RESPONDER POR LA DIRECCION DEL GRUPO QUE LE FUERE ASIGNADA Y APORTAR RESPECTIVO INFORME DE LAS ACTIVIDADES REALIZADAS. </t>
  </si>
  <si>
    <t>05/02/2010 - 21/10/2010, 13/06/2011 - 21/07/2011, 18/08/2011 - 21/09/2011</t>
  </si>
  <si>
    <t xml:space="preserve">INGRID YINETH MOSQUERA BONILLA </t>
  </si>
  <si>
    <t xml:space="preserve">AUX. PEDAGOGICO </t>
  </si>
  <si>
    <t xml:space="preserve">MARIA TERESA MEZA </t>
  </si>
  <si>
    <t>INSTITUTO DE ASESORIAS EDUCATIVAS PARA EL DESARROLLO REGIONAL "ASEDER"</t>
  </si>
  <si>
    <t>HOGAR INFANTIL SANTANDER, FUNDACION FHAREPDI</t>
  </si>
  <si>
    <t>120 HORAS, 180 HORAS</t>
  </si>
  <si>
    <t xml:space="preserve">NATHALI VALENCIA IDROBO </t>
  </si>
  <si>
    <t xml:space="preserve">YAMIR MUÑOZ MUÑOZ </t>
  </si>
  <si>
    <t xml:space="preserve">YULIETH ANDREA OYOLA </t>
  </si>
  <si>
    <t>TECNICO LABORAL EN FORMACION Y ATENCION INTEGRAL A LA PRIMERA INFANCIA</t>
  </si>
  <si>
    <t>HOGAR INFANTIL SANTA INES, HOGAR INFANTIL DE SANTANDER</t>
  </si>
  <si>
    <t>20/02/2014 - 16/05/2014  , 15 HORAS DE PRACTICAS</t>
  </si>
  <si>
    <t xml:space="preserve">IDALIA RUBY MUÑOZ VALENCIA </t>
  </si>
  <si>
    <t xml:space="preserve">CONTADORA PUBLICA </t>
  </si>
  <si>
    <t>06/08/200</t>
  </si>
  <si>
    <t>MONICA DAGUA BENACHI</t>
  </si>
  <si>
    <t>TECNICO EN OPERACIONES COMERCIALES</t>
  </si>
  <si>
    <t xml:space="preserve">IRMA JANETH DOMINGUEZ MUÑOZ </t>
  </si>
  <si>
    <t>TECNICO EN GESTION CONTABLE Y FINANCIERA</t>
  </si>
  <si>
    <t>APOYO EN SALUD Y NUTRICION</t>
  </si>
  <si>
    <t xml:space="preserve">DANIELA CARDONA SOLANO </t>
  </si>
  <si>
    <t xml:space="preserve">DIANA SOFIA MARTOS MORENO </t>
  </si>
  <si>
    <t>AUXILIAR DE ENFERMERIA, TECNICO LABORAL EN FORMACION Y ATENCION A LA PRIMERA INFANCIA</t>
  </si>
  <si>
    <t>INSTITUTO DE CAPACITACION NUESTRA SEÑORA DE FATIMA "INFA"</t>
  </si>
  <si>
    <t>ICBF REGIONAL VALLE - CZ CENTRO</t>
  </si>
  <si>
    <t>SecretaríadeEducación MunipaldeCali 2011</t>
  </si>
  <si>
    <t>LicenciadeFuncionamiento,ResoluciónNo. 4143.2.21.5635-Octubre 29 de2007.</t>
  </si>
  <si>
    <t>EducaciónInicialy/oserviciosEducativosenelnivel peescolar.</t>
  </si>
  <si>
    <t>NO SE EVIDENCIA CANTIDAD DE CUPOS EN CERTIFICACION DE SIMAT</t>
  </si>
  <si>
    <t>ASESORA PROFESIONAL DE APOYO PEDAGOGICO</t>
  </si>
  <si>
    <t>ELIZABETH TORRES BOLIVAR</t>
  </si>
  <si>
    <t>MAGISTER EN FAMILIA</t>
  </si>
  <si>
    <t>NO EVIDENCIA SOPORTES DE EXPERIENCIA PARA EL CARGO. LA INFORMACION RADICADA PARA EL PROCESO DE SUBSANAR, DE FECHA 15 DE DICIEMBRE DE 2014, NO FUE TENIDA EN CUENTA, PUES NO PERMITE MODIFICAR O ADICIONAR EL TH ADICIONAL.</t>
  </si>
  <si>
    <t>FUNDACION INTERNACIONAL EXCELENCIA PERSONAL</t>
  </si>
  <si>
    <t xml:space="preserve">OBSERVACIONES GENERALES </t>
  </si>
  <si>
    <t xml:space="preserve">LAS HOJA DE VIDA PARA TH HABILITANTE NO CUMPLEN POR CUANTO, APOYO PSICOSOCIAL MARLENE CHAVEZ ORDOÑEZ,  NO EVIDENCIAN SOPORTES, DE TITULO PROFESIONAL y/o CERTIFICADO DE ESTUDIOS  de Estudiante en período de práctica o elaboración de tesis de la carrera psicología. (PAGINA 79 Pliegos) </t>
  </si>
  <si>
    <t>COLEGIO GIMNASIO MODERNO DEL VALLE</t>
  </si>
  <si>
    <t>076 del 2009</t>
  </si>
  <si>
    <t>ATENCION INTEGRAL A 320 NIÑOS DE UN AÑO A CUATRO AÑOS, CON LAS ACTIVIDADES IMPLICITAS QUE SE REQUIEREN DENTRO DEL MARCO LEGAL DEL PRESENTE CONTRATO.</t>
  </si>
  <si>
    <t xml:space="preserve">EN LA INFORMACION RADICADA PARA SUBSANACION, 15 DE DICIEMBRE DE 2014, AUN NO SE ENCONTRO SOPORTE DE DE TITULO PROFESIONAL y/o CERTIFICADO DE ESTUDIOS  UNIVERSITARIO REALIZANDO  TESIS DE GRADO EN PROGRAMA PSICOLOGIA. POR TANTO NO CUMPLE CON EL PERFIL, NI CON LA PROPORCION DEL TALENTO HUMANO, FALTANDO UN PROFESIONAL PARA APOYO PSICOSOCIAL. </t>
  </si>
  <si>
    <t xml:space="preserve">COORDINADORA  </t>
  </si>
  <si>
    <t>1/400</t>
  </si>
  <si>
    <t>LORENA BENAVIDES BECERRA</t>
  </si>
  <si>
    <t>UNIVERSIDAD SAN BUENAVENTURA</t>
  </si>
  <si>
    <t>UNION TEMPORAL FUNDAPRE Y GIMNACIO MODERNO DEL VALLE</t>
  </si>
  <si>
    <t>06/09/2010-15/12/2011</t>
  </si>
  <si>
    <t>COORDINADORA CENTRO DESARROLLO INFANTIL</t>
  </si>
  <si>
    <t>COOMACOVALLE</t>
  </si>
  <si>
    <t>01/08/2012-22/03/2013</t>
  </si>
  <si>
    <t>YUDY TATIANA MINA</t>
  </si>
  <si>
    <t>UNIVERSIDAD SANTIAGO DE CALI</t>
  </si>
  <si>
    <t xml:space="preserve">COORPOCAUCA </t>
  </si>
  <si>
    <t>15/05/2013 - 15/12/2013, 01/01/2014-15/12/2014</t>
  </si>
  <si>
    <t>ACOMPAÑAR AL AGENTE EDUCATIVO EN SU PROCESO PEDAGÓGICO, DISEÑAR JUNTO A LAS AGENTES EDUCATIVAS ESTRATEGIAS PEDAGÓGICAS, ETC.</t>
  </si>
  <si>
    <t>MARLENE CHAVEZ ORDOÑEZ</t>
  </si>
  <si>
    <t>TECNICO EN TRABAJO SOCIAL</t>
  </si>
  <si>
    <t>01/07/2012 - 15/03/2013</t>
  </si>
  <si>
    <t>EJERCICIO LABORES COMO PSICOSOCIAL DE CENTRO DE DESARROLLO INFANTIL</t>
  </si>
  <si>
    <t>NO EVIDENCIA SOPORTES, DE TITULO PROFESIONAL y/o CERTIFICADO DE ESTUDIOS  UNIVERSITARIO REALIZANDO  TESIS DE GRADO EN PROGRAMA PSICOLOGIA.</t>
  </si>
  <si>
    <t>MARIA EUGENIA VASQUEZ</t>
  </si>
  <si>
    <t>MAGISTER EN ADMINISTRACION</t>
  </si>
  <si>
    <t>COLEGIO PARROQUIAL SEÑOR DE LOS MILAGROS</t>
  </si>
  <si>
    <t>2003 - 2005, 25/01/2010-25/12/2010</t>
  </si>
  <si>
    <t>EN LAS HOJAS DE VIDA,  LOS SOPORTES  PRESENTADOS (CERTIFICACIONES LABORALES NO ESPECIFICA FUNCIONES)</t>
  </si>
  <si>
    <t>PAOLA ANDREA CORREA</t>
  </si>
  <si>
    <t xml:space="preserve">LICENCIADA EN EDUCACION PREESCOLAR </t>
  </si>
  <si>
    <t>INSTITUCION UNIVERSITARIA TECNOLOGICO DE ANTIOQUIA</t>
  </si>
  <si>
    <t>CORPORACION PARA EL DESARROLLO COMUNITARIO Y LA INTEGRACION SOCIAL</t>
  </si>
  <si>
    <t xml:space="preserve">27/08/2010 - </t>
  </si>
  <si>
    <t>YAMILE BALANTA ORTIZ</t>
  </si>
  <si>
    <t>IE NORMAL SUPERIOR SANTIAGO DE CALI</t>
  </si>
  <si>
    <t>LICEO GRANDES TRIUNFADORES</t>
  </si>
  <si>
    <t>05/09/2002 - 15/11/2010</t>
  </si>
  <si>
    <t>BEATRIZ SANDOVAL</t>
  </si>
  <si>
    <t>TECNICA EN EDUCACION PREESCOLAR</t>
  </si>
  <si>
    <t xml:space="preserve">INSTITUTO SER INTERNACIONAL </t>
  </si>
  <si>
    <t>NO ADJUNTA SOPORTES DE EXPERIENCIA LABORAL</t>
  </si>
  <si>
    <t>LILIA AMPARO AGUDELO</t>
  </si>
  <si>
    <t>NO ADJUNTA SOPORTES DE EXPERIENCIA LABORAL, Y DE ESTUDIOS REALIZADOS</t>
  </si>
  <si>
    <t>IVONNE MARIZA ALAPE</t>
  </si>
  <si>
    <t>CORPORACION EDUCATIVA CENTRO DE ADMINISTRACION "CENDA"</t>
  </si>
  <si>
    <t>COLEGIO REAL ALFEREZ REAL</t>
  </si>
  <si>
    <t>03/09/2001-31/07/2007</t>
  </si>
  <si>
    <t>NATALIA OROZCO</t>
  </si>
  <si>
    <t>ALEXANDRA IDROBO MURILLO</t>
  </si>
  <si>
    <t>ESCUELA NORMAL SUPERIOR JORGE ISAAC</t>
  </si>
  <si>
    <t>UNION TEMPORAL FUNDAPRE- GIMNACIO MODERNO DEL VALLE</t>
  </si>
  <si>
    <t>19/02/2010- 16/09/2011</t>
  </si>
  <si>
    <t>SORAIDA LUCIMI CARABALI</t>
  </si>
  <si>
    <t>LICENCIADA EN EDUCACION BASICA</t>
  </si>
  <si>
    <t>COLEGIO COOPERATIVO "NATANAEL DIAZ" Y CENTRO EDUCATIVO "SIMIENTE DEL SABER" COLEGIO EMANUEL</t>
  </si>
  <si>
    <t>16/01/2010-30/11/2010,01/02/2009 - 30/11/2009 , 01/09/1989- 10/11/1993</t>
  </si>
  <si>
    <t>LIGIA TERESA MILLAN</t>
  </si>
  <si>
    <t>ALEXANDER MORENO ROJAS</t>
  </si>
  <si>
    <t>108993-T</t>
  </si>
  <si>
    <t xml:space="preserve">AGC ALZATE GOMEZ Y COMPAÑÍA </t>
  </si>
  <si>
    <t>01/11/2003- HASTA LA FECHA</t>
  </si>
  <si>
    <t>COLEGIO GIMNACIO MODERNO DEL VALLE</t>
  </si>
  <si>
    <t>01/02/2002-31/07/2003</t>
  </si>
  <si>
    <t>LEIDY YOHANA GALVIS</t>
  </si>
  <si>
    <t xml:space="preserve">INGENIERA INFORMATICA </t>
  </si>
  <si>
    <t>CORPORACION UNIVERSITARIA CIENCIA Y DESARROLLO</t>
  </si>
  <si>
    <t>CONCILIO EVANGELICO INDEPENDIENTE DE COLOMBIA</t>
  </si>
  <si>
    <t>11/06/2009-30/06/2014</t>
  </si>
  <si>
    <t>PROFESIONAL APOYO EN NUTRICION</t>
  </si>
  <si>
    <t>LORENA PATRICIA PICHON</t>
  </si>
  <si>
    <t>NUTRICIONISTA DIETISTA</t>
  </si>
  <si>
    <t xml:space="preserve">UNIVERSIDAD DEL ATLANTICO </t>
  </si>
  <si>
    <t>MARIA ISABEL CABEZAS</t>
  </si>
  <si>
    <t>INSTITUTO TECNICO ESCUELA AMERICANA DE NEGOCIOS</t>
  </si>
  <si>
    <t>JOHANA CLAROS MOSQUERA</t>
  </si>
  <si>
    <t>INSTITUCION EDUCATIVA Y ARTISTICA EL ARBOL DE LOS SUEÑOS</t>
  </si>
  <si>
    <t>LEIDHY TATIANA OSORIO</t>
  </si>
  <si>
    <t>HOGAR INFANTIL PIO PIO (ICBF)</t>
  </si>
  <si>
    <t>01/06/2007-30/11/2013</t>
  </si>
  <si>
    <t>EDITH MARITZA VIDAL</t>
  </si>
  <si>
    <t xml:space="preserve">NORMAL SUPERIOR JUAN LADRILLEROS </t>
  </si>
  <si>
    <t xml:space="preserve">CENTRO DOCENTE EMIRITA SALAS </t>
  </si>
  <si>
    <t>15/01/1999-30/07/2005</t>
  </si>
  <si>
    <t>CINDY SEPULVEDA</t>
  </si>
  <si>
    <t>CLAUDIA YANETH OSORIO</t>
  </si>
  <si>
    <t xml:space="preserve">UNIVERSIDAD SAN BUENAVENTURA  </t>
  </si>
  <si>
    <t>CORPORACION G Y Q</t>
  </si>
  <si>
    <t>03/02/2003 - 03/07/2003</t>
  </si>
  <si>
    <t>ALEIDY PAZ CARABALI</t>
  </si>
  <si>
    <t>ESTUDIANTE DE 5 SEMESTRE DE PROGRAMA LICENCIATURA EN EDUCACION BASICA</t>
  </si>
  <si>
    <t xml:space="preserve">JARDIN INFANTIL MIS PRIMERAS CREACIONES </t>
  </si>
  <si>
    <t>01/09/1999-30/11/2012</t>
  </si>
  <si>
    <t>MARY LUZ BOLAÑOS</t>
  </si>
  <si>
    <t xml:space="preserve">Nombre de Proponente: </t>
  </si>
  <si>
    <t>FUNDACION PROPAL</t>
  </si>
  <si>
    <t>Propuesta técnica</t>
  </si>
  <si>
    <t>19262012-317</t>
  </si>
  <si>
    <t>097-099</t>
  </si>
  <si>
    <t>19262012-537</t>
  </si>
  <si>
    <t>19262013-256</t>
  </si>
  <si>
    <t>19262012-794</t>
  </si>
  <si>
    <t>19262013-448</t>
  </si>
  <si>
    <t>19262013-449</t>
  </si>
  <si>
    <t>19262014-226</t>
  </si>
  <si>
    <t>ESTAN CONTANCIAS SE TRANLAPAN CON LAS ANTERIORES POR LO TAMTO NO SE CUENTAN PARA ESTE GRUPO</t>
  </si>
  <si>
    <t>19262014-439</t>
  </si>
  <si>
    <t>PUERTO TEJADA</t>
  </si>
  <si>
    <t>PRESENTA CARTA DE COMPROMISO FOLIO 101</t>
  </si>
  <si>
    <t>EXPERIENCIA PROFESIONAL 
EMPRESA / FECHA DE INICIO Y TERMINACION /FUNCIONES</t>
  </si>
  <si>
    <t>COORDINADORA PEDAGOGICA</t>
  </si>
  <si>
    <t>4/800</t>
  </si>
  <si>
    <t>JIOMARA LINA BALANTA LIZCANO</t>
  </si>
  <si>
    <t>TECNICO LABORAL EN APTITUD OCUPACIONAL POR COMPETENCIAS EN ATENCION A LA PRIMERA INFANCIA, ESTUDIANTE DE CUARTO SEMESTRE DE LICENCIATURA BASICA</t>
  </si>
  <si>
    <t>INSTITUTO TECNICO DE GESTION EMPRESARIAL - UNIVERSIDAD DEL MAGDALENA</t>
  </si>
  <si>
    <t>MADRE COMUNITARIA POR DIEZ AÑOS CON LA ASOCIACION DE MADRES COMUNITARIAS VILLA DEL SUR Y ALEDAÑOS</t>
  </si>
  <si>
    <t>LA CONSTANCIA NO DICE DESDE CUANDO INICIO NI CUANDO TERMINO PERO AVALA POR DIEZ AÑOS</t>
  </si>
  <si>
    <t>LA CONSTANCIA NO TIENE DISCRIMINADAS FUNCIONES</t>
  </si>
  <si>
    <t>PARA EL CARGO DE COORDINADOR DEBE ACREDITAR SER PROFESIONAL EN CIENCIAS SOCIALES, HUMANAS, DE LA EDUCACION O ADMINISTRATIVAS EL PERFIL QUE SE ANEXA AQUÍ ES DE TECNICO</t>
  </si>
  <si>
    <t>HEIDY KARINA OCHOA AGUDELO</t>
  </si>
  <si>
    <t xml:space="preserve">TECNICO LABORAL EN FORMACION Y ATENCION  A LA PRIMERA INFANCIA, ESTUDIANTE DE SEXTO SEMESTRE DE LICENCIATURA EN PEDAGOGIA INFANTIL </t>
  </si>
  <si>
    <t>EL CENTRO DE SERVICIOS Y DE CAPACITACION "COMFACAUCA"- CORPORACION UNIVERSITARIA MINUTO DE DIOS .</t>
  </si>
  <si>
    <t>MADRE COMUNITARIA  POE 3 AÑOS  CON LA ASOCIACION VILLA DEL SUR, HOGAR MULTIPLE HUELLITAS DE PAZ Y CONVIVENCIA.- DOCENTE EN CDI  HUELLITAS DE PAZ Y CONVIVENCIA POR DOS AÑOS -COOORDINADORA PEDAGOGICA POR UN AÑOS FUNDACION PROPAL CDI FAMILIAR CRECIENDO CON AMOR</t>
  </si>
  <si>
    <t xml:space="preserve">NO ANEXO NINGUNA CERTIFICACION LABORAL </t>
  </si>
  <si>
    <t>CLAUDIA XIMENA RAMIREZ</t>
  </si>
  <si>
    <t>TECNICO  POR COMPETENCIAS EN ATENCION INTEGRAL A LA PRIMERA INFANCIA- SEPTIMO SEMESTRE EN LICENCIATURA EN EDUCACION BASICA CON ENFASIS EN HUMANIDADES (LENGUA CASTELLANA)</t>
  </si>
  <si>
    <t>INSTITUTO TECNICO DE GESTION EMPRESARIAL ITGEM- CENTRO DE INVESTIGACION ACADEMICA Y DESARROLLO  "JORGE ELIECER GAITA2 " CLADET"</t>
  </si>
  <si>
    <t xml:space="preserve">INSTITUTO DE GESTION EMPRESARIAL ITGEM  DIRECTORA DE MERCADEO  POR UN AÑO Y SEIS MESES  - OCUPAR S.A. AUXILIAR PEDAGOGICA  POR UN AÑO Y OCHO MESES - CDI FAMILIAR "NUCLEO DE AMOR "COORDINADORA PEDAGOGICA POR 1 AÑO Y DOS MESES. </t>
  </si>
  <si>
    <t>NO DESCRIMINA LAS FUNCIONES</t>
  </si>
  <si>
    <t>SANDRA TERESA PERLAZA MOSQUERA</t>
  </si>
  <si>
    <t>LICENCIADA EN MATEMATICAS -NORMALISTA  SUPERIOR - TECNICO POR COMPETENCIAS EN ATENCION INTEGRAL A LA PRIMERA INFANCIA -DIPLOMADO EN ETNOEDUCACION DE ESTUDIOS AFROCOLOMBIANOS</t>
  </si>
  <si>
    <t>UNIVERSIDAD CATOLICA DE MANIZALES-UNIVERSIDAD SAN BUENAVENTURA--INSTITUCION EDUCATIVA NORMAL SUPERIOR "SANTIAGO DE CALI"-INSTITUTO TECNICO DE GESTION EMPRESARIAL "ITGEM"</t>
  </si>
  <si>
    <t>INSTITUCION EDUCATIVA  JOSE LOPEZ (CAFAM)- DOCENTE  POR UN AÑOS - INSTITUCION EDUCATIVA LA MILAGROSA DOCENTE POR 1 AÑOS- CDI FAMILIAR "NUCLEO DE AMOR" FUNDACION PROPAL -CORRDINADORA PEDAGIGICA POR 1 AÑOS Y DOS MESES</t>
  </si>
  <si>
    <t xml:space="preserve">NO DESCRIMINA LAS FUNCIONES NO, ANEXA CERTIFICACIONES. </t>
  </si>
  <si>
    <t xml:space="preserve">RELACIONA LA EXPERIENCIA LABORAL , PERO NO PRESENTA NI NINGUNA CERTIFICACION. </t>
  </si>
  <si>
    <t>8/800</t>
  </si>
  <si>
    <t>ROSI INER BALANTA CHARA</t>
  </si>
  <si>
    <t>PSICOLOGO</t>
  </si>
  <si>
    <t xml:space="preserve">UNIVERSIDAD ABIERTA YA DISTANCIA  UNAD- </t>
  </si>
  <si>
    <t xml:space="preserve">ALCALDIA DE GUACHENE ,COMISARIA DE FAMILIA REALIZO TRABAJO PSICOLOGICO </t>
  </si>
  <si>
    <t xml:space="preserve">  JUNIO DE 2012 A JUNIO DE 2013</t>
  </si>
  <si>
    <t>TRABAJO PSICOLOGICO   DIRIGIDO A LOS NIÑOS  CON INCONVENIENTES PSICOMOTRICES .</t>
  </si>
  <si>
    <t>NINGUNA</t>
  </si>
  <si>
    <t>NORMA FAISURY MONTAÑO LUCUMI</t>
  </si>
  <si>
    <t xml:space="preserve">PSICOLOGA- ESPECIALISTA  EN GERENCIA DEL TALENTO HUMANO </t>
  </si>
  <si>
    <t xml:space="preserve">UNIVERSIDAD DE SAN BUENAVENTURA- UNIVERSIDAD LIBRE </t>
  </si>
  <si>
    <t>NO ACREDITA EXPERIENCIA LABORAL NI PRACTICAS UNIVERSITARIA</t>
  </si>
  <si>
    <t>NO ANEXA  CERTIFICACION LABORAL</t>
  </si>
  <si>
    <t>NO ANEXA CERTIFICACION LABORAL NI ACREDITA PRACTICAS UNIVERSITARIA</t>
  </si>
  <si>
    <t>NO PRESENTA PRACTICAS UNIVERSITARIA</t>
  </si>
  <si>
    <t>MIYIRETH ROJAS MURILLO</t>
  </si>
  <si>
    <t>SOCIOLOGA</t>
  </si>
  <si>
    <t>UNIVERSIDAD DE CALDAS</t>
  </si>
  <si>
    <t>PARA EL CARGO DE APOYO PSICOSOCIAL DEBE ACREDITAR SER PROFESIONAL EN PSICOLOGIA, PSICOPEDAGOGO - TRABAJADOR SOCIAL .</t>
  </si>
  <si>
    <t>LIZETH MARINA BELARCAZAR CUENCA</t>
  </si>
  <si>
    <t>TRABAJADORA SOCIAL - TECNICO AUXILIAR DE ENFERMERIA</t>
  </si>
  <si>
    <t>UNIVERSIDAD DEL VALLE- CENTRO PROFESIONAL DE ESTUDIOS TECNICOS Y FINANCIEROS</t>
  </si>
  <si>
    <t xml:space="preserve">PRACTICA EN EL INSTITUTO MAYOR CAMPESINO EN EL PROYECTO DE SOSTENIBILIDAD REGIONAL PARA EL CENTRO Y DEPARTAMENTO DEL VALLE </t>
  </si>
  <si>
    <t>AGOSTO DE 2008 A JUNIO DE 2009</t>
  </si>
  <si>
    <t>diseño y realizacion de talleres comunitarios del proyecto soñadores al piso, tareas realizacion de visita sdomiciliarias, elaboracion del informes del proceso -capacitacion en el proyecto de mujeres ahorradoras en accion .</t>
  </si>
  <si>
    <t>DIANA XIMENA RIVAS VALENCIA</t>
  </si>
  <si>
    <t xml:space="preserve">ESTUDIANTE EN PERIODO DE TRABAJO DE GRADO  EN EL CURSO DE PROFUNDIZACION DESARROLLO  HUMANO Y FAMILIA </t>
  </si>
  <si>
    <t>UNIVERSIDAD NACIONAL ABIERTA Y A DISTANCIA</t>
  </si>
  <si>
    <t xml:space="preserve">REALIZA CURSO DE PROFUNDIZACION DESARROLLO HUMANO Y FAMILIA </t>
  </si>
  <si>
    <t>ANEXA CONSTANCIA DE LABORAR CUATRO AÑOS CON LA FUNDACION MASAI COMO COORDINADORA DE PROYECTOS SOCIALES PERO LA CONSTANCIA NO  APORTA FUNCIONES</t>
  </si>
  <si>
    <t>ZULEIMA BARONA VALLECILLA</t>
  </si>
  <si>
    <t>NO PRESENTA EXPERIENCIA LABORAL  NI APRACTICAS UNIVERSITARIA</t>
  </si>
  <si>
    <t>NO PRESENTA EXPERIENCIA LABORAL  NI PRACTICAS UNIVERSITARIA</t>
  </si>
  <si>
    <t>MARITZA DIAZ</t>
  </si>
  <si>
    <t>NO PRESENTA PRACTICAS UNIVERSITARIA Y CERTIFICA EXP LABORAL - CERTIFICACION NO ESPECIFICA CARGO NI FUNCIONES DESEMPEÑADAS</t>
  </si>
  <si>
    <t>NO PRESENTA PRACTICAS UNIVERSITARIA Y CERTI DE EXP LABORAL NO ESPECIFICA CARGO NI FUNCIONES DESARROLLADAS.</t>
  </si>
  <si>
    <t>DORIAN ESTELLA CUELLAR IRIARTE</t>
  </si>
  <si>
    <t>EN LA HOJA DE VIDA MANIFIEST AHABER LABORADO EN CDI HUELLITAS DE PAZ Y CONVIVENCIA- CLINICA COMFENALCO COMO AUXILIAR DE ENFERMERIA - Y EN INSTITUCION EDUCATIVA FIDELINA ECHEVERRY  COMO PSICOLOGO EDUCATIVA</t>
  </si>
  <si>
    <t xml:space="preserve">NO PRESENTA PRACTICAS UNIVERSITARIA Y NO PRESENTA CERTIFICADOS DE EXPERIENCIA  LABORAL </t>
  </si>
  <si>
    <t>PRESENTA PROPUESTA TECNICA PERO NO CUMPLE CON LO EXIGIDO EN EL PLIEGO DEL MAXIMO DE PALABRAS POR COMPONENTE</t>
  </si>
  <si>
    <t>19262012-188</t>
  </si>
  <si>
    <t>COORDINADORA GENERAL</t>
  </si>
  <si>
    <t>MARCELA ROCIO  MARTINEZ ROJAS</t>
  </si>
  <si>
    <t xml:space="preserve">ADMINISTRADORA DE EMPRESAS </t>
  </si>
  <si>
    <t xml:space="preserve">UNIVERSIDAD SANTO TOMAS </t>
  </si>
  <si>
    <t>COORDINAR Y ADMINISTRAR EL AREA DE LA SALUD Y SANEAMIENTO BASICO</t>
  </si>
  <si>
    <t>LA CONSTANCIA DE PROPAL NO ESPECIFICA LAS FUNCIONES</t>
  </si>
  <si>
    <t>MARIA DEL PILAR MOSQUERA GONZALEZ</t>
  </si>
  <si>
    <t xml:space="preserve">UNIVERSIDAD NACIONAL ABIERTA Y A DISTANCIA </t>
  </si>
  <si>
    <t>COORDINAR Y ADMINISTRAR EL AREA DE PRIMERA INFANCIA</t>
  </si>
  <si>
    <t>PROFESIONAL APOYO PEDAGOGICO</t>
  </si>
  <si>
    <t>MARIBEL ZAPATA FORY</t>
  </si>
  <si>
    <t>PSICOLOGO SOCIAL COMUNITARIO- ESPECIALISTA EN DESARROLLO HUMANO Y ORGANIZACIONAL</t>
  </si>
  <si>
    <t>UNIVERSIDAD NACIONAL ABIERTA Y A DISTANCIA - UNIVERSIDAD SANTIAGO DE CALI</t>
  </si>
  <si>
    <t>COORDINADORA DE EDUCACION</t>
  </si>
  <si>
    <t xml:space="preserve">EL PERFIL REQUERIDO ES  PROFESIONAL EN CIENCIAS DE LA EDUCACION </t>
  </si>
  <si>
    <t>PAULA ANDREA SANTACRUZ VERGARA</t>
  </si>
  <si>
    <t xml:space="preserve">LICENCIADO EN EDUCACION BASICA EN CIENCIAS NATURALES Y EDUCACION AMBIENTAL </t>
  </si>
  <si>
    <t>COORDINADORA CDI PROGRAMA DE PRIMERA INFANCIA</t>
  </si>
  <si>
    <t>COORDINADORA CDI  PRIMERA INFANCIA</t>
  </si>
  <si>
    <t>LAS CONSTANCIAS NO RELACIONA LAS FUNCIONES</t>
  </si>
  <si>
    <t>FINANCIERO</t>
  </si>
  <si>
    <t>WLLIAM GONGORA REYES</t>
  </si>
  <si>
    <t>UNIVERSIDAD DSANTIAGO DE CALI</t>
  </si>
  <si>
    <t>COORDINADOR DE ADMINISTRACION Y FINANZAS</t>
  </si>
  <si>
    <t>LA CERTIFICAION NO ESPECIFICAS LAS FUNCIONES REALIZADAS</t>
  </si>
  <si>
    <t>ELIANA BENITEZ ZAPATA</t>
  </si>
  <si>
    <t>TECNICO LABORAL EN APTITUD OCUPACIONAL POR COMPETENCIAS ATENCION  INTEGRAL A LA PRIMERA INFANCIA</t>
  </si>
  <si>
    <t>INSTITUTO TECNICO DE GESTION EMPRESARIAL ITGEM</t>
  </si>
  <si>
    <t>22712/2012</t>
  </si>
  <si>
    <t xml:space="preserve">OCUPAR TEMPORALES </t>
  </si>
  <si>
    <t>5 MESES</t>
  </si>
  <si>
    <t xml:space="preserve">DENTRO DE LOS PLIEGOS ESTE PERFIL NO SE COMTEMPLA COMO TALENTO HUMANO ADICIONAL </t>
  </si>
  <si>
    <t>YENSY ERIKA CANTERO GUTIERREZ</t>
  </si>
  <si>
    <t>ESTUDIANTE ATENCION EN PRIMERA INFANCIA , NO ACREDITA DICHO ESTUDIO</t>
  </si>
  <si>
    <t xml:space="preserve">MANIFIETA EN LA HOJA DE VIDA  CURSA ESTUDIOS MAS NO ACREDITA CERTIFICACION </t>
  </si>
  <si>
    <t>01701/1998</t>
  </si>
  <si>
    <t>ASISTENTE DE PRIMERA INFANCIA</t>
  </si>
  <si>
    <t>ASISTENTE</t>
  </si>
  <si>
    <t>GLORIA AMPARO CUARAN S.</t>
  </si>
  <si>
    <t>NO SE TIENE EN CUENTA PARA ESTE GRUPO PORQUE SEGÚN PLIEGO SE COLOCA EN EL PRIMER GRUPO</t>
  </si>
  <si>
    <t>PRESENTA CARTA DE COMPROMISO FOLIO 101 NO SE APLICA EN ESTE GRUPO</t>
  </si>
  <si>
    <t>VILLARICA</t>
  </si>
  <si>
    <t>MODALIDAD INSTITUCIONAL</t>
  </si>
  <si>
    <t>NO PRESENTA EL FORMATO PARA EL INSTITUCIONAL</t>
  </si>
  <si>
    <t>PARA EL CARGO DE COORDINADOR DEBE ACREDITAR SER PROFESIONAL EN CIENCIAS SOCIALES, HUMANAS, DE LA EDUCACION O ADMINISTRATIVAS EL PERFIL QUE SE ANEXA AQUÍ ES DE TECNICO NO SE AVALA EN ESTE GRUPO PORQUE SE COLOCO EN EL PRIMER GRUPO</t>
  </si>
  <si>
    <t>PARA EL CARGO DE COORDINADOR DEBE ACREDITAR SER PROFESIONAL EN CIENCIAS SOCIALES, HUMANAS, DE LA EDUCACION O ADMINISTRATIVAS EL PERFIL QUE SE ANEXA AQUÍ ES DE TECNICO NO SE AVALA EN ESTE GRUPO PORQUE SE COLOCO EN EL PRIMER GRUPO ADICIONAL NO SE AVALA PORQUE SE APLICO PARA EL PRIMER GRUPO</t>
  </si>
  <si>
    <t>PARA EL CARGO DE COORDINADOR DEBE ACREDITAR SER PROFESIONAL EN CIENCIAS SOCIALES, HUMANAS, DE LA EDUCACION O ADMINISTRATIVAS EL PERFIL QUE SE ANEXA AQUÍ ES DE TECNICO ESTE SE APLICO AL PRIMER GRUPO</t>
  </si>
  <si>
    <t>RELACIONA LA EXPERIENCIA LABORAL , PERO NO PRESENTA NI NINGUNA CERTIFICACION. SE APLICA PARA EL PRIMER GRUPO</t>
  </si>
  <si>
    <t>SE TIENE EN CUENTA PARA EL PRIMER GRUPO</t>
  </si>
  <si>
    <t>NO PRESENTA PRACTICAS UNIVERSITARIA ADICIONAL SE APLICA AL PRIMER GRUPO</t>
  </si>
  <si>
    <t>PARA EL CARGO DE APOYO PSICOSOCIAL DEBE ACREDITAR SER PROFESIONAL EN PSICOLOGIA, PSICOPEDAGOGO - TRABAJADOR SOCIAL .SE APLICA AL PRIMER GRUPO</t>
  </si>
  <si>
    <t xml:space="preserve"> SE APLICA AL PRIMER GRUPO</t>
  </si>
  <si>
    <t>NO PRESENTA PRACTICAS UNIVERSITARIA Y NO PRESENTA CERTIFICADOS DE EXPERIENCIA  LABORAL  LO APLICA EN EL PRIMER GRUPO</t>
  </si>
  <si>
    <t>NO PRESENTA EXPERIENCIA LABORAL  NI APRACTICAS UNIVERSITARIA SE APLICA EN EL PRIMER GRUPO</t>
  </si>
  <si>
    <t>NO PRESENTA PRACTICAS UNIVERSITARIA Y CERTI DE EXP LABORAL NO ESPECIFICA CARGO NI FUNCIONES DESARROLLADAS. SE APLICA PARA EL PRIMER GRUPO</t>
  </si>
  <si>
    <t>NO PRESENTA PRACTICAS UNIVERSITARIA Y NO PRESENTA CERTIFICADOS DE EXPERIENCIA  LABORAL SE APLICA PARA EL PRIMER GRUPO</t>
  </si>
  <si>
    <t>NO SE APLICA PARA ESTE GRUPO PORQUE SE APLICO PARA EL PRIMER GRUPO</t>
  </si>
  <si>
    <t>LA CONSTANCIA DE PROPAL NO ESPECIFICA LAS FUNCIONES SE APLICA PARA EL PRIMER GRUPO</t>
  </si>
  <si>
    <t>EL PERFIL REQUERIDO ES  PROFESIONAL EN CIENCIAS DE LA EDUCACION  SE APLICA PARA EL PRIMER GRUPO</t>
  </si>
  <si>
    <t>LAS CONSTANCIAS NO RELACIONA LAS FUNCIONES SE APLICA PARA EL PRIMER GRUPO</t>
  </si>
  <si>
    <t>LA CERTIFICAION NO ESPECIFICAS LAS FUNCIONES REALIZADAS SE APLICA PARA EL PRIMER GRUPO</t>
  </si>
  <si>
    <t>DENTRO DE LOS PLIEGOS ESTE PERFIL NO SE COMTEMPLA COMO TALENTO HUMANO ADICIONAL  SE APLICA PARA EL PRIMER GRUPO</t>
  </si>
  <si>
    <t>DENTRO DE LOS PLIEGOS ESTE PERFIL NO SE COMTEMPLA COMO TALENTO HUMANO ADICIONAL SE APLICA PARA EL PRIMER GRUPO</t>
  </si>
  <si>
    <t xml:space="preserve">FUNDACION LICEO COMERCIAL CIUDAD DEL BORDO </t>
  </si>
  <si>
    <t>N.A</t>
  </si>
  <si>
    <t>16 DE DICIEMBRE DE 2014</t>
  </si>
  <si>
    <t>LICEO COMERCIAL DEL BORDO</t>
  </si>
  <si>
    <t>MINISTERIO DE EDUCACION NACIONAL</t>
  </si>
  <si>
    <t>FPI-19-634</t>
  </si>
  <si>
    <t>FPI-19738</t>
  </si>
  <si>
    <t>SUPERVISORA MUNICIPIO DE LA CRUZ NARIÑO</t>
  </si>
  <si>
    <t>CERTIFICACION</t>
  </si>
  <si>
    <t>SED</t>
  </si>
  <si>
    <t>CDI MODALIDAD FAMILIAR</t>
  </si>
  <si>
    <t>TIMBIO Y SOTARA</t>
  </si>
  <si>
    <t>MERCY PIEDAD RUIZ  VALENCIA</t>
  </si>
  <si>
    <t>COORPORACION UNIVERSITARIA AUTONOMA DEL CAUCA</t>
  </si>
  <si>
    <t>FUNDACION LICEO COMERCIAL CIUDAD DEL BORDO</t>
  </si>
  <si>
    <t>15-02-2010 AL 30-01-2011</t>
  </si>
  <si>
    <t>COORDINAR PROCSO DE INSCRIPCION DE NIÑOS Y NIÑAS PLANEAR ENCUENTROS EDUCATIVOS, PLANEAR ENCUENTROS PEDAGOGICOS, ESTABLECER ESPACIOS DE PLANEACION EVALUACION Y FORMACION, CUMPLIR Y HACER CUMPLIR LA JORNADA LBORAL.</t>
  </si>
  <si>
    <t>SULENA VALENCIA ANGULO</t>
  </si>
  <si>
    <t>LICENCIATURA EN PEDAGOGIA INFANTIL</t>
  </si>
  <si>
    <t>DEL 08/08/2007 AL 14/12/2007, 03/06/2008 A 30/09/2008 Y 15/04/2009 A 17/08/2009</t>
  </si>
  <si>
    <t>VELCY JHOANA CERON ORDOÑES</t>
  </si>
  <si>
    <t>05/10/2011 AL 15/12/2011 DEL 10/01/2012 A 06/02/2012, 01/05/2012 A 15/12/2012</t>
  </si>
  <si>
    <t>YENNY LORENA LIMA OJEDA</t>
  </si>
  <si>
    <t>LICENCIATURA EN BASICA PRIMARIA CON ENFASIS EN EDUCACION ARTISTICA</t>
  </si>
  <si>
    <t>EN TRAMITE</t>
  </si>
  <si>
    <t>LICEO COMERCIAL CIUDAD DEL  BORDO</t>
  </si>
  <si>
    <t>22-08-2014 AL 15 -12-2014, DEL OCTUBRE DE 2012 A DICIEMBRE DE 2012, DEL 14 DE NERO DE 2013 A 28 DE JUNIO DE 2013 DEL 01 DE AGOST. DE 2013 AL 31 DE DICIEM DE 2013 DEL 7 DE JULNIO DE 2014 AL 27 DE JULIO DE 2014, 22 DE AGOST, DE 2014 A 30 DE OCT DE 2014 Y DEL 01 DE NOV. DE 2014 AL 15 DE DICI. DE 2014.</t>
  </si>
  <si>
    <t>EQUIPO  PSICOSOCIAL</t>
  </si>
  <si>
    <t>SANDRA DANGELI JARAMILLO HOYOIS</t>
  </si>
  <si>
    <t>UNIVERSIDAD NACIONAL ABIERTA Y ADISTANCIA</t>
  </si>
  <si>
    <t>HOGAR INFANTIL LOS MAYITOS DE LA CRUZ</t>
  </si>
  <si>
    <t>01-04-1993 AL 28-08-1995</t>
  </si>
  <si>
    <t>MADRE COMUNITARIA</t>
  </si>
  <si>
    <t>ELIANA DURAN LOPEZ</t>
  </si>
  <si>
    <t>137023-COLEGIO COLOMBIANO DE PSICOLOGOS</t>
  </si>
  <si>
    <t>FUNDACION PLAN
LICEO COMERCIAL DEL BORDO</t>
  </si>
  <si>
    <t>JUNIO-2012 AL ENERO  2013
01/06/2012 AL 31/08/2012, DEL 01/05/2010 AL 28/02/2012</t>
  </si>
  <si>
    <t>DISEÑAR Y COORDINAR PROCESOS PEDAGOCICOS DIRIGIDOS A GESTANTES LACTENTES Y PADRES CUIDADORES. MARCO DE DERECHOS A LA PRIMERA INFANCIA CON FAMILIAS, ATENDER CASOS DE ALERTAS CRITICAS.</t>
  </si>
  <si>
    <t>ERIKA ADRIANA GARCEZ COLLAZOS</t>
  </si>
  <si>
    <t>144601-COLEGIO COLOMBIANO DE PSICOLOGOS</t>
  </si>
  <si>
    <t>1. FUNDACION CREE EN TI.
2. MEDISPA</t>
  </si>
  <si>
    <t>10-02-2014- AL 30-08-2014</t>
  </si>
  <si>
    <t>LLEVAR A CABO EL PROGRAMA PLAN ESTRATEGICO PARA EL COTROL DE DROGAS CON INTERVENCION EN FAMILIAS EN SITUACION VULNERABLE, CAPACITAR EN PAUTAS DE CRIANZA.
2. VALORACION, DIAGNOSTICO E INTERVENCION FAMILIAR, REHABILITACION PSCICOLOGICA MEDIANTE TECNICAS CONDUCTIVAS.</t>
  </si>
  <si>
    <t>YANETH CORRALES PARRA</t>
  </si>
  <si>
    <t>GIMNASIO MODERNO DEL CAUCA</t>
  </si>
  <si>
    <t>MAYO A DIC DE2014</t>
  </si>
  <si>
    <t>1. APOYAR EL DISEÑO DE EVALUACION DE LOS NIÑOS, DETECCION DE PROBLEMAS EN EL DESARROLLO, APOYAR DISEÑO DE PROYECTOS PEDAGOCIOS, PARTICIPAR EN PLANEACION SEGUMIENTO, ORGANIZAR Y SISTE,ATIZAR INFORMACION.</t>
  </si>
  <si>
    <t>ELCIRA MORALES CHICANGANA</t>
  </si>
  <si>
    <t>16-01-2013 A 30-12-2013, 02-01-2014A 30-10-2014, 01-11-2014 A 15-12-2014</t>
  </si>
  <si>
    <t>ANA LUCIA JIMENEZ JIMENEZ</t>
  </si>
  <si>
    <t>138126-COLEGIO COLOMBIANO DE PSICOLOGOS</t>
  </si>
  <si>
    <t>COMISARIA DE FAMILIA DE PIAMONTE CAUCA</t>
  </si>
  <si>
    <t>30-03-2012-AL 31-12-2012</t>
  </si>
  <si>
    <t>GINA PAOLA LOPEZ DE MEZA</t>
  </si>
  <si>
    <t>ICBF REGIONAL CAUCA</t>
  </si>
  <si>
    <t>03-01-2013- AL 01-06-2013</t>
  </si>
  <si>
    <t>PRESTAR EL SEVICIO DE ATENCION INTEGRAL A LA PRIMERA INFANCIA EN EL MARCO DE LA ESTRATEGIA DE CERO A SIEMPRE,  APOYAR EL DISEÑO Y APLICACIÓN DE EVALUACION DEL DESARROLLO DE LOS NIÑOS Y LAS NIÑAS, ORGANIZAR Y SISTEMATIZAR INFORMACION SOBRE ACCIONES ADELNATADAS CON LOS NIÑOS, NIÑAS FAM,ILIAS Y COMUNIDADES.</t>
  </si>
  <si>
    <t>PAULA ANDREA GOMEZ SANDOVAL</t>
  </si>
  <si>
    <t>COORPONARIÑO</t>
  </si>
  <si>
    <t>15-07-2008 AL 13-01-2009</t>
  </si>
  <si>
    <t>PLAN DE ACOMPÑAMIENTO TECNICO AMBIENTAL Y SOCIAL CON LAS FAMILIAS, REACTIVAR COMITES DE COMPRAS Y ORGANIZACIONES COMUNITARIAS.</t>
  </si>
  <si>
    <t>NUTRICION Y DIETISTAS</t>
  </si>
  <si>
    <t>ZULLY MILENA CRUZ BOLAÑOS</t>
  </si>
  <si>
    <t>TECNOLOGO EN ALIMENTOS</t>
  </si>
  <si>
    <t>COOPERATIVA DE TRABAJO SOLIDARIDAD</t>
  </si>
  <si>
    <t>06-03-2008 AL 06-10-2011</t>
  </si>
  <si>
    <t>COORDINADORA PROGRAMAS DEL ADULTO MAYOR</t>
  </si>
  <si>
    <t>ESTE PERFIL NO SE ENCUENTRA CONTEMPLADOP DENTRO DE LOS PLIEGOS.</t>
  </si>
  <si>
    <t>DIANA MARCELA QUINAYAS RENGIFO</t>
  </si>
  <si>
    <t>TECNICO AUX EN ENFERMERIA</t>
  </si>
  <si>
    <t>ESCUELA DE SALUD DEL CAUCA</t>
  </si>
  <si>
    <t>COOPERATIVA DE TRABAJO ASOCIADA DE LA SALUD COOES CAUCA</t>
  </si>
  <si>
    <t>01-05-2009- AL 01-01-2010</t>
  </si>
  <si>
    <t>TECNICO EN ENFERMERIA</t>
  </si>
  <si>
    <t>MEN FONADE</t>
  </si>
  <si>
    <t>2111547-2012</t>
  </si>
  <si>
    <t>RESOL 11652012</t>
  </si>
  <si>
    <t>COORDINADORCOORDINADOR GENERAL DEL PROYECTO POR CADA MIL CUPOS OFERTADOS O FRACIÓN INFERIOR</t>
  </si>
  <si>
    <t>MIRIAM ESTHELLA CERON ORDOÑEZ</t>
  </si>
  <si>
    <t>CONTADOR</t>
  </si>
  <si>
    <t>FUNDACION LICEO COMERCIAL CIDAD DEL BORDO</t>
  </si>
  <si>
    <t>01-04-2009 AL 09-06-2012</t>
  </si>
  <si>
    <t>COORDINADORA GENERAL DE PRIMERA INFANCIA</t>
  </si>
  <si>
    <t>LAS CERTIFICACIONES LABORALES NO DESCRIBEN LAS FUNCIONES ESPECIFICAS DESEMPEÑADAS EN EL CARGO.</t>
  </si>
  <si>
    <t>LAURA LISET MORALES MORENO</t>
  </si>
  <si>
    <t>FUNDACION UNIV LUIS AMIGO</t>
  </si>
  <si>
    <t>11-09-2013 AL 30-07-2014</t>
  </si>
  <si>
    <t>COORDINADORA DEL PROGRAMA DE PRIMERA INFANCIA</t>
  </si>
  <si>
    <t>MARIA DEL SOCORRO CERON</t>
  </si>
  <si>
    <t>GESTOR DE DATOS</t>
  </si>
  <si>
    <t>LENI ANDREA RAMIREZ LEGARDA</t>
  </si>
  <si>
    <t>INGENIERA DE SISTEMAS</t>
  </si>
  <si>
    <t>COORPORACION UNIV DEL CAUCA</t>
  </si>
  <si>
    <t>FIS COLOMBIA</t>
  </si>
  <si>
    <t>04-01-2011- AL 30-DIC-2011</t>
  </si>
  <si>
    <t>GESTORA DE DATOS</t>
  </si>
  <si>
    <t>ESTE CARGO NO SE ENCUENTRA DENTRO DE LOS PLIEGOS.</t>
  </si>
  <si>
    <t xml:space="preserve">MESIAS MARINO MUÑOZ MOSCA </t>
  </si>
  <si>
    <t>01/03/2007 AL 30/12/2013</t>
  </si>
  <si>
    <t xml:space="preserve">COORDINADOR DEL AREA DE SISTEMAS </t>
  </si>
  <si>
    <t xml:space="preserve">FUNDACION  LICEO COMERCIAL CIUDAD DE EL BORDO </t>
  </si>
  <si>
    <t>GOBERNACION DEL CAUCA</t>
  </si>
  <si>
    <t>204 DE  2013</t>
  </si>
  <si>
    <t>57, 59 y 60</t>
  </si>
  <si>
    <t>19 632 2011</t>
  </si>
  <si>
    <t>57 Y 62</t>
  </si>
  <si>
    <t>MINEDUCACION</t>
  </si>
  <si>
    <t>57 Y 70</t>
  </si>
  <si>
    <t xml:space="preserve">MINEDUCACION </t>
  </si>
  <si>
    <t>192014-2012</t>
  </si>
  <si>
    <t>58 Y 77</t>
  </si>
  <si>
    <t>4073</t>
  </si>
  <si>
    <t>3/945</t>
  </si>
  <si>
    <t>ASTRID LORENA HURTADO ORDOÑEZ</t>
  </si>
  <si>
    <t>LICENCIADO EN EDUCACION PRESESCOLAR</t>
  </si>
  <si>
    <t>LA COORPOACION ACICA</t>
  </si>
  <si>
    <t>N.A.</t>
  </si>
  <si>
    <t xml:space="preserve">CONSULTORES C Y M- FUNDACION LICEO COMERCIAL DE EL BORDO - </t>
  </si>
  <si>
    <t xml:space="preserve">02/06/2008 AL 12/12/2008.    12/03/2009 AL 13/08/2009.    14/02/2010 AL 30/10/2010.   18/08/2011 AL 18/10/2011.  10/11/2011 AL 15/12/2011.  16/01/2013 AL 30/12/2013. </t>
  </si>
  <si>
    <t xml:space="preserve"> HACER SEGUIMIENTO MEDIANTE VISITAS DE VERIFICACION DE ESTANDARES DE CALIDAD- COORDIADORA  EN PRIMERA INFANCIA- REALIZAR INTERVENTORIA DE TIPO TECNICA, FINANCIERA, ADMINISTRATIVA  Y LEGAL  A LA PRESTACION DEL SERVIO DE ATENCION INTEGRAL ALA PRIMERA INFANCIA</t>
  </si>
  <si>
    <t>CARMEN PATRICIA SILVA LOPEZ</t>
  </si>
  <si>
    <t xml:space="preserve">LA FORMACION PROFESIONAL RELACIONADA EN LA HOJA DE VIDA NO COINCIDE CON EL CTA DE GRADO EN LA HOJA DE VIDA MANIFIESTA  ES LICENCIADA EN EDUCACION PRE ESCOLAR E LA CORPORACION UNIVERSITARIA AUTONOMA DEL CAUCA Y EL ACTA DE  GRADO  NO. 005  DONDE CONFIERE EL TITULO DE LICENCIADA ES DE LA CORPORACION UCICA </t>
  </si>
  <si>
    <t>FUNDACION LICEO COMERCIAL CIUDAD DE EL BORO</t>
  </si>
  <si>
    <t xml:space="preserve">12/04/2009 AL 13/08/2009.  03/09/2010 AL 21/10/2010.  26/11/2010 AL 15/12/2010.   11/01/2011 AL 30/01/2011.  11/05/2011 AL 03/07/2011.  16/08/2011 AL 15/12/2011.  </t>
  </si>
  <si>
    <t xml:space="preserve">COORDINAR EL PROCESO DE INSCRIPCION DE LOS NIÑOS, NIÑAS Y LAS FAMILIAS PARA INICIO DE ATENCION; CONFORMAR LOS GRUPOS DE NIÑOS Y NIÑAS Y SUS FAMILIAS QUE ESTARAN BAJO LA RESPONSABLIDAD DEL DOCENTE; PLANEAR JUNTO CON EL EQUIPO LOS ENCUENTROS FORMATIVOS CON LAS FAMILIAS; ESTABLECER ESPACIOS DE PLANEACION, EVALUACION Y FORMACION CON EL EQUIPO INTERDISCIPLINARIO; LIDERAR LA CONSTRUCCION DEL PLAN DE ATENCION INTEGRAL; RESPONDER POR LA COORDINACION DE GRUPO QUE LE FUERA ASIGNADA Y APORTAR EL RESPECTIVO INFORME DE LAS ACTIVIDADES REALIZADAS. </t>
  </si>
  <si>
    <t>WILSON MELENDEZ FERNANDEZ</t>
  </si>
  <si>
    <t>ARQUIDIOCESIS DE POPAYAN</t>
  </si>
  <si>
    <t>10/05/2006 AL 07/12/2006.   22/02/2007 AL 07/12/2007.</t>
  </si>
  <si>
    <t xml:space="preserve">RESPONSABLE DE DIRIGIR Y REGULAR A LOS DOCENTES; ENCARGADO DE EJERCER UN ESTRICTO CONTROL DE LA ASISTENCIA A LABORAR DE LOS DOCENTES DE ZONA; ADMINISTRAR LA PLANTA DOCENTE DE LA ZONA; HACER LA PLANEACION ; PASAR LOS REPORTES AL AREA FINANCIERA; PLANEAR ESTRATEGIAS EN REFERENCIA A LAS POLITICAS EDUCATIVAS DEL CONTEXTO; DISEÑAR DE POLITICAS PUBLICAS EN Y PARA EL SECTOR DE LOS SERVICIOS EDUCATIVOS QUE MANEJA LA FUNDACION; DIRECTOR GESTOR Y ESTRATEGA DE SERVICIOS EDUCATIVOS ABIERTOS Y DINAMICOS CON ATENCION ESPECIFICA A LA INFANCIA Y ADOLESCENCIA. </t>
  </si>
  <si>
    <t>NUTRICION</t>
  </si>
  <si>
    <t>INDIRA ESPAÑA PEREZ</t>
  </si>
  <si>
    <t>UNIVERSIDAD DEL ATLANTICO</t>
  </si>
  <si>
    <t>HOSPTAL TAMALAMEQUE</t>
  </si>
  <si>
    <t>NO LA PIDE EL PLIEGO</t>
  </si>
  <si>
    <t>EL PERFIL NO SE REQUIERE POR L PLIEGO</t>
  </si>
  <si>
    <t>EL PERFIL NO SE REQUIERE POR EL PLIEGO</t>
  </si>
  <si>
    <t>NUTRICONISTA</t>
  </si>
  <si>
    <t>VIVIANA FLOREZ DELGADO</t>
  </si>
  <si>
    <t>INGENIERA AGROINDUSTRIAL</t>
  </si>
  <si>
    <t>NUTRICINISTA</t>
  </si>
  <si>
    <t>LEIDY PAOLA FLOREZ DELGADO</t>
  </si>
  <si>
    <t>ENFERMERA</t>
  </si>
  <si>
    <t>PSICOSOCIAL</t>
  </si>
  <si>
    <t>6/945</t>
  </si>
  <si>
    <t>CLAUDIA PATRICIA MUÑOZ OROZCO</t>
  </si>
  <si>
    <t xml:space="preserve">FUNDACION UNIVERSITARIA DE POPAYAN </t>
  </si>
  <si>
    <t>CORPORACION PARA LA ATENCION INTEGRAL A LA NIÑEZ-CORPOLATI</t>
  </si>
  <si>
    <t>16/05/2011 AL 31/12/2011</t>
  </si>
  <si>
    <t xml:space="preserve">ACCIONES DE PROMOCION DE LOS DERECHOS DE NIÑOS, NIÑAS Y ADOLESCENTES, PREVENCION DE SITUACIONES DE RIESGO Y DIVULGACION DE LOS SERVICIOS DE LA LINEA 106 QUE CONTRIBUYE AL EMPODERAMIENTO DE LOS MISMOS FRENTE A SITUACIONES DE VULNERACION EN INSTITUCIONES EDUCATIVAS PUBLICAS Y PRIVADAS EN EVENTOS DE CIUDAD; ORIENTACION PSICOLOGICA, CONTENCION EMOCIONAL, ATENCION EN CRISIS ASESORIA FAMILIAR, CONSEJERIA, INFORMACION SOBRE LAS INSTITUCIONES DE LA RED A LA INFANCIA, REFERENCIACION DE INSTITUCIONES, REMISION, SEGUIMIENTO Y MONITOREO A LOS CASOS ATENDIDOS; ARTICULACION DE LA OFERTA DE SERVICIOS Y RUTAS DE ATENCION CON LAS REDES INSTITUCIONALES EN TODAS LAS AREAS, PARA RESPONDER DE MANERA EFECTIVA A LAS NECESIDADES Y ESPECTATIVAS DE LOS NIÑOS, NIÑAS Y ADOLESCENTES. </t>
  </si>
  <si>
    <t>ERNESTO  LEON CONGOTE ORDOÑEZ</t>
  </si>
  <si>
    <t>ESTUDIANTE DE PSICOLOGIA</t>
  </si>
  <si>
    <t xml:space="preserve">11/11/2014 CONSTANCIA POR LA UNIVERSIDAD </t>
  </si>
  <si>
    <t>HOSPITAL UNIVERSITARIO SAN JOSE (CERTIFICACION DE PRACTICA ACADEMICA)</t>
  </si>
  <si>
    <t>PRIMER SEMESTRE DEL AÑO 2013</t>
  </si>
  <si>
    <t>DESARROLLO DE DIAGNOSTICO E INTERVENCION PSICOLOGICA DE LOS NIÑOS Y LAS NIÑAS Y SUS ACOMPAÑANTES EN EL PROCESO DE HOSPITALIZACION, APOYANDO LA CREACION E IMPLEMENTACION DE UN ESPACIO DE INTERVENCION PSICOLOGICA PEDIATRICA Y GESTIONANDO LA REALIZACION DE TALLERES, ACTVIDADES LUDICAS Y TERAPEUTICAS CON DISTINTAS FUNDACIONES PARA FORTALECER LOS PROCESOS DE INTERVENCION CLINICA AL INTERIOR DEL HOSPITAL.</t>
  </si>
  <si>
    <t>SI PERFIL 2</t>
  </si>
  <si>
    <t>TANIA VANESSA PALAU GORDILLO</t>
  </si>
  <si>
    <t>PSICOLOGA- ESPECALISTA EN NEUROPSICOLOGIA INFANTIL</t>
  </si>
  <si>
    <t xml:space="preserve">UNIVERSIDAD COOPERATIVA DE COLOMBIA -UNIVERSIDAD JAVERIANA </t>
  </si>
  <si>
    <t>COLEGIO NUESTRA SEÑORA DE FATIMA-CALI</t>
  </si>
  <si>
    <t>01/2008 A 12/2009</t>
  </si>
  <si>
    <t xml:space="preserve">1. PROYECTO DE OBSERVACION  Y DIAGNOSTICO DE PROBLEMATICAS EN LAS AULAS. 2 PROYECTOS DE INTERVENCION EN VALORES ( CONVIVENCIA, RESPETO TOLERANCIA AUTOCONOCIEMENTO, RECONOCIMIENTO SACIAL Y FORTALECIMIENTO SOCIAL . 3 TALLERES DE INTERVENCION , EVALUACION, DIAGNOSTICO, Y SEGUIMIENTO DE ESTUDIANTES CON BAJO RENDIMIENTO ACADEMICO.  - FOROS DE FORTLECIMIENTO AL AREA DE EDUCACION SEXUAL Y PREVENCION EN CONSUMO DE SUSTANCIAS PSICOACTIVAS.  - ATENCION CLINICA A ESTUDIANTES Y PADRES DE FAMILIA( EN LA MODALIDD DE CONSULTA PREVIA, PAREJA Y FAMILIAS.. -- CONSULTA DE ATENCION EN CRICIS.- APLICACION DE TEST PSICOLOGICOS. -  REALIZACION DE TALLERES Y ESCUALAS PARA PADRES . - ASESORIAS PSICOPEDAGOGICAS. - REALIZACION DE ENTREVISTAS COMO INSTRUMENTO DE EVALUACION, INFORMES REMISIONES Y FORMATOS.  </t>
  </si>
  <si>
    <t xml:space="preserve">                                                                                   PSICOLOGO</t>
  </si>
  <si>
    <t>AÑO 2012 A A JUNIO DE 2013</t>
  </si>
  <si>
    <t xml:space="preserve">MANEJO CONPACIENTES CLINICOS, IMPLEMENTANDO PROTOCOLOS Y ENTRENAMIENTO A PADRES, DESARROLLANDO UN PROGRAMA QUE ESTA ENCAMINADO AL MANEJO DE PROBLEMAS DE CONDUCTA, HACIENDO USO DE TERAPIAS DE PERIODOS CORTOS Y ASERTIVOS EN PACIENTES ADULTOS Y NIÑOS. </t>
  </si>
  <si>
    <t>LORENA SUAREZ LOPEZ</t>
  </si>
  <si>
    <t>UNIVERSIDAD NACIONAL ABIERTA Y A DISTANCIA -UNAD</t>
  </si>
  <si>
    <t xml:space="preserve">PRACTICAS ACADEMICAS EN: INSTITUCION EDUCATIVA TECNICO INDUSTRIAL DE POPAYAN ; INSTITUCION EDUCATIVA TECNICO INDUSTRIAL SEDE JARDIN INFANTIL PILOTO; I </t>
  </si>
  <si>
    <t xml:space="preserve">SEPTIEMBRE A NOVIEMBRE DE 2012.   PRIMER SEMESTRE DE 2011.  </t>
  </si>
  <si>
    <t xml:space="preserve">PRACTICAS PROFESIONALES CON EL PROYECTO DE IDENTIFICACION DE INCIDENCIAS BAJO RENDIMIENTO ACADEMICO EN EL GRADO 11. A SU VEZ EL PROCESO DE PSICORIENTACION EN EL CONTEXTO EDUCATIVO Y FAMILIAR. </t>
  </si>
  <si>
    <t>DIANA CAROLINA RAMIREZ SALAZAR</t>
  </si>
  <si>
    <t>FUNDACION UIVERSITARIA DE POPAYAN</t>
  </si>
  <si>
    <t>FISCALIA</t>
  </si>
  <si>
    <t>08/08/2012 A 31/05/2013</t>
  </si>
  <si>
    <t>INTERVENCION PSICOLOGICA EN VICTIMAS DE VIOLENCIA INTRAFAMILIAR DESARROLLANDO PROCESOS COMO INTERVENCION EN CRISIS, TERAPIA DE PAREJA, TERAPIA INDIVIDUAL, RESOLUCION DE CONFLICTOS, ORIENTACION EN PROYECTO DE VIDA, TALLERES DIRIGIDOS A LOS AGRESORES Y VICTIMAS DE VIOLENCIA INTRAFAMILIAR, APLICACION DE PRUEBAS PSICOLOGICAS.</t>
  </si>
  <si>
    <t>FUNDACION LICEO COMRCIAL CIUDAD DE EL BORDO</t>
  </si>
  <si>
    <t xml:space="preserve">MINISTERIO DE EDUCACION NACIONAL </t>
  </si>
  <si>
    <t>19-099 DE 2009</t>
  </si>
  <si>
    <t>MEN/FONADE</t>
  </si>
  <si>
    <t>2111228-2011</t>
  </si>
  <si>
    <t>COORDINADORA CONTABLE Y FINANCIERA</t>
  </si>
  <si>
    <t>MARIA DEL SOCORRO CERON ALEJO</t>
  </si>
  <si>
    <t>MANIFIESTA EN LA HOJA DE VIDA ES PROFESIONAL EN LA CONTADURIA PUBLICA PERO NO ADJUNTA NINGUNA CERTIFICACION ACTA , DIPLOMA ) ETC QUE LA ACREDITE COMO CONTADORA PUBLICA</t>
  </si>
  <si>
    <t>NO ADJUNTA NINGUN SPORTE QUE ACREDITE LA NSTITUCION DE ESTUDIOS</t>
  </si>
  <si>
    <t>N ADJUNTA NINGUN DOCUMENTO</t>
  </si>
  <si>
    <t xml:space="preserve">NO ACREDITA NINGUNA CERTIFICAION LABORAL MAS EN LA HOJA DE VIDA RELACIONA A TRABAJADO CN LA FUNDION LICEO COMERCIAL CIUDAD DE EL  Y OTRAS EMPRSAS. </t>
  </si>
  <si>
    <t xml:space="preserve">MAYO DE 2005 A HASTA LA ACTUALIDAD </t>
  </si>
  <si>
    <t xml:space="preserve">NO ADJUNTA NINGUNA CERTIFICACION Y /CONSTANCIA LABORAL </t>
  </si>
  <si>
    <t>NO ADJUNTA DOCUMENTO QUE CERTIFIQUE E PROFESIONAL CONTABLE, TAMPOCO ADJUNTA CERTIFICACIONES LABORALES</t>
  </si>
  <si>
    <t>COORDINADORA GENERAL DEL PROYECTO</t>
  </si>
  <si>
    <t>CARLOS IGNACIO BERMUDEZ MOSQUERA</t>
  </si>
  <si>
    <t>ABOGADO-ESPECIALISTA EN DERECHO ADMINISTRATIVO</t>
  </si>
  <si>
    <t xml:space="preserve">UNIVERSIDAD SANTIAGO DE CALI- UNIVERSIDAD DE EL CAUCA </t>
  </si>
  <si>
    <t>01/11/2005- A 01/04/2009</t>
  </si>
  <si>
    <t>CORDINADOR DEL PROGRAMA DE VIVIENDA CON BIENESTAR DE LA FUNDACION LICEO</t>
  </si>
  <si>
    <t>NO ACREDITA EXPERIENCIA RELACIONADA CON PRIMERA INFANCIA</t>
  </si>
  <si>
    <t>PROFESIONAL  DE APOYO PEDAGOGICO</t>
  </si>
  <si>
    <t>MAGDA HELENA POLANCO CASTRO</t>
  </si>
  <si>
    <t xml:space="preserve">LICENCIADO EN ADMINISTRACION Y SUPERVISION EDUCATIVA- ESPECIALISTA EN PEDAGOGIA PARA EL DESARROLLO APRENDIZAJE </t>
  </si>
  <si>
    <t>UNIVERSIDAD DE LA SABANA- UNIVERSIDA NACONAL ABIERTA Y A DISTANCIA</t>
  </si>
  <si>
    <t>NO ACREDITA EXP LABORAL , AUNQUE EN LA HOJA DE VIDA FOLIO 370 MANIFISETA SE HA DESEMPEÑADO EN CARGOS RELACIONADOS CON LA COORDINACION DEL PROGRAMA DE PRIMERA INFANCIA</t>
  </si>
  <si>
    <t>2007-A 2012</t>
  </si>
  <si>
    <t>NO ADJUNTA  CERTIFICACIONES LABORALES</t>
  </si>
  <si>
    <t>JEFE DE SISTEMAS  GESTION DE DATOS</t>
  </si>
  <si>
    <t>MESIAS MARINO MUÑOZ MOSCA</t>
  </si>
  <si>
    <t>INGENIERO DE SISTEMAS- ESPECIALIZACION TECNOLOGICA EN SEGURIDAD EN REDES DE COMPUTADORES</t>
  </si>
  <si>
    <t>CORPORACION UNIVERSITARIA AUTONOMA DEL CAUCA</t>
  </si>
  <si>
    <t>FUNDACION LICEO COMECIAL CIUDAD DE EL BORDO</t>
  </si>
  <si>
    <t>01/03/2007 A 30/12/2013</t>
  </si>
  <si>
    <t>NO RELACIONA ACTIVIDADES EN LA CERTIFICACION LABORAL</t>
  </si>
  <si>
    <t>AUXILIAR CONTABLE</t>
  </si>
  <si>
    <t>LICEO COMERCIAL CIUDAD DEL BORDO</t>
  </si>
  <si>
    <t>SECRETARIA EDUCACION DEL CAUCA</t>
  </si>
  <si>
    <t>RESOL. 1165/2002</t>
  </si>
  <si>
    <t>FPI 19-214-2010</t>
  </si>
  <si>
    <t>COORDINAOR</t>
  </si>
  <si>
    <t>1/300</t>
  </si>
  <si>
    <t>CARMEN LIZET VASQUEZ ZAPATA</t>
  </si>
  <si>
    <t>LICENCIADA EN ETNOEDUCACION</t>
  </si>
  <si>
    <t>03-06-2008 AL 12-12-2008
13-04-2009 AL 13-08-2009
15-02-2010 A 30-10-2010
16-05-A 12-06-2012,
18-08 AL 15-12-2011
06-02 A 21-03-2012
01-11-2014 A 15-12-2014</t>
  </si>
  <si>
    <t>COORDINAR POCESO DE INSCRIPCION DE NIÑOS Y NIÑAS Y FAMILIAS, CONFORMACION DE GRUPOS DE NIÑOS Y FAMILIAS, PLANEACION DE ENCUENTROS EDUCATIVOS LIDERAR PAI</t>
  </si>
  <si>
    <t>LINA YESENIA ECHEVERRI</t>
  </si>
  <si>
    <t>OCTUBRE DE 2014</t>
  </si>
  <si>
    <t>03-01-2013 A 17-03-2014</t>
  </si>
  <si>
    <t>YULI MILENA PIPICANO MUÑOZ</t>
  </si>
  <si>
    <t>FILOSOFA</t>
  </si>
  <si>
    <t>16-01-2013 A 11-12-2013
02-01-2014 A 14-07-2014</t>
  </si>
  <si>
    <t>MARYORY ORTIZ ERAZO</t>
  </si>
  <si>
    <t>18-08-2011 A 15-12-2011
6-02-2012 A 21-03-2012
01-08-2014 A 01-09-2014</t>
  </si>
  <si>
    <t>DISEÑAR PROCESOS PEDAGOGICOS Y FORMATIVOS DIRIGIDOS A MUJERES GESTANTES, MADRES LACTANTES PADRES Y CUIDADORES.
REALIZAR ACTIVIDDES CON LOS PADRE DE FAMILIA FORTALECIENDO EL ROL EDUCATIVO EN EL HOGAR.
ATENDER CASOS DE ALERTAS CRITICAS.</t>
  </si>
  <si>
    <t>JULIANA MUEPAZ</t>
  </si>
  <si>
    <t>16-01-2013 A 30-06-2013
11-10-2013 A 07-12-2013</t>
  </si>
  <si>
    <t>ERNESTO MERA ZAPATA</t>
  </si>
  <si>
    <t>PSICOLOGO SOCIAL COMUNITARIO</t>
  </si>
  <si>
    <t>CORPOAFRO</t>
  </si>
  <si>
    <t>FEBRERO DE 2006 A MAYO DE 2007</t>
  </si>
  <si>
    <t xml:space="preserve">ACOMPAÑAIENTO COMUNIDAD AFRO AFECTADOS POR LA VIOLENCIA, ACOMPAÑAMIENTO MUJERES Y JOVENES VICTIMAS DEL V.I.F, ACOMPAÑAMIENTO A GRUPOS JUVENILES EN EXIGIBILIDAD DE DERECHOS, ACOMPALAMIENTO A MADRES COMUNITARIAS EN PROCESO DE ATENCION INTEGRAL A LA PRIMERA INFANCIA. </t>
  </si>
  <si>
    <t>VIVIANA MARCELA FLOREZ DUEÑAS</t>
  </si>
  <si>
    <t>CERCA</t>
  </si>
  <si>
    <t>24-02-2014 A 15-12-2014</t>
  </si>
  <si>
    <t>ATENCION A NIÑOS Y NIÑAS DE COMUNIDAD INDIGENA, ORIENTACION FAMILIAS CAMPESINAS, FORMACION A PADRES.</t>
  </si>
  <si>
    <t>JONNATHAN MAURICIO PARRA</t>
  </si>
  <si>
    <t>16-01-2013 A 11-12-2013
02-01-2014 A 20-10-2014</t>
  </si>
  <si>
    <t>NUTRICIONISTA</t>
  </si>
  <si>
    <t>YULI ALEXANDRA MORALES</t>
  </si>
  <si>
    <t>AUXILIAR EN ENFERMERIA</t>
  </si>
  <si>
    <t>INSTITUTO NUESTRA SEÑORA DE FATIMA</t>
  </si>
  <si>
    <t>CENTRO DE SALUD RIVERA</t>
  </si>
  <si>
    <t>15-01 A 15-06-2004</t>
  </si>
  <si>
    <t>___</t>
  </si>
  <si>
    <t>ESTE CARGO NO SE ENCUENTRA CONTEMPLADO DENTRO DE LOS PLIEGOS.</t>
  </si>
  <si>
    <t>CLAUDIA YOLANDA LULIGO</t>
  </si>
  <si>
    <t>RED UNIDOS</t>
  </si>
  <si>
    <t>02-01-2014 A 31-10-2014</t>
  </si>
  <si>
    <t>PROCESOS DE CAPACITACION  PRESENCIAL Y VIRTUAL
COGESTOR SOCIAL
CAPTURA Y SINCRONIZACION DE INFORMACION DE FAMILIAS
ATENCION A FAMILIAS DE LA RED UNIDOS.</t>
  </si>
  <si>
    <t>MENFONADE</t>
  </si>
  <si>
    <t>2111104-2011</t>
  </si>
  <si>
    <t>192013-2012</t>
  </si>
  <si>
    <t>FPI  19-635-2011</t>
  </si>
  <si>
    <t>COORDINADOR GENERAL</t>
  </si>
  <si>
    <t>CARLOS IGNACIO BERMUDEZ</t>
  </si>
  <si>
    <t>Abogado</t>
  </si>
  <si>
    <t>Universidad Santiago de Cali</t>
  </si>
  <si>
    <t>18 de marzo de 2011</t>
  </si>
  <si>
    <t>Fundación Liceo Comercial Ciudad de El Bordo</t>
  </si>
  <si>
    <t>1 de noviembre al 18 de diciembre de 2005</t>
  </si>
  <si>
    <t>Coordinador</t>
  </si>
  <si>
    <t>LAS CERTIFICACIONES NO DESCRIBEN LAS FUNCIONES ESPECIFICAS DESEMPEÑADAS EN EL CARGO.</t>
  </si>
  <si>
    <t xml:space="preserve">1 de marzo a 18 de noviembre de 2006 </t>
  </si>
  <si>
    <t>2 de enero al 17 de diciembre de 2007</t>
  </si>
  <si>
    <t>2 de enero al 19 de diciembre de 2008</t>
  </si>
  <si>
    <t>2 de enero al 30 de marzo de 2009</t>
  </si>
  <si>
    <t>1 de abril de 2009 hasta 22 de diciembre de 2010</t>
  </si>
  <si>
    <t>MAGDA HELENA POLANCO</t>
  </si>
  <si>
    <t>Psicologa social Comunitaria</t>
  </si>
  <si>
    <t>30 DE JUNIO DE 2010</t>
  </si>
  <si>
    <t>No presentan soportes que acrediten la experiencia requeirda por el perfil</t>
  </si>
  <si>
    <t>1 5000</t>
  </si>
  <si>
    <t>Contadora Pública</t>
  </si>
  <si>
    <t>84171-T</t>
  </si>
  <si>
    <t xml:space="preserve">No presenta soportes para acreditar titulo profesional, como tampoco evidencia de la  tarjeta profesional, no presenta soportes para acreditar titulo postgrado. </t>
  </si>
  <si>
    <t>ADRIANA XIMENA GURRUTE</t>
  </si>
  <si>
    <t>Universidad Cooperativa de colombia</t>
  </si>
  <si>
    <t>28 de junio de 2013</t>
  </si>
  <si>
    <t>Distribuidora ferromuebles</t>
  </si>
  <si>
    <t>1 de octubre al 9 de noviembre de 2013</t>
  </si>
  <si>
    <t>Asistente Contable y Tesoereria</t>
  </si>
  <si>
    <t>H&amp;P SISTEM</t>
  </si>
  <si>
    <t>15 de junio 2012 a julio 31 de 2013</t>
  </si>
  <si>
    <t>Auxiliar Contable</t>
  </si>
  <si>
    <t>Fundación Mundo Mujer</t>
  </si>
  <si>
    <t>1 de cotubre de 2007 a 30 de diciembre de 2010</t>
  </si>
  <si>
    <t>Auxiliar de Talento Humano</t>
  </si>
  <si>
    <t>JEFE DES SISTEMAS GESTOR DE DATOS</t>
  </si>
  <si>
    <t>Ingeniero de sistemas</t>
  </si>
  <si>
    <t>Corporación Universitaria Autonoma</t>
  </si>
  <si>
    <t>31 de julio de 2009</t>
  </si>
  <si>
    <t>Fundacion Liceo Comercial ciudad de El Bordo</t>
  </si>
  <si>
    <t>1 de marzo al 30 de diciembre de 2007, 1 de enero 30 de diciembre de 2008, 1 de eneroa 31 de marzo de 2009, 1 de abril a 30 de diciembre de 2010, 1 de enero 30 de diciembre de 2012, 1 de enero a 30 de diciembre de 2013</t>
  </si>
  <si>
    <t>Coordinador del Area de sistemas</t>
  </si>
  <si>
    <t>ESTE CARGO NO SE ENCUENTRA DENTRO DE LOS PLIEGOS</t>
  </si>
  <si>
    <t xml:space="preserve">LICEO COMERCIAL CIUDAD DEL BORDO </t>
  </si>
  <si>
    <t>FPI-19-722-2011</t>
  </si>
  <si>
    <t>FPI-19-633-2011</t>
  </si>
  <si>
    <t>19262012-737</t>
  </si>
  <si>
    <t>BALBOA</t>
  </si>
  <si>
    <t>MAYRA LORENA IBARRA RIOS</t>
  </si>
  <si>
    <t>UNIVERSIDAD SANTO TOMAS</t>
  </si>
  <si>
    <t>INSTITUCION EDUCATIVA OLAYA
2. LICEO COMERCIAL CIUDAD DEL BORDO</t>
  </si>
  <si>
    <t>01/06/2010 A 30/03/2011
2. 01/03/2013 A 11/12/2012 Y 02/01/2014 A 15/01/2014</t>
  </si>
  <si>
    <t>1. COORDINAR EL PROCESO DE INSCRIPCION, PLANEAR ENCUENTROS EDUCATIVOS CON FAMILIA, COORDINAR PROCESOS PEDAGOGICOS, ESTABLECER PROCESO DE PLANEACION EVALUACION Y FORMACION, CUMPLIR Y HACER CUMPLIR LAS JORNADAS.</t>
  </si>
  <si>
    <t>1/150</t>
  </si>
  <si>
    <t>CLAUDIA ELENA LOPEZ MORALES</t>
  </si>
  <si>
    <t>FUNDACION UNIVERSITARIA POPAYAN</t>
  </si>
  <si>
    <t>02/02/2012 A 02/02/2013</t>
  </si>
  <si>
    <t>1. APOYAR DISEÑO Y EVALUACION DEL DESARROLLO DE LOS NIÑOS Y NIÑAS, DETECCION TEMPRANA DE PROBLEMAS E EL DESARROLLO, APOYAR EL DISEÑO DE PROYECTOS PEDAGÓGICO, PARTICIPAR EN LA PLANEACION, SEGUIMIENTO Y EVALUACION DE PROCESOS, SISTEMATIZAR INFORMACION DE LOS NIÑOS Y NIÑAS.</t>
  </si>
  <si>
    <t xml:space="preserve">1. INTERVENCION PSICOSOCIAL RESOLUCION DE CONFLICTOS, PROYECTO DE VIDA, PREVENCIO, VAKLORES UNIVERSALES DERECHOS Y DEBERES NIÑOS, NIÑS Y FAMILIS. </t>
  </si>
  <si>
    <t>SONIA LASSO JARAMILLO</t>
  </si>
  <si>
    <t xml:space="preserve">AUXILIAR DE ENFERMERIA </t>
  </si>
  <si>
    <t>ESCUELA DE CAPACITACION DE LA DIRECCION DEPARTAMENTAL DE SALUD DEL CAUCA</t>
  </si>
  <si>
    <t>NO APLICA PARA EL PLIEGO</t>
  </si>
  <si>
    <t>251-2009</t>
  </si>
  <si>
    <t>LA EXPERIENCIOA DEBE CONTARSE DESDE DICIEMBRE DE 2009 NO ANTES</t>
  </si>
  <si>
    <t>258-2010</t>
  </si>
  <si>
    <t>2111919-2011</t>
  </si>
  <si>
    <t xml:space="preserve">WILDER ANTONIO CAICEDO BERMUDEZ </t>
  </si>
  <si>
    <t>02/05/2005 A 30/12/2013 Y 02/01/2014 A 30/11/2014</t>
  </si>
  <si>
    <t>DINA ESTELLA BARCO LOPEZ</t>
  </si>
  <si>
    <t>01/08/2007 A 01/12/2014</t>
  </si>
  <si>
    <t>NO APORTA SOPORTES DE LA FORMACION DEL CARGO PARA EL CUAL SE PRESENTA. 
LAS CERTIFICACIONES NO DESCRIBEN LAS FUNCIONES DEL CARGO.</t>
  </si>
  <si>
    <t>NO APORTA DIPLOMA NI ACTA DE GRADO</t>
  </si>
  <si>
    <t>NO APORTA SOPORTES DE LA FORMACION NI DE LA EXPERIENCIA DEL CARGO PARA EL CUAL SE PRESENTA. 
LAS CERTIFICACIONES LABORALES NO DESCRIBEN LAS FUNCIONES DEL CARGO.</t>
  </si>
  <si>
    <t>JEFE DE SISTEMAS Y GESTOR DE DATOS</t>
  </si>
  <si>
    <t>INGENIERO DE SISTEMAS</t>
  </si>
  <si>
    <t>CORPORACION AUTONOMA DEL CAUCA</t>
  </si>
  <si>
    <t>ESTE CARGO NO ESTA CONTEMPLADO DENTRO DE LOS PLIEGOS</t>
  </si>
  <si>
    <t>AUXILIAR FINANCIERA</t>
  </si>
  <si>
    <t>MARLY CASTAÑEDA SUAREZ</t>
  </si>
  <si>
    <t>AVIACAÑA LTDA</t>
  </si>
  <si>
    <t>SECRETARIA AUXILIAR CONTABLE</t>
  </si>
  <si>
    <t>01/03/2008 A 15/05/2009</t>
  </si>
  <si>
    <t>198-2011</t>
  </si>
  <si>
    <t>19262012-148</t>
  </si>
  <si>
    <t xml:space="preserve"> </t>
  </si>
  <si>
    <t>PATIA</t>
  </si>
  <si>
    <t xml:space="preserve">JHOANA CASTILLO </t>
  </si>
  <si>
    <t xml:space="preserve">ESTUDIANTE DE LICENCIATURA EN EDUCACION PREESCOLAR </t>
  </si>
  <si>
    <t>EL OFERENTE PRESENTO POSTERIOR A LA PUBLICACION DE LA EVALUACION PRELIMINAR, INFORMACION DE TALENTO HUMANO DIFERENTE A LA QUE RELACIONA EN LA PROPUESTA INICIAL (Fecha de cierrre 3/12/2014) RAZON POR LA CUAL NO ES TENIDA EN CUENTA PARA LA ETAPA FINAL DE LA EVALUACIÓN, POR LO TANTO NO PUEDE REEMPLAZAR ESTE PROFESIONAL POR OTRO NUEVO, DEBIO PRESENTAR EL MISMO PROFESIONAL CON LAS DEBIDAS CORRECCIONES.</t>
  </si>
  <si>
    <t>PROFESIONAL DE APOYO PSICOSOCIAL 1</t>
  </si>
  <si>
    <t>CLARA INES ANACONA</t>
  </si>
  <si>
    <t xml:space="preserve">PSICOLOGA </t>
  </si>
  <si>
    <t>FUNDACION UNIVERSITRIA DE POPAYAN</t>
  </si>
  <si>
    <t>1. CERCA
2. I.E JOSE EUSEBIO CARO</t>
  </si>
  <si>
    <t>1. DEL 17/06/2013 AL 15/12/2014.
2. ENERO DE 2013</t>
  </si>
  <si>
    <t>1. ATENCION A COMUNIDAD INDIGENA, NIÑEZ Y FAMILIA, ORIENTACION A FAMILIAS CAMPESINAS, FORMACION DE PADRES Y MENORES.
2. PROGRAMAS DE INVESTIGACION, SEGUIMIENTO TRATAMIENTO Y FORTALECIMIENTO CON LA POBLACION EDUCATIVA, DOCENTES, PADRES DE FAMILIA Y ALUMNOS.</t>
  </si>
  <si>
    <t>PROFESIONAL DE APOYO PSICOSOCIAL 2</t>
  </si>
  <si>
    <t>MARIA DEL CARMEN MUÑOZ FERNANDEZ</t>
  </si>
  <si>
    <t>PSICOLOGA SOCIAL COMUNITARIA</t>
  </si>
  <si>
    <t>UNIVRSIDAD NACIONAL</t>
  </si>
  <si>
    <t>1. CENTRO MUNICIPAL DE SALUD LUIS ACOSTA E.S.E.
2. RED UNIDOS</t>
  </si>
  <si>
    <t>1. DESDE 02/05/2013 A 30/05/2014.
2. DESDE MARZO DE 2010 A OCTUBRE DE 2011</t>
  </si>
  <si>
    <t>1.COORDINADORA DE ATENCION AL USUARIO.
2. TRABAJO CON FAMILIAS DE POBREZA EXTREMA.</t>
  </si>
  <si>
    <t>PROFESIONAL DE APOYO EN NUTRICION</t>
  </si>
  <si>
    <t>YILMA REGINA BARONA RODRIGUEZ</t>
  </si>
  <si>
    <t>AUXILIAR DE ENFERMERÍA</t>
  </si>
  <si>
    <t>FUNDACION POLITÉCNICO LATINOAMERICANO DEL NORTE</t>
  </si>
  <si>
    <t>ESTE CARGO NO SE ENCUENTRA CONTEMPLADO DENTRO DE LOS PLIEGOS</t>
  </si>
  <si>
    <t>261-2009</t>
  </si>
  <si>
    <t>LA EXPERIENCIA DEBE SER A PARTIR DEL MES DE DICIEMBRE DEL 2009.</t>
  </si>
  <si>
    <t>OIM</t>
  </si>
  <si>
    <t>PSPJ-898-NAJ-467</t>
  </si>
  <si>
    <t>COORDINADOR CONTABLE Y FINACIERO</t>
  </si>
  <si>
    <t>LA HOJA DE VIDA NO PRESENTA SOPORTES ACADEMICOS NI LABORALES.</t>
  </si>
  <si>
    <t>ALBA ROCIO OSPINA SALAZAR</t>
  </si>
  <si>
    <t>ADMINISTRADORA DE EMPRESAS</t>
  </si>
  <si>
    <t>UNIVERSIDAD NACIONAL DE COLOMBIA</t>
  </si>
  <si>
    <t>1. LICEO COMERCIAL CIUDAD DEL BORDO.
2. LICEO COMERCIAL.
3. LICEO COMERCIAL DEL BORDO.</t>
  </si>
  <si>
    <t>1. DEL 01/05/2005 AL 30/12/2007.
2. 11/03/2008 AL 30/12/2009.
3. DE ENERO DE 2011 A DICIEMBRE DE 2012</t>
  </si>
  <si>
    <t>1. SUPERVISAR LA EJECUCION DE CONTRATOS, JEFE DE PERSONAL.
2. COORDINACION Y EJECUCION DE PROGRAMAS Y PROYECTOS.
3. COORDIANDORA PEDAGOGICA EN PROGRAMAS DE PRIMERA INFANCIA,</t>
  </si>
  <si>
    <t>SIS</t>
  </si>
  <si>
    <t>AUXILIAR GESTION DE DATOS</t>
  </si>
  <si>
    <t>MARLY JOANA ZUÑIGA</t>
  </si>
  <si>
    <t>LA HOJA DE VIDA NO PRESENTA SOPORTES DE EXPERIENCIA LABORAL</t>
  </si>
  <si>
    <t>PROFESIONAL DE APOYO PEDAGÓGICO</t>
  </si>
  <si>
    <t>LUCIA ESPERANZA BERMUDEZ</t>
  </si>
  <si>
    <t>NO HAY SOPORTES DE LA EXPERIENCIA LABORAL</t>
  </si>
  <si>
    <t>JEFE DE SISTEMAS GESTION DE DATOS</t>
  </si>
  <si>
    <t>ESIAS MARINO MUÑOZ</t>
  </si>
  <si>
    <t>32/07/2009</t>
  </si>
  <si>
    <t>ESTE PERFIL PROFESIONAL NO ESTA DENTRO DE LOS CRITERIOS DE PONDERACION DE TALENTO HUMANO</t>
  </si>
  <si>
    <t>DALILA SANCHEZ</t>
  </si>
  <si>
    <t>AUXILIAR TECNICO CONTABLE</t>
  </si>
  <si>
    <t>INSTITITUTO TECNICO INCANOF</t>
  </si>
  <si>
    <t>LA HOJA DE VIDA NO TIENE SOPORTES DE LA EXPERIENCIA LABORAL.</t>
  </si>
  <si>
    <t>16 DICIEMBRE DE 2014</t>
  </si>
  <si>
    <t>FUNDACION LICEO COMERCIAL LICEO CIUDAD DE EL BORDO</t>
  </si>
  <si>
    <t>FPI 19-637</t>
  </si>
  <si>
    <t>1FPI19-828</t>
  </si>
  <si>
    <t>192069-2012</t>
  </si>
  <si>
    <t>212057-2011</t>
  </si>
  <si>
    <t>SECRETARIA DE EDUCACIONY CULTURA DEL CAUCA</t>
  </si>
  <si>
    <t>RESOLUCION 1165/2012</t>
  </si>
  <si>
    <t>LA RESOLUCION SE ENCUENTRA EN EL FOLIO 75</t>
  </si>
  <si>
    <t>NO PRESENTO LA CARTA DE COMPROMISO, SUBSANO EN EL FOLIO 6 DE LA PROPUESTA SUBSANABLE</t>
  </si>
  <si>
    <t>COORDINADOR PEDAGOGIO</t>
  </si>
  <si>
    <t>2/600</t>
  </si>
  <si>
    <t>ROCIO LOAIZA ASTAIZA</t>
  </si>
  <si>
    <t>FUNDESIA</t>
  </si>
  <si>
    <t>OCTUBRE/2012 A DICIEMBRE/2013</t>
  </si>
  <si>
    <t>DOCENTE COORDINADOR OFERENTE CON FUNCIONES COLABORAR CON EL RECTOR EN LA EVALUACION Y PLANEACION INSTITUCIONAL, ORIENTAR Y DIRIGIR LA PLANEACION ACADEMICA  COORDINAR EL PROCESO ADMNISTRATIVO, PLANIFICAR Y SUPERVISAR EL PROCESO DE SELECCIÓN</t>
  </si>
  <si>
    <t>NO ACREDITA EXPERIENCIA MINIMA DE UN AÑO CON FUNCIONES DE COORDINADOR, JEFE O DIRECTOR COMO LO REQUIEREN LOS PLIEGOS; SUBSANO EN EL FOLIO 10,11,12 Y 13 DE LA PROPUESTA SUBSANABLE</t>
  </si>
  <si>
    <t>CARLOS ANDREY HIDALGO ORTIZ</t>
  </si>
  <si>
    <t>UNIVERSIDAD SANBUENAVENTURA</t>
  </si>
  <si>
    <t>LICENCIADO EN PRESCOLAR</t>
  </si>
  <si>
    <t>FUNDACION ESPERANZA Y AMOR; INSTITUTO DE FORMACION PARA JOVENES Y ADULTOS DEL PATIA</t>
  </si>
  <si>
    <t>01/08/2014 AL 31/10/2014; 01/02/2013 AL 30/11/2013</t>
  </si>
  <si>
    <t xml:space="preserve">COORDINADOR PEDAGOGICO EN CDI  ELABORAR Y PRESENTAR NIFORMES DEL PLAN DE ACCION, HACER SEGUIMIENTO AL CUMPLIIMENTO DE LAS FUNCIONES DE LOS DOCENTES, REVISAR Y ORIENTAR SEMESTRALMENTE LA PLANEACION, PARTICIPAR EN LA PLANEACION Y EVALUACION; COORDINADOR PEDAGOJICO CON FUNCIONES </t>
  </si>
  <si>
    <t>NO ACREDITA EXPERIENCIA MINIMA DE UN AÑO CON FUNCIONES DE COORDINADOR, JEFE O DIRECTOR COMO LO REQUIEREN LOS PLIEGOS Y LA CONSTANCIA NO TIENE FUNCIONES, SUBSANA EN EL FOLIO 8 Y 9 DE LA PROPUESTA SUBSANABLE</t>
  </si>
  <si>
    <t>4/600</t>
  </si>
  <si>
    <t>MARIA CLAUDIA ESPINOZA GUEVARA</t>
  </si>
  <si>
    <t>NO PRESENTA CERTIFICACION ACADEMICA TRABAJO SOCIAL</t>
  </si>
  <si>
    <t>ESTUDIANTE CANDIDATA A GRADO EN TRABAJO SOCIAL</t>
  </si>
  <si>
    <t>FUNDASER</t>
  </si>
  <si>
    <t>01/09/2013 AL 28/05/2014</t>
  </si>
  <si>
    <t>PRACTICA DE TRABAJO SOCIAL</t>
  </si>
  <si>
    <t>MANIFIESTA QUE ES ESTUDIANTE CANDIDATA A GRADO EN TRABAJO SOCIAL  PERO NO PRESENTA SOPORTE DE LA UNIVERSIDAD DONDE CERTIFIQUE QUE ESTA EN PROCESO DE GRADO,SUBSANA EN EL FOLIO 14 DE LA PROPUESTA SUBSANABLE</t>
  </si>
  <si>
    <t>CLAUDIA ALEXANDRA MORENO RINCON</t>
  </si>
  <si>
    <t>UNAD UNIVERSIDAD NACIONAL ABIERTA Y A DISTANCIA</t>
  </si>
  <si>
    <t>PROYECTAMOS SALUD COOPERATIVA DE TRABAJO ASOCIADO, COMISARIA DE FAMILIA DEL MUNICIPIO DE MERCADERES, PRESENTA EN EL SUBSANABLE CONSTANCIA DE LA FUNDACION LICEO COMERCIAL DEL BORDO EN EL FOLIO 19</t>
  </si>
  <si>
    <t>10/06/2011 HASTA 24/11/2011; 01/02/2010 HASTA 31/12/2010; 16/01/2013 AL 11/12/2013,02/01/2014 AL 30/07/2014,04/11/2014 AL 15/12/2014</t>
  </si>
  <si>
    <t>PSICOLOGA CON  FUNCIONES DE DISEÑAR PROCESOS PEDAGOJICOS Y FORMATIVOS DIRIGIDOS A LAS MADRES GESTANTES LACTANTES Y PADRES CUIDADORES, REALIZAR ACTIVIDADES CON LOS PADRES DE FAMILIA, ATENDER LOS CASOS DE ALERTAS CRITICAS, ARTICULACION CON LAS DIFERENTES INSTITUCIONES PARA REALIZAR TRABAJO INTERSECTORIAL</t>
  </si>
  <si>
    <t>SUBSANA EN LOS FOLIOS 19 Y 20 DE LA PROPUESTA SUBSANABLE</t>
  </si>
  <si>
    <t>KELLY JOHANA ALEGRIA QUINTO</t>
  </si>
  <si>
    <t>NO LO ACREDITA INICIALMENTE;SUBSANA EN EL FOLIO 16 DE LA PROPUESTA SUBSANABLE</t>
  </si>
  <si>
    <t>NO PRESENTA CERTIFICACION ACADEMICA TRABAJO SOCIAL, SUBSANA FOLIO 16 DE LA PROPUESTA SUBSANABLE</t>
  </si>
  <si>
    <t>LITECOM</t>
  </si>
  <si>
    <t>AGOSTO DE 2013 A JUNIO 2014</t>
  </si>
  <si>
    <t>PSICOLOGA CON LAS SIGUIENTES FUNCIONES, EJECUTAR ACCIONES NECESARIAS PARA DESARROLLAR LOS COMPONETES DE LA ATENCION INTEGRAL, PERMANECER DISPONIBLE ANTE CUALQUIER REQUERMIENTO, ASEGURARSE QUE EL EQUIPO DE TRABAJO Y FAMILIAS BENNEFICIARAS CONOSCAN LOS PROTOCOLOS DE VULNERACION DE DERECHOS,SUBSANA FOLIO 16 DE LA PROPUESTA SUBSANABLE</t>
  </si>
  <si>
    <t>ESTUDIANTE CANDIDATA A GRADO EN TRABAJO SOCIAL , NO ANEXA LOS SOPORTES CON FUNCIONES,SUBSANA FOLIO 16 DE LA PROPUESTA SUBSANABLE</t>
  </si>
  <si>
    <t>NIDIA MARCELA MONTOYA RIVERA</t>
  </si>
  <si>
    <t>ESTUDIANTE EN SEGUNDO PERIODO ACADEMICO DEL 2014 EN PSICOLOGIA</t>
  </si>
  <si>
    <t>ES ESTUDIANTE TODAVIA</t>
  </si>
  <si>
    <t>DIOSESIS DE GRANADA EN COLOMBIA, EN LA SUBSANACION PRESENTA DEL LICEO COMERCIAL DEL BORDO CONSTANCIA CON FUNCIONES Y TIEMPO LABORADO FOLIO 17 Y 18 DE LA PROPUESTA SUBSANABLE</t>
  </si>
  <si>
    <t>25/03/2008 AL 24/06/2008 Y 19/01/2009 HASTA EL 28/02/2009 Y DESDE EL 01 DE MARZO DEL 2009 HASTA EL 13/03/2009; 05/09/2013 AL 11/12/2013,02/01/2014 AL 31/10/2014,01/11/2014/15/12/2014</t>
  </si>
  <si>
    <t>COMO PSICOLOGA CON FUNCIONES DE DISEÑAR PROCESOS  PEDAGOGICOS  FORMATIVOS DIRIGIDOS A LAS MADRES GESTANTES LACTANTES Y PADRES CUIDADORES, REALIZAR ACTIVIDADES CON LOS PADRES DE FAMILIA, ATENDER LOS CASOS DE ALERTAS CRITICAS, ARTICULACION CON LAS DIFERENTES INSTITUCIONES PARA REALIZAR TRABAJO INTERSECTORIAL;EN LA SUBSANACION PRESENTA DEL LICEO COMERCIAL DEL BORDO CONSTANCIA CON FUNCIONES Y TIEMPO LABORADO FOLIO 17 Y 18 DE LA PROPUESTA SUBSANABLE</t>
  </si>
  <si>
    <t>ESTUDIANTE CANDIDATA A GRADO EN PSICOLOGIA,EN LA SUBSANACION PRESENTA DEL LICEO COMERCIAL DEL BORDO CONSTANCIA CON FUNCIONES Y TIEMPO LABORADO FOLIO 17 Y 18 DE LA PROPUESTA SUBSANABLE</t>
  </si>
  <si>
    <t>ARACELY BOLAÑOS ORTEGA</t>
  </si>
  <si>
    <t xml:space="preserve">INDECS INSTITUTO DE EDUCACION PARA EL DESARROLLO COMUNITARIO Y SOCIAL </t>
  </si>
  <si>
    <t>OFICINA FAMILIAS EN ACCION; ESE POPAYAN; JARDIN GRUPAL SEMILLITAS DE PAZ DEL MUNICIPIO DE FLORENCIA CAUCA</t>
  </si>
  <si>
    <t>26/04/2010 HASTA 26/05/2010; 25/09/2009 HASTA  14/10/2009;20/01/2013/18/12/2013</t>
  </si>
  <si>
    <t>LA CARTA DICE QUE VA PARA EL CARGO DE NUTRICION DEL EQUIPO HABILITANTE O ADICIONAL PERO EN NINGUNO DE LOS DOS EL PLIEGO LO SOLICITA</t>
  </si>
  <si>
    <t>ESTE PERFIL NO APLICA</t>
  </si>
  <si>
    <t>SUBSANADO FOLIO 22,23 Y 23 DE LA PROPUESTA DE SUBSANACION</t>
  </si>
  <si>
    <t xml:space="preserve">RES 1165  DEL 2002 </t>
  </si>
  <si>
    <t>1/600</t>
  </si>
  <si>
    <t>CONTADORA NO PRESENTA CERTIFICACION ACADEMICA</t>
  </si>
  <si>
    <t>NO ACREDITA SOPORTES</t>
  </si>
  <si>
    <t>NO ACREDITA SOPORTES DE EXPERIENCIA LABORAL Y ACADEMICA</t>
  </si>
  <si>
    <t>WILDER ANTONIO CAICEDO BERMUDEZ</t>
  </si>
  <si>
    <t>02/05/2005 HASTA 30/12/2013- 02/01/2014 HASTA 30/11/2014</t>
  </si>
  <si>
    <t xml:space="preserve">COORDINADOR PEDAGOGICO EN LA FUNDACION LICEO COMERCIAL DEL BORDOON FUNCIONES DE ACOMPAÑAR LA FORMULACION DEL PLAN DE TRABAJO, FORTALECMIENTO EL PROYECTO TENIENDO EN CUENTA LOS LINEAMIENTOS,REBICION PERIODICA DEL AVANCE Y COMPROMISOS DEL PROYECTO COORDINAR LA PLANEACION FORMULACION Y GESTION DE RESULTADOS, DIRIGIRLAS ACCIONES DEL EQUIPO TECNICO, DIRIGIR LA ADECUADA EJECUCION DE LOS RECURSOS  </t>
  </si>
  <si>
    <t>DINA ESTHELLA BARCO LOPEZ</t>
  </si>
  <si>
    <t>MANIFIESTA QUE TIENE TITULO EN TRABAJO SOCIAL NO ACREDITA SOPORTE ACADEMICO</t>
  </si>
  <si>
    <t>SIN DATO</t>
  </si>
  <si>
    <t>ICBF- LICEO COMERCIAL DEL BORDO</t>
  </si>
  <si>
    <t>DESDE EL 8 DE OCTUBRE DE 1981 HASTA EL 11 /09/1996. 08/08/2007 AL 01/12/2014</t>
  </si>
  <si>
    <t xml:space="preserve">PROFESIONAL UNIVERSITARIA  DEL ICBF Y ACREDITA FUNCIONES- COORDINADORA EN CDI FAMILIAR </t>
  </si>
  <si>
    <t>NO ACREDITA SOORTES DE ESTUDIO NI  EXPERIENCIA ACADEMICA</t>
  </si>
  <si>
    <t>JEFE SISTEMA GESTOR DE DATOS</t>
  </si>
  <si>
    <t>MESIAS MARINO MUÑOZ MOSCAS</t>
  </si>
  <si>
    <t>INGENIERO DE SISTEMAS-ESPECIALIZACION SEGURIDAD EN REDES DE COMPUTADORES</t>
  </si>
  <si>
    <t>COORPORACION UNIVERSITARIA AUTONOMA DEL CAUCA- SENA</t>
  </si>
  <si>
    <t>FUNDACION LICEO COMERCIAL DEL BORDO</t>
  </si>
  <si>
    <t xml:space="preserve">01/08/2009 A 30/12/2013
</t>
  </si>
  <si>
    <t>COORDINADOR DE SISTEMAS</t>
  </si>
  <si>
    <t>ESTE PERFIL NO ESTA EN EL PLIEGO</t>
  </si>
  <si>
    <t>AVIACAÑA SAS</t>
  </si>
  <si>
    <t>AUX CONTABLE</t>
  </si>
  <si>
    <t>EL PROPONENTE PRESENTA POSTERIOR A LA PUBLICACION DE LA EVALUCION POSTERIOR PRELIMINAR INFORMACION DE TALENTO HUMANO EN EL ADICIONAL COMPLETANDO INFORMACION NO RELACIONADA EN SU PROPUESTA INICIAL FECHA DE CIERRE 03 DE DICIEMBRE DE 2014, RAZON POR LA CUAL NO ES TENIDA EN CUENTA PARA LA ETAPA FINAL DE EVALUACION POR QUE LO ADICIONAL NO ES SUBSANABLE</t>
  </si>
  <si>
    <t>CENTRO DE INVESTIGACION ACADEMICA Y DESARROLLO TECNOLOGICO DEL OCCIDENTE COLOMBIANO "JORGE ELIECER GAITAN"</t>
  </si>
  <si>
    <t>20: CALOTO 2 400 CUPOS (MODALIDAD FAMILIAR)</t>
  </si>
  <si>
    <t>Propuesta tecnica</t>
  </si>
  <si>
    <t>CENTRO DE INVESTIGACION ACADEMICA Y DESARROLLO TECNOLOGICO DEL OCCIDENTE COLOMBIANO JORGE ELIECER GAITAN</t>
  </si>
  <si>
    <t>19262014-216</t>
  </si>
  <si>
    <t>241 DE LA PROPUESTA INICIAL</t>
  </si>
  <si>
    <t>ANEXA COPIA DEL CONTRATO PERO NO DA LOS 24 MESES DE EXPERIENCIA Y RELACIONA EN EL FORMATO DE EXPERIENCIA MENOS DE 24 MESES FOLIOS 240 AL 265. 
EL FORMATO ESTA MAL DILIGENCIADO NO SUBSANO Y SACO ESTA EXPERIENCIA DEL FORMATO 6</t>
  </si>
  <si>
    <t>CORPORACION EDUCATIVA COMUNITARIA</t>
  </si>
  <si>
    <t>SIN</t>
  </si>
  <si>
    <t>397 Y 398  PARA PROCESO DE SUBSANACION</t>
  </si>
  <si>
    <t xml:space="preserve"> EN EL FORMATO 6 DEL FOLIO  394 EN LA CONSTANCIA NO DA NUMERO DE CONTRATO, NO SE PUEDE SABER SI TUVIERON MULTAS PORQUE EN EL FORMATO 6 LE QUITARON LA PARTE DONDE DICE NO SER OBJETO DE MIULTAS</t>
  </si>
  <si>
    <t>400 PARA EL PROCESO DE SUBSANACION</t>
  </si>
  <si>
    <t>EN EL FORMATO 6 DEL FOLIO  395 EN LA CONSTANCIA NO DA NUMERO DE CONTRATO, NO SE PUEDE SABER SI TUVIERON MULTAS PORQUE EN EL FORMATO 6 LE QUITARON LA PARTE DONDE DICE NO SER OBJETO DE MIULTAS</t>
  </si>
  <si>
    <t>SUBSANA EN EL FOLIO  239,240 DE LA PROPUESTA DE SUBSANACION</t>
  </si>
  <si>
    <t>NO PRESENTO FORMATO 7 NI HOJAS DE VIDA</t>
  </si>
  <si>
    <t>NO PRESENTO FORMATO NI HOJAS DE VIDA</t>
  </si>
  <si>
    <t xml:space="preserve">EL PROPONENTE PRESENTA POSTERIOR A LA PUBLICACION DE LA EVALUACION PRELIMINAR INFORMACION DE TALENTO HUMANO DIFERENTE A LA RELACIONADA EN SU PROPUESTA INICIAL FECHA DE CIERRE (3 DE DICIEMBRE DE 2014), SIN ACLARAR SI ES TALENTO HUMANO HABILITANTE FOLIO 402 PERO EN LAS CARTAS DE LAS HOJAS DE VIDA FOLIOS 422,444 Y 489   DICEN QUE SE COMPROMETEN A SER PARTE DEL TALENTO HUMANO ADICIONAL EN EL FORMATO 7 FOLIO30 ,PERO LOS CARGOS Y PERFILES QUE ANEXA NUEVOS NO CORRESPONDEN A LO SOLICITADO EN TALENTO HUMANO HABILITANTE SINO A TALENTO HUMANO ADICIONAL  POR LO CUAL NO ES TENIDA EN CUENTA PARA LA ETAPA FINAL DE EVALUACION </t>
  </si>
  <si>
    <t>SUBSANO LAS CINCO VIÑETAS QUE NO TENIA EN EL INICIAL</t>
  </si>
  <si>
    <t>CIADET</t>
  </si>
  <si>
    <t>ALCALDIA MUNICIPAL DE NUEVA SEGOVIA SAN ESTEBAN DE CALOTO</t>
  </si>
  <si>
    <t>134-08</t>
  </si>
  <si>
    <t>ESTUDIANTES MATRICULADOS EN PRIMARIA Y BACHILLER ATO DEL MUNICIPIO DE CALOTO</t>
  </si>
  <si>
    <t>NO LO TRAE</t>
  </si>
  <si>
    <t>LA EXPERIENCIA EN ATENCION A LA PRIMERA INFANCIA ES LA RELACIONADA CON SERVICIOS QUE INCLUYAN EL COMPONENTE DE EDUCACION INICIAL Y/O SERVICIOS EDUCATIVOS EN EL NIVEL PREESCOLAR, LA EXPERIENCIA EN ATENCION EN FAMILIA ES LA RELACIONADA CON SERVICIOS QUE INCLUYAN EL COMPONENTE DE FORTALECIMIENTO DE LAS CAPACIDADES DE CUIDADO Y CRIANZA A PRIMERA INFANCIA EN LOS PROCESOS DESARROLLADOS Y EN LA CERTIFICACION NO SE EVIDENCIA FOLIOS 390 AL 398</t>
  </si>
  <si>
    <t>ADRIANA AVILA</t>
  </si>
  <si>
    <t>LICENCIADA EN EDUCACION BASICA CON ENFASIS EN ORIENTACION ESCOLAR</t>
  </si>
  <si>
    <t>UNIVERSIDAD DEL QUINDIO</t>
  </si>
  <si>
    <t>NO CUMPLE CON LA EXPERIENCIA LABORAL EXIGIDA QUE DEBE ACREDITAR UN AÑO COMO DIRECTOR,COORDINADOR O JEFE EN PROGRAMAS O PROYECTOS SOCIALES PARA LA INFANCIA O CENTROS EDUCATIVOS, ADICIONAL LAS CONSTANCIAS DEBEN TENER LAS FUNCIONES FOLIOS DEL 239</t>
  </si>
  <si>
    <t>MARIA ELENA RAMIREZ MIELES</t>
  </si>
  <si>
    <t>1. CRIOS</t>
  </si>
  <si>
    <t>1. DE 12 /01/2007 A 15/07/2007.</t>
  </si>
  <si>
    <t>1. PROFESORA ASISTENTE NIVEL PREESCOLAR</t>
  </si>
  <si>
    <t>NO CUMPLE CON EL TIEMPO DE EXPERIENCIA LABORAL EXIGIDO. FOLIOS DEL 188 AL 205</t>
  </si>
  <si>
    <t>JHON ANDERSON MURCIA</t>
  </si>
  <si>
    <t>COLEGIO VILLEGAS</t>
  </si>
  <si>
    <t>NO CUMPLE CON EL PERFIL EXIGIDO. LA CARTA DE COPMPROMISO ESTA EN EL FOLIO 163, EN SU HOJA DE VIDA RELACIONA QUE ES PROFESIONAL EN CONTADURIA PUBLICA Y FINANAZAS INTERNACIONALES DE LA UNIVERSIDAD ICESI PERO NO ANEXA NI ACTA DE GRADO NI DIPLOMA FOLIOS 164 AL 173</t>
  </si>
  <si>
    <t xml:space="preserve">EL PROPONENTE PRESENTA POSTERIOR A LA PUBLICACION DE LA EVALUACION PRELIMINAR INFORMACION DE TALENTO HUMANO DIFERENTE A LA RELACIONADA EN SU PROPUESTA INICIAL FECHA DE CIERRE (03 DE DICIEMBRE DE 2014) RAZON POR LA CUAL NO ES TENIDA EN CUENTA PARA LA ETAPA FINAL DE EVALUACION FOLIOS DEL 30 AL </t>
  </si>
  <si>
    <t>19262014-440</t>
  </si>
  <si>
    <t>NO SE VALIDA ESTA EXPERIENCIA, PRESENTA COPIA DEL CONTRATO SIN CONSTANCIA DEL SUPERVISOR ADEMAS NO CUMPLE CON LOS 24 MESES FOLIOS 263 AL 283.
EL FORMATO ESTA MAL DILIGENCIADO, NO SUBSANO Y ELIMINO ESTA CONSTANCIA DE LA EXPERIENCIA</t>
  </si>
  <si>
    <t>SIN NUMERO</t>
  </si>
  <si>
    <t>494 Y 495 DEL PROCESO DE SUBSANACION</t>
  </si>
  <si>
    <t>EL FORMATO 6 DEL FOLIO 490 DEL PROCESO DE SUBSANACION NO ESPECIFICA SI FUERON O NO OBJETO DE MULTAS, NO SE PÚEDE COLOCAR EL VALOR DEL CONTRATO POR CADA PERIODO QUE ACREDITA PORQUE LA CONSTANCIA DA EL VALOR TOTAL EN TODOS LOS PERIODOS FOLIOS 494 Y 495 DEL PROCESO DE SUBSANACION</t>
  </si>
  <si>
    <t>EL FORMATO 6 DEL FOLIO 490 DEL PROCESO DE SUBSANACION NO ESPECIFICA SI FUERON O NO OBJETO DE MULTAS, NO SE PÚEDE COLOCAR EL VALOR DEL CONTRATO POR CADA PERIODO QUE ACREDITA PORQUE LA CONSTANCIA DA EL VALOR TOTAL EN TODOS LOS PERIODOS FOLIOS 494 Y 495 DEL PROCESO DE SUBSANACION, DICE QUE SE LE CONTABILIZAN DOS MESES</t>
  </si>
  <si>
    <t>FUNDACION INSTITUTO TECNICO DE EXCELENCIA EMPRESARIAL FINTEM</t>
  </si>
  <si>
    <t>EL FORMATO 6 DEL FOLIO 490 DEL PROCESO DE SUBSANACION NO ESPECIFICA SI FUERON O NO OBJETO DE MULTAS, NO SE PÚEDE COLOCAR EL VALOR DEL CONTRATO POR CADA PERIODO QUE ACREDITA PORQUE LA CONSTANCIA DA EL VALOR TOTAL EN TODOS LOS PERIODOS FOLIOS 496 Y 497 DEL PROCESO DE SUBSANACION</t>
  </si>
  <si>
    <t>NO PRESENTO FORMATO 7 Y HOJAS DE VIDA</t>
  </si>
  <si>
    <t xml:space="preserve">EL PROPONENTE PRESENTA POSTERIOR A LA PUBLICACION DE LA EVALUACION PRELIMINAR INFORMACION DE TALENTO HUMANO HABILITANTE QUE NO HABIA PRESENTADO EN SU PROPUESTA INICIAL  FECHA DE CIERRE (3 DE DICIEMBRE DE 2014) ESTE TALENTO LO RELACIONA EN UN FORMATO QUE NO ES EL 7 FOLIO 498 PERO LOS PERFILES QUE COLOCA Y LAS HOJAS DE VIDA SON LAS DEL TALENTO HUMANO ADICIONAL  RAZON POR LA CUAL NO ES TENIDA EN CUENTA PARA LA ETAPA FINAL DE EVALUACION </t>
  </si>
  <si>
    <t>SUBSANO</t>
  </si>
  <si>
    <t>APORTA COPIA DEL CONTRATO PERO NO TIENE CONSTANCIA DEL SUPERVISOR PARA VALORAR LA FECHA DE TERMINACION; ADEMAS EL OBEJTO DEL CONTRATO NO APLICA PARA PRIMERA INFANCIA Y FAMILIA. FOLIOS DEL 399 AL 404</t>
  </si>
  <si>
    <t>ANDRES MAURICIO GIRALDO</t>
  </si>
  <si>
    <t>PSICÓLOGO</t>
  </si>
  <si>
    <t>NO PRESENTA SOPORTES DE EXPERIENCIA LABORAL, RELACIONA HABERSE DESEMPEÑADO COMO PSICOLOGO CLINICO SOCIAL,DOCENTE PERO NO LOS ACREDITA FOLIOS 152 AL 162</t>
  </si>
  <si>
    <t>SAMAY CARABALI</t>
  </si>
  <si>
    <t>LICENCIADA EN EDUCACION BASICA CON ENFASIS EN TECNOLOGIA E INFORMATICA</t>
  </si>
  <si>
    <t>UNIVERSIDAD SAN BUENAVENTURA DE CALI</t>
  </si>
  <si>
    <t xml:space="preserve">NO PRESENTA SOPORTE DE EXPERIENCIA LABORAL., AUNQUE LA CARTA DICE QUE PARA SUAREZ TODO LA HOJA DE TALENTO HUMANO ADICIONAL SE CARGO EN EL GRUPO 21 QUE VIENE PARA CORINTO, RELACIONA EN SU HOJA DE VIDA CARGO DOCENTE, DIRECTOR CENTRO EDUCATIVO LA MESETA Y DOCENTE VEREDA BETULIA Y CALOTO </t>
  </si>
  <si>
    <t>NO CUMPLE CON EL PERFIL EXIGIDO.ADICIONAL LO PRESENTA PARA TODOS LOS GRUPOS SE EVALUA EN EL GRUPO 20</t>
  </si>
  <si>
    <t>22: BUENOS AIRES 984 CUPOS (MODALIDAD FAMILIAR); CALOTO 1:  24 CUPOS (CDI SIN ARRIENDO); BUENOS AIRES 2: 60 (CDI SIN ARRIENDO)</t>
  </si>
  <si>
    <t>19262014-382</t>
  </si>
  <si>
    <r>
      <t>NO SE VALIDA ESTA EXPERIENCIA, PRESENTA COPIA DEL CONTRATO SIN CONSTANCIA DEL SUPERVISOR ADEMAS NO CUMPLE CON LOS 24 MESES. OFERTO SOLO PARA UNA MODALIDAD, NO OFERTO PARA CALOTO 1 NI PARA BUENOS AIRES 2 .</t>
    </r>
    <r>
      <rPr>
        <sz val="11"/>
        <color rgb="FFFF0000"/>
        <rFont val="Calibri"/>
        <family val="2"/>
        <scheme val="minor"/>
      </rPr>
      <t>LA ELIMINO DE LA SUBSANACION</t>
    </r>
  </si>
  <si>
    <t>MUNICIPIO DE PITALITO</t>
  </si>
  <si>
    <t>085 DE 2014</t>
  </si>
  <si>
    <t>NO SE VALIDA LA CONSTANCIA NO TIENE NUMERO DE CUPOS  , TAMPOCO ACLARA EN QUE GRADOS ,NI TIENE CONSTANCIA DE SIMAT, FOLIO 233, NO SE PUEDE SABER SI TUVIERON MULTAS PORQUE EN EL FORMATO 6 LE QUITARON LA PARTE DONDE DICE NO SER OBJETO DE MULTAS, EN LA PROPUESTA DE SUBSANACION NO CERTIICA LOS CUPOS Y ESTA EN ESTADO DE EJECUCION</t>
  </si>
  <si>
    <t>NO SE VALIDAN LA CANTIDAD DE CUPOS PORQUE EN EL FORMATO NO 6 DICE  NO. DE CUPOS CERTIFICADOS 768 Y ACLARA QUE  EL NUMERO DE CUPOS DE LOS CERTIFICADOS QUE ACREDITA PARA ESTE GRUPO OFERTADO ED DE 855 VALOR MAYOR AL ACREDITADO  FOLIO 234</t>
  </si>
  <si>
    <t>MUNICIPIO DE EL PITAL</t>
  </si>
  <si>
    <t>06 DE 2013</t>
  </si>
  <si>
    <t>NO SE VALIDA LA CONSTANCIA NO TIENE NUMERO DE CUPOS  , TAMPOCO ACLARA EN QUE GRADOS ,NI TIENE CONSTANCIA DE SIMAT, FOLIO 236, NO SE PUEDE SABER SI TUVIERON MULTAS PORQUE EN EL FORMATO 6 LE QUITARON LA PARTE DONDE DICE NO SER OBJETO DE MIULTAS, EN EL FORMATO 6 HABLA DE CUPOS CERTIFICADOS 0</t>
  </si>
  <si>
    <t>MUNICIPIO DE ALGECIRAS</t>
  </si>
  <si>
    <t>12 DE 2013</t>
  </si>
  <si>
    <t>NO SE VALIDA LA CONSTANCIA NO TIENE NUMERO DE CUPOS  , TAMPOCO ACLARA EN QUE GRADOS ,NI TIENE CONSTANCIA DE SIMAT, FOLIO 233, NO SE PUEDE SABER SI TUVIERON MULTAS PORQUE EN EL FORMATO 6 LE QUITARON LA PARTE DONDE DICE NO SER OBJETO DE MIULTAS, EN EL FORMATO 6 HABLA DE CUPOS CERTIFICADOS 0</t>
  </si>
  <si>
    <t>MUNICIPIO DE TELLO HUILA</t>
  </si>
  <si>
    <t>020 DEL 2013</t>
  </si>
  <si>
    <t>ENERO DE 2013</t>
  </si>
  <si>
    <t>MARZO DE 2013</t>
  </si>
  <si>
    <t xml:space="preserve">NO SE VALIDA LA CONSTANCIA NO TIENE NUMERO DE CUPOS  , TAMPOCO ACLARA EN QUE GRADOS ,NI TIENE CONSTANCIA DE SIMAT, FOLIO 233, NO SE PUEDE SABER SI TUVIERON MULTAS PORQUE EN EL FORMATO 6 LE QUITARON LA PARTE DONDE DICE NO SER OBJETO DE MIULTAS, EN EL FORMATO 6 EL NUMERO DE CUPOS ES 90 Y OFERTADOS DICE 855 </t>
  </si>
  <si>
    <t>0</t>
  </si>
  <si>
    <t>CALOTO, BUENOS AIRES</t>
  </si>
  <si>
    <t>NO PRESENTO FORMATO 11 EN PROPUESTA INICIAL SUBSANO EN EL FOLIO 240A , PERO EL FORMATO 11 NO LO DILIGENCIO COMPLETO</t>
  </si>
  <si>
    <t>EL PROPONENTE PRESENTA POSTERIOR A LA PUBLICACION DE LA EVALUACION PRELIMINAR INFORMACION DE TALENTO HUMANO HABILITANTE QUE NO HABIA PRESENTADO EN SU PROPUESTA INICIAL FECHA DE CIERRE (3 DE DICIEMBRE DE 2014) ESTE TALENTO LO RELACIONA EN UN FORMATO QUE NO ES EL 7 PERO LOS PERFILES QUE COLOCA Y LAS HOJAS DE VIDA SON LAS DEL TALENTO HUMANO ADICIONAL  RAZON POR LA CUAL NO ES TENIDA EN CUENTA PARA LA ETAPA FINAL DE EVALUACION FOLIO 30</t>
  </si>
  <si>
    <t>SUBSANO, PARA LAS DOS MODALIDADES</t>
  </si>
  <si>
    <t>APORTA COPIA DEL CONTRATO PERO NO TIENE CONSTANCIA PARA VALORAR LA FECHA DE TERMINACION, ADICIONAL NO CUMPLE CON LOS 24 MESES FOLIOS DEL 405 AL 410 . NO SUBSANABLE</t>
  </si>
  <si>
    <t>JOSE JEHIN QUINTO TUNJA</t>
  </si>
  <si>
    <t>CABLE UNION S.A-SALSAMENTARIA SUPERIOR-FAMIC S.A-ELECTROCREDITOS DEL CAUCA-</t>
  </si>
  <si>
    <t>NO SE LLENA PORQUE NO CUMPLE CON LA EXPERIENCIA REQUERIDA PARA COORDINADOR</t>
  </si>
  <si>
    <t>NO CUMPLE CON EL PERFIL EXIGIDO FOLIOS DEL 74 AL 93 ADICIONAL CAMBIO EL TALENTO HUMANO EN LA SUBSANACION</t>
  </si>
  <si>
    <t>JENNY STELLA PINEDA NARVAEZ</t>
  </si>
  <si>
    <t>UNIVERSIDAD DE MANIZALES</t>
  </si>
  <si>
    <t xml:space="preserve">1. ESCUELA LUIS AMIGÓ
2. INSTITUCION EDUCATIVA AMBIENTAL Y RURISTICA ROSA ZARATE DE PEÑA
3. FUNDACION ARTESANOS DE VIDA
4. FUNDACION VUELA LIBRE
5. FUNDECO
</t>
  </si>
  <si>
    <t>1. DESDE: 19/09/1996 HASTA 30/06/2004
2. DESDE: 23/07/2004 HASTA: 18/08/2008
3. DESDE: JUNIO DE 2009 A DICIEMBRE DE 2009.
4. DEL 8 DEL FEBRERO HASTA 2010.
5. DEL 1/08/2013 HASTA 31/07/2014</t>
  </si>
  <si>
    <t>1.DOCENTE PREESCOLAR Y BASICA PRIMARIA.
2.DOCENTE
3. DOCENTE
4. DOCENTE
5. DOCENTE</t>
  </si>
  <si>
    <t xml:space="preserve">FOLIOS DEL 94 AL 109 LA CARTA  CAMBIO EN LA SUBSANACION </t>
  </si>
  <si>
    <t xml:space="preserve">NO CUMPLE CON EL PERFIL EXIGIDO.ADICIONAL LO PRESENTA PARA TODOS LOS GRUPOS, SE VALIDA PARA EL PRIMER GRUPO COMO DICE EL PLIEGO GRUPO 20, ADICIONAL  CAMBIO TALENTO HUMANO DE  EQUIPO ADICIONAL </t>
  </si>
  <si>
    <t>EL PROPONENTE PRESENTA POSTERIOR A LA PUBLICACION DE LA EVALUACION PRELIMINAR INFORMACION DE TALENTO HUMANO DIFERENTE A LA RELACIONADA EN SU PROPUESTA INICIAL FECHA DE CIERRE (3 DE DICIEMBRE DE 2014)  RAZON POR LA CUAL NO ES TENIDA EN CUENTA PARA LA ETAPA FINAL DE EVALUACION FOLIO 241</t>
  </si>
  <si>
    <t>COORDINADOR GENERAL DEL PROYECTO POR CADA MIL CUPOS OFERTADOS O FRACIÓN INFERIOR 
Profesional en ciencias de la administración, económicas sociales y humanas o de la educación, con experiencia igual o mayor a dos (2) años en infancia o familia</t>
  </si>
  <si>
    <t>24: MIRANDA 1: 495 CUPOS (MODALIDAD FAMILIAR); MIRANDA 2: 100 CUPOS (CDI SIN ARRIENDO)</t>
  </si>
  <si>
    <t>NO OFERTO PARA MIRANDA CDI SIN ARRIENDO CON 100 CUPOS EN EL FORMATO 6 SOLO HABLA DE MODALIDAD FAMILIAR FOLIOS 302 AL 337, REPITE FORMATO 6 PARA EL MISMO GRUPO 24 PERO IGUAL PARA CDI FAMILIAR Y LOS SOPORTES NO SON VALIDOS ES UN CONTRATO EN EJECUCION FOLIOS DEL 338 AL 364 NO SUBSANO</t>
  </si>
  <si>
    <t>NO SE VALIDA ESTA EXPERIENCIA, PRESENTA COPIA DEL CONTRATO SIN CONSTANCIA DEL SUPERVISOR ADEMAS NO CUMPLE CON LOS 24 MESES. OFERTO SOLO PARA UNA MODALIDAD, NO OFERTO PARA CALOTO 1 NI PARA BUENOS AIRES 2 NO SUBSANO</t>
  </si>
  <si>
    <t>FUNDACION  PARA LA INVESTIGACION, EL DESARROLLO EDUCATIVO, CULTURAL Y COMUNITARIO FUNDECO</t>
  </si>
  <si>
    <t>585 DE PROPUESTA DE SUBSANACION</t>
  </si>
  <si>
    <t>EN LA CONSTANCIA FOLIO 592 DE LA PROPUESTA DE SUBSANACION NO HABLA DE NUMERO DE CUPOS, NO TIENE EL VALOR EJECUTADO</t>
  </si>
  <si>
    <t>192620-13</t>
  </si>
  <si>
    <t>588 Y 589 DE LA SUBSANABLE</t>
  </si>
  <si>
    <t>591 Y 592 DE LA SUBSANABLE</t>
  </si>
  <si>
    <t>MIRANDA</t>
  </si>
  <si>
    <t>NO PRESENTO FORMATO 11</t>
  </si>
  <si>
    <t xml:space="preserve">EL PROPONENTE PRESENTA POSTERIOR A LA PUBLICACION DE LA EVALUACION PRELIMINAR INFORMACION DE TALENTO HUMANO DIFERENTE A LA RELACIONADA EN SU PROPUESTA INICIAL FECHA DE CIERRE (3 DE DICIEMBRE DE 2014), LO COLOCA COMO TALENTO HUMANO HABILITANTE EN EL FORMATO 7 FOLIO30 ,PERO LOS CARGOS Y PERFILES QUE ANEXA NUEVOS NO CORRESPONDEN A LO SOLICITADO EN TALENTO HUMANO HABILITANTE SINO A TALENTO HUMANO ADICIONAL  POR LO CUAL NO ES TENIDA EN CUENTA PARA LA ETAPA FINAL DE EVALUACION </t>
  </si>
  <si>
    <t>IMDERTY YUMBO</t>
  </si>
  <si>
    <t>300-33-02-183</t>
  </si>
  <si>
    <t>EL OBJETO DEL CONTRATO QUE ENTREGA NO APLICA PARA ESTA CONVOCATORIA FOLIOS 411 AL 420</t>
  </si>
  <si>
    <t>0,7</t>
  </si>
  <si>
    <t>AIDA XIMENA MENESES RUIZ</t>
  </si>
  <si>
    <t>LICENCIADA EN FILOSOFIA-ESPECIALISTA EN LUDICA EDUCATIVA</t>
  </si>
  <si>
    <t>UNIVERSIDAD DEL CAUCA- FUNDACION UNIVERSITARIA JUAN DE CASTELLANOS</t>
  </si>
  <si>
    <t>NO SE ENCUENTRAN SOPORTES DE EXPERIENCIA LABORAL. ADICIONAL LA CARTA DICE QUE SE PRESENTA PARA COORDINADORA GENERAL PERO NO DICE MUNICIPIO NI GRUPO, RELACIONA HABER SIDO COORDINADORA ICBF, COORDINADORA CENTROS TUTORIALES Y COORDINADORA CDI FAMILIAR PERO NO ADJUNTA LOS SOPORTES FOLIO 64 NO SUBSANO</t>
  </si>
  <si>
    <t>EIVAR BRAVO HURTADO</t>
  </si>
  <si>
    <t>LICENCIADO EN EDUCACION BASICA CON ENFASIS EN CIENCIAS NATURALES Y EDUCACION AMBIENTAL</t>
  </si>
  <si>
    <t>1. ALCALDIA MUNICIPAL DE LA VEGA.
2. INSTITUTO TECNICO DE EXCELENCIA (inteem)
3. INSTITUTO TECNICO DE EXCELENCIA.
4. INSTITUTO TECNICO DE EXCELENCIA.
5. FECIM.
6.INTECOL.
7. INSTITUTO TECCICO REAL HOLANDES</t>
  </si>
  <si>
    <t>1. DESDE 1994 A 2004.
2. DE 2004 A 2006
3. DE 2004 A 2008.
4. DE 2006 A 2007.
5. DE 2005 A 2006.
6. 2008 A 2010.
7. 2014</t>
  </si>
  <si>
    <t>1. DOCENTE PRIMARIA.
2. DOCENTE DE BACHILLERATO
3. DOCENTE CARRERA TÉCNCIA PREESCOLAR.
4. COORDIANDOR DE CONVIVENCIA BACHILLERATO.
5. DIRECTOR PRIMARIA.
6. DOCENTE CARRERA TECNICA.
7. DOCENTE</t>
  </si>
  <si>
    <t>FOLIOS 111 AL 128</t>
  </si>
  <si>
    <t>NO CUMPLE CON EL PERFIL EXIGIDO.ADICIONAL LO PRESENTA PARA TODOS LOS GRUPOS, NO SUBSANO</t>
  </si>
  <si>
    <t>EL PROPONENTE PRESENTA POSTERIOR A LA PUBLICACION DE LA EVALUACION PRELIMINAR INFORMACION DE TALENTO HUMANO DIFERENTE A LA RELACIONADA EN SU PROPUESTA INICIAL FECHA DE CIERRE (3 DE DICIEMBRE DE 2014)  RAZON POR LA CUAL NO ES TENIDA EN CUENTA PARA LA ETAPA FINAL DE EVALUACION FOLIO 599 DE LA SUBSANABLE, NO PRESENTA FORMATO 10, PERO LAS CARTAS EN LOS FOLIOS 621 ETC DICEN QUE ES PARA TALENTO HUMANO ADICIONAL</t>
  </si>
  <si>
    <t>30: SUAREZ 2: 752 CUPOS (MODALIDAD FAMILIAR)</t>
  </si>
  <si>
    <t>NO SE VALIDA ESTA EXPERIENCIA, PRESENTA COPIA DEL CONTRATO SIN CONSTANCIA DEL SUPERVISOR ADEMAS NO CUMPLE CON LOS 24 MESES FOLIOS 365 AL 382 NO SUBSANO</t>
  </si>
  <si>
    <t>FUNDACION INSTITUTO TECNICO DE EXCELENCIA EMPRESARIAL</t>
  </si>
  <si>
    <t>853 Y 845 LA PROPUESTA SUBSANABLE</t>
  </si>
  <si>
    <t>COLEGIO MIXTO GUILLERMO VALENCIA</t>
  </si>
  <si>
    <t>EN LA CONSTANCIA FOLIO 855 DE LA PROPUESTA DE SUBSANACION NO HABLA DE NUMERO DE CUPOS, NO TIENE EL VALOR EJECUTADO</t>
  </si>
  <si>
    <t>UNIVERSIDAD DEL MAGADALENA</t>
  </si>
  <si>
    <t>NO LO ACREDITA</t>
  </si>
  <si>
    <t>EL OBJETO DEL CONTRATO QUE ENTREGA NO APLICA PARA ESTA CONVOCATORIA FOLIOS 421 AL 426</t>
  </si>
  <si>
    <t>ANDRES VELAZCO</t>
  </si>
  <si>
    <t>LICENCIADO EN EDUCACION FISICA Y DEPORTES</t>
  </si>
  <si>
    <t>1. POLITECTICO UNIVERSIDAD DEL VALLE YUMBO</t>
  </si>
  <si>
    <t>1. DESDE 15/04/2012 A 21 /12 DE 2012</t>
  </si>
  <si>
    <t>SUPERVISOR DE EDUCACION FISICA Y DEPORTE</t>
  </si>
  <si>
    <t>NO CUMPLE CON LA EXPERIENCIA LABORAL EXIGIDA FOLIOS 206 AL 225</t>
  </si>
  <si>
    <t>ANYELINE NIEVA CHITO</t>
  </si>
  <si>
    <t>NO CUMPLE CON LA EXPERIENCIA LABORAL EXIGIDA, LAS CONSTANCIAS NO DICEN LAS FUNCIONES AUNQUE ELLA LOS RELACIONA EN SU HOJA DE  FOLIOS 174 AL 188</t>
  </si>
  <si>
    <t>NO CUMPLE CON EL PERFIL EXIGIDO.ADICIONAL LO PRESENTA PARA TODOS LOS GRUPOS</t>
  </si>
  <si>
    <t>EL PROPONENTE PRESENTA POSTERIOR A LA PUBLICACION DE LA EVALUACION PRELIMINAR INFORMACION DE TALENTO HUMANO DIFERENTE A LA RELACIONADA EN SU PROPUESTA INICIAL FECHA DE CIERRE (3 DE DICIEMBRE DE 2014)  RAZON POR LA CUAL NO ES TENIDA EN CUENTA PARA LA ETAPA FINAL DE EVALUACION FOLIO 857  DE LA SUBSANABLE, NO PRESENTA FORMATO 10, PERO LAS CARTAS EN LOS FOLIOS 877 ETC DICEN QUE ES PARA TALENTO HUMANO ADICIONAL</t>
  </si>
  <si>
    <t>32: VILLARICA 2: 800 CUPOS (MODALIDAD FAMILIAR)</t>
  </si>
  <si>
    <t>19262013-442</t>
  </si>
  <si>
    <t xml:space="preserve"> NO CUMPLE CON LOS 24 MESES FOLIOS 383 AL 385, EN LA PROPUESTA DE SUBSANACION NO PRESENTA ESTA CERTIFICACION</t>
  </si>
  <si>
    <t>LA CONSTANCIA NO ACREDITA CUPOS EN EL FOLIO 674 DE LA PROPUESTA SUBSANABLE NI VALOR</t>
  </si>
  <si>
    <t>FUNDACION MANOS UNIDAS POR EL CAUCA</t>
  </si>
  <si>
    <t>LA CONSTANCIA NO ACREDITA CUPOS EN EL FOLIO 673 DE LA PROPUESTA SUBSANABLE NI VALOR</t>
  </si>
  <si>
    <t>MUNICIPIO DE VILLA VIEJA</t>
  </si>
  <si>
    <t>057 DE 2013</t>
  </si>
  <si>
    <t xml:space="preserve">NO PRESENTO FOMATO 7 NI HOJAS DE VIDA </t>
  </si>
  <si>
    <t>EL OBJETO DEL CONTRATO QUE ENTREGA NO APLICA PARA ESTA CONVOCATORIA FOLIOS 427 AL 428</t>
  </si>
  <si>
    <t>EL PROPONENTE PRESENTA POSTERIOR A LA PUBLICACION DE LA EVALUACION PRELIMINAR INFORMACION DE TALENTO HUMANO DIFERENTE A LA RELACIONADA EN SU PROPUESTA INICIAL FECHA DE CIERRE (3 DE DICIEMBRE DE 2014)  RAZON POR LA CUAL NO ES TENIDA EN CUENTA PARA LA ETAPA FINAL DE EVALUACION FOLIO 687  DE LA SUBSANABLE, NO PRESENTA FORMATO 10, PERO LAS CARTAS EN LOS FOLIOS 711 ETC DICEN QUE ES PARA TALENTO HUMANO ADICIONAL</t>
  </si>
  <si>
    <t>43: PATIA 300 CUPOS (MODALIDAD FAMILIAR)</t>
  </si>
  <si>
    <t xml:space="preserve"> NO CUMPLE CON LOS 24 MESES FOLIOS 386 A 389, NO LA PRESENTAN EN LA SUBSANACION</t>
  </si>
  <si>
    <t>FUNDACION PARA LA INVESTIGACION, DESARROLLO EDUCATIVO COMUNITARIO FUNDECO</t>
  </si>
  <si>
    <t>1012 DE LA SUBSANABLE</t>
  </si>
  <si>
    <t>LA CONSTANCIA NO ACREDITA CUPOS EN EL FOLIO 1012 DE LA PROPUESTA SUBSANABLE NI VALOR</t>
  </si>
  <si>
    <t>NO ACREDITA</t>
  </si>
  <si>
    <t>429 AL 435</t>
  </si>
  <si>
    <t>NO ACREDITA NUMERO DE CUPOS EN CONSTANCIA Y NO CUMPLE CON EL OBJETO FOLIOS DEL 429 AL 435</t>
  </si>
  <si>
    <t>EL PROPONENTE PRESENTA POSTERIOR A LA PUBLICACION DE LA EVALUACION PRELIMINAR INFORMACION DE TALENTO HUMANO DIFERENTE A LA RELACIONADA EN SU PROPUESTA INICIAL FECHA DE CIERRE (3 DE DICIEMBRE DE 2014)  RAZON POR LA CUAL NO ES TENIDA EN CUENTA PARA LA ETAPA FINAL DE EVALUACION FOLIO 1016  DE LA SUBSANABLE, NO PRESENTA FORMATO 10, PERO LAS CARTAS EN LOS FOLIOS 1034 ETC DICEN QUE ES PARA TALENTO HUMANO ADICIONAL</t>
  </si>
  <si>
    <t>FUNDACION GIGNASIO MODERNO DEL CAUCA</t>
  </si>
  <si>
    <t>FUNDACION GIMNASIO MEDERNO DEL CAUCA</t>
  </si>
  <si>
    <t>19105 DE 2010</t>
  </si>
  <si>
    <t>62 Y 65</t>
  </si>
  <si>
    <t>62 Y 71</t>
  </si>
  <si>
    <t>TAMBO</t>
  </si>
  <si>
    <t>4/1000</t>
  </si>
  <si>
    <t xml:space="preserve">JHINNER GERMAN PABON PINO </t>
  </si>
  <si>
    <t xml:space="preserve">ADMINISTRADOR PUBLICO </t>
  </si>
  <si>
    <t>LA ESCUELA SUPERIOR DE ADMINISTRACION PUBLICA  ESAP</t>
  </si>
  <si>
    <t xml:space="preserve">1. FUNDACION GIIMNASIO MODERNO DEL CAUCA  </t>
  </si>
  <si>
    <t>15/01/2014/ AL 15/12/2014                  2 01/02/2008 A 15/12/2008, 3.15/03/2009 A 15/12/2009</t>
  </si>
  <si>
    <t>COORDINADOR PEDAGOGICO CON LAS SIGUIENTES FUNCIONES: a) RESPONSABLE DE MANEJAR UNA EXCELENTE RALCION E IMAGEN VOCABULARIO, Y PRESENTACION PERSONAL, YA QUE ES LA PERSONA QUE TIENEN MAS CONTACTO CON LA POBLACION BENEFICIADA Y LO HACE EN LA REPRESENTACION DE LA FUNDACION.b) RESPONSABLE DE DIRIGIR Y REGULAR LOS DOCENTES EN ZONA.c) ENCARGADO DE EJERCER UN ESTRICTORCONTYROL  DE LA ASIISTENCIA LABORAL DE LO S DOCENTES EN LA ZONA.d) ADMINISTRAR LA PLANTA DE DOCENTES DE LA ZONA. e) HACER LA PLANAEACION. f) PASAR LOS REPORTES AL AREA FINACIERA.g) PLANEAR ESTRATGIAS EN REFERENCIAS A LA POLITICAS EDUCATIVAS DEL CONTEXTO. h) DISEÑARA DE POLITICAS PUBLICAS EN Y PAA EL SECTOR  DE LOS SERVICIOS EDUCATIVOS QUE MANEJA LA FUNDACION. i) DIRECTOR DE GESTOR  Y ESTRATEGIA DE SERVICIOS EDUCATIVOS ABIERTOS Y DINAMICOS CONATENCION ESPECIFICA A LA INFANCIA Y A LA ADOLESCENCIA.j) POTENCIAR EL VALOR DEL SER HUMANO   Y DE SU TRABAJO EN LA ORGANIZACION INSTITUCIONAL.</t>
  </si>
  <si>
    <t>4/1001</t>
  </si>
  <si>
    <t xml:space="preserve">MILTON ANDRES ROJAS </t>
  </si>
  <si>
    <t xml:space="preserve">ECONOMISTA </t>
  </si>
  <si>
    <t xml:space="preserve">1. FUNDACION GIIMNASIO MODERNO DEL CAUCA                            2. FUNDACION GIMNASIO MODERNO DEL CAUCA.                         3. Q- ADVISER </t>
  </si>
  <si>
    <t>1.01/04/2013 A 30/12/2013                    2.13/02/2010 A 15/12/2010.                   .20/06/2003 NO ACLARA LA TERNINACION DEL CONTRATO.                      3. 09/2005 A 03/2006</t>
  </si>
  <si>
    <t>COORDINADOR PEDAGOGICO CON LAS SIGUIENTES FUNCIONES a)COORDINAR Y MONITOREAR  LASD FUNCIONES DEL EQUIPO HUMANO A SU CARGO, PROMOVIENDO PERMANENTE MENTE LA PARTICIPACION, INNOVACION Y MOTIVACION DEL GRUPO. 2. COORDINAR LA SISTEMATIZACION DEL INFORMACION SOBRE LA IMPLEMENTACION DE LA ATENCION A LA PRIMERA INFANCIA , PARA DAR CUENTA DE LOS RESULTADOS E IMPACYTO DEL PROGRAMA EN EL MUNICIPIO Y LA MODALIDAD EN CADA AGENTE PARTICIPANTE, PARTICIPAR DE LAS MESAS DE PRIMERA INFANCIADEL MUNICIPIO. 3. ESTABLECER ESTRATEGIAS PARA VIABILIZAR EL INGRESO DE LOS NIÑOS Y NIÑAS BENEFICIADAS  DE LA MODALIDAD, QUE CUMPLE LOS CINCO AÑOS AL SISTEMA   EDUCATIVO. 4. GESTIONAR ANTE LAS INSTANCIAS PERTINENETES LOS RECURSOS QUE GARANTICEN LA ADECUADA IMPLEMENTACION DE LA MODALIDAD Y LOS DERECHOS DE LOS NIÑOS Y LAS NIÑAS.CONOCER Y PARTICIPAR EN LA COSNTRUCION DE LA RUTA iNTEGRAL DE aTENCION A LA PRIMERA INFANCIA Y DESDE AHI ARTICULAR LAS ACCIONES DE ATENCION INEGRAL  AL APRIMERA INFANCIA CON OTROS PROGRAMAS  A FAVOR DE LA PRIMERA NFANCIA DESDE LA PARTICIPACION EN REDES SOCIALES Y COMUNITARIAS. ASI MISMI CONOCER LA RUTA PARA NOTIFICAR CUANDO ALGUN DERECHO SEA VULNERADO.  2 NO RELACIONA EN LA CERTIFICACION DE LA UNIVERSIDAD  LAS FUNCIONES.  3. NO RELACIONA LAS FUNCIONES DEL CARGO.</t>
  </si>
  <si>
    <t>4/1002</t>
  </si>
  <si>
    <t xml:space="preserve">YESIT FERNANDO CLAROS </t>
  </si>
  <si>
    <t xml:space="preserve">ADMINISTRADOR DE EMPRESAS </t>
  </si>
  <si>
    <t>UNIVERDIDAD DEL CAUCA</t>
  </si>
  <si>
    <t>15/01/2013 A 30/12/2013 Y 15 01/2014</t>
  </si>
  <si>
    <t>4/1003</t>
  </si>
  <si>
    <t xml:space="preserve">NANCY GABRIELA RODRIGUEZ </t>
  </si>
  <si>
    <t>LICENCIADA EN ADMINISTRACION EDUCATIVA</t>
  </si>
  <si>
    <t>UNIVERDIDAD SAN BUENAVENTURA</t>
  </si>
  <si>
    <t>07/09/11994</t>
  </si>
  <si>
    <t xml:space="preserve">FUNDACION GIIMNASIO MODERNO DEL CAUCA  </t>
  </si>
  <si>
    <t>01/02/1984 A 29/11/2014</t>
  </si>
  <si>
    <t>VICERRECTORA Y COORDINADORA DE PROYECTOS CON LAS SIGUIENTES FUNCIONES :            -ASUMIR LAS FUNCIONES DEL REPRESENTANTE LEGAL O/Y RECTOR EN AUSENCIA DE ESTE O POR MANDATO DEL MISMO. 2 EJERCER LA AUTORIDAD QUE EL REPRESENTANTE LEGAL LE CONFIERE PARA TOMAR DETERMINACIONES DISCIPLINARIAS, ACADEMICAS O ADMINISTRATIVAS CUANDO  SE LE CONSIDERE NECESARIO.      3.REPRESENTAR  AL A FUNDACION EN ACTOS DE TIPO SOCIAL, CULTURAL ADMINISTRATIVO QUE EL REPRESENTANTE LEGAL LE ENCOMINEDE CON SUS RESPECTIVAS ATRIBUCIONES. 4VELAR POR LA EJECUACION DEL PLANEAMIENTO INSTITUCIONAL DE ACUERDO CON LAS PROPUESTAS Y NORMAS DE LA FUNDACION.   5. PRESENTARA AL RECTOR EL PROGRAMAM ANUAL DE CAPACITACION DEL DOCENTE. 6 PARTICIPARA ACTIVAMENTE EN EL PROGRAMAMDE FORMACION DE ESTUDIANTES. 7. TOMAR DESICIONES EN ASUNTOS QUE LE COMPETEN DE ACUERDO A SU CARGO.</t>
  </si>
  <si>
    <t>7/1000</t>
  </si>
  <si>
    <t>MARIA EUGENIA CORREO</t>
  </si>
  <si>
    <t>UNIVERDIDAD ANTONIO NARIÑO</t>
  </si>
  <si>
    <t xml:space="preserve">1 FUNDACION GIIMNASIO MODERNO DEL CAUCA                     2. BARAKA </t>
  </si>
  <si>
    <t>15/01/2013 A 30/12/2013 Y 15 01/2014, 15/01/2014 A 31/07/2014 17/10/2014 A 29/11/2014 2. 01/09/2012 A 23/01/2013</t>
  </si>
  <si>
    <t xml:space="preserve">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t>
  </si>
  <si>
    <t xml:space="preserve">JULIO ORLANDO GOMEZ </t>
  </si>
  <si>
    <t>UNIVERSIDA D NACIONAL ABIERTA Y A DISTANCIA</t>
  </si>
  <si>
    <t>1.FUNDACION GIIMNASIO MODERNO DEL CAUCA  2  PEC POLITECNICO EMPRESARIAL COLOMBIANO 3. SERVICIOS INTEGRALES EN SALUD FISIOCENTER LTDA.</t>
  </si>
  <si>
    <t>24/09/2013 A 30/12/2013 15/01/2014 A 15/01/2014 A 29/11/2014</t>
  </si>
  <si>
    <t>PSICOLOGA DESEMPEÑANDO LAS SIGUIENTES FUNCIONES: PRESTAR EL SERVICIO DE ATENCION A LA PRIMERA INFANCIA EN EL MARCO DE LA ESTRATEGIA "DE                                                                                     CERO A SIEMPRE" DE ACUERO CON LAS DIRECTRICES Y LINEAMIENTOS Y PARAMETROS POR EL ICBF LA ATENCION SE PRESTARA EN LA MODALIDAD FAMILIARA,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PARA LA SEGUNDA CERTIFICAION NO PRESENTA FUNCIONES.</t>
  </si>
  <si>
    <t xml:space="preserve">LUIS FERNANDO MELO </t>
  </si>
  <si>
    <t>NO ANEXA</t>
  </si>
  <si>
    <t xml:space="preserve">1.FUNDACION GIIMNASIO MODERNO DEL CAUCA  </t>
  </si>
  <si>
    <t>15/01/2013 A 30/12/2013 15/01/2014 A 29/11/2014</t>
  </si>
  <si>
    <t>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 PRESENTA 12 CERTIFICACIONES MAS PERO NO CONTIENEN LAS FUNCIONES.</t>
  </si>
  <si>
    <t>RENE GRISALES</t>
  </si>
  <si>
    <t xml:space="preserve">PSICOLOGA DESEMPEÑANDO LAS SIGUIENTES FUNCIONES: PRESTAR EL SERVICIO DE ATENCION A LA PRIMERA INFANCIA EN EL MARCO DE LA ESTRATEGIA "DE                                                                                     CERO A SIEMPRE" DE ACUERO CON LAS DIRECTRICES Y LINEAMIENTOS Y PARAMETROS POR EL ICBF LA ATENCION SE PRESTARA EN LA MODALIDAD FAMILIAR, MUJERES GESTANTES YMADRES EN PERIODA  DE LACTANCIA NIÑOS Y NIÑAS MENORES DE CINCO AÑOS Y/A HASTA EL INGRESO AL SISTEMA EDUCATIVO . 2 APOYAR EL DISEÑO Y APLICACION DE LA EVALUACION DEL DESARRROLLO DE LOS NIÑOS Y NIÑAS. 3 DETECCION TEMPRANA DE CASOS DE PROBLEMAS EN EL DESARROLLO Y DISEÑO DE ESTRATEGIAS DE APOYO PARA TRABAJAR SOBRE FACTORES DE RIESGO. 4 APOYAR EL DISEÑO E IMPLEMANTACION DE PROYECTOS PEDAGOGICOS QUE RESPONDAN A UNA EDUCACION INCLUYENTE. 4. PARTICIPAR EN LAS ESTRATEGIAS DE PLANEACION , SEGUIMIENTO Y EVALUACION DEL PROCESO ENTRE OTRAS. . </t>
  </si>
  <si>
    <t xml:space="preserve">JENIFER  LICED BENAVIDES </t>
  </si>
  <si>
    <t xml:space="preserve">JHON FREDY PALACIOS </t>
  </si>
  <si>
    <t>PICOLOGO</t>
  </si>
  <si>
    <t>UNIVERDIDAD NACIONAL ABIERTA Y A DISTANCIA</t>
  </si>
  <si>
    <t>NO LA REALCIONA</t>
  </si>
  <si>
    <t>01/04/2013 A 30/12/2013 A 29/11/2014</t>
  </si>
  <si>
    <t xml:space="preserve">MARIA ALEJANDRA PINO </t>
  </si>
  <si>
    <t>NO ES CLARA LA FOTOCOPIA- EN EL PROCESO DE SUBSANACION ANEXA UNA COPIA LEGIBLE FOLIO NUMERO 60</t>
  </si>
  <si>
    <t>INSTITUCION EDUCATIVA GABRIELA MISTRAL POPAYAN SEDE PRINCIPAL.</t>
  </si>
  <si>
    <t>1 SEMESTRE</t>
  </si>
  <si>
    <t>NO RELACIONA LAS FUNCIONES</t>
  </si>
  <si>
    <t xml:space="preserve">EN LA CERTIFICACION DE LA PASANTIA NO RELACIONA LAS FUNCIONES REALIZADAS.- EN EL PROCESO DE SUBSANACION EN EFOLIO NUMERO 59 RELACIONA LAS FUNCIONES. </t>
  </si>
  <si>
    <t>FUNDACION GINMASIO MODERNO DEL CAUCA</t>
  </si>
  <si>
    <t>311</t>
  </si>
  <si>
    <t>370 Y 372</t>
  </si>
  <si>
    <t>169</t>
  </si>
  <si>
    <t>370 Y 373</t>
  </si>
  <si>
    <t>370 Y 374</t>
  </si>
  <si>
    <t>371Y 375</t>
  </si>
  <si>
    <t>371 Y 376</t>
  </si>
  <si>
    <t>3701Y 377</t>
  </si>
  <si>
    <t>ROSALBINA VALDES CASTILLO</t>
  </si>
  <si>
    <t>LICENCIADO EN ADMINISTRACION Y SUPERVICION EDUCATIVA.</t>
  </si>
  <si>
    <t>UNIVERSIDAD DE LA SABANA</t>
  </si>
  <si>
    <t>NO LA RELACIONA</t>
  </si>
  <si>
    <t>ALCALDIA DE PATIA EL BORDO CAUCA.</t>
  </si>
  <si>
    <t>1.19/01/1995 HASTA 30/03/1997                      2. 01/01/1998HASTA 30/09/1999 Y 11/05/2002 HASTA 31/12/2002</t>
  </si>
  <si>
    <t xml:space="preserve">SUPERVISORA DE EDUCACION MUNICIPAL DE PATIA  CON FUNCIONES TALES COMO: 1. FORMULAR DE CONFORMIDAD CON LAS NORMAS LEGALES Y LAS POLITICAS                             PUBLICAS NACIONALES EN MATERIA EDUCATIVA, LAS ESTRATEGIAS Y ACCIONES PARA SU CUMPLIMIENTO EN EL MUNICIPIO DE PATIA CON MIRAS ALOGRAR ELVAR LA CALIDAD DE LA EDUCACION BASICA Y MEDIA TANTO PUBLICOS COMO PRIVADOS EN EL MUNICIPIO. 3 COORDINAR CON LA SECRETARIA DE HACIENDA LA PROGRAMAMCION Y EJECUCION DE LOS PRESUPUESTOS ANUALES DE INVERSION Y DE FUNCIONAMIENTO REALACIONADOS CON EL SERVICIO DE EDUCACION. 4 ANALIZAR Y ESTABLECER LAS ESTADISTICAS EDUCATIVAS QUE SE REQUIERE EL MUNICIPIO SOBRE NECESIDADES DE SERVICIO EN LOS DISTINTOS NIVELES, AREAS Y SECTORES: RECURSPOS HUMANOS , FISICOS Y TECNOLOGICOS QUE CUENTA EL MUNICIPIO.6 DEFINIR LAS ESTADISTICAS QUE DEBEN DILEGENCIARLOS DIRECTORES DE LOS PALNTELES DE EDUCAION , TENIENDO EN CAUNTA LA LAS CARACTERISTICAS DDEEL MUNCIPIO Y SIGUIENDO LAS INSTRUCIONES DEL MINISTERIO DE EDUCACION NACIONAL Y LA SECRETARIA DE EDUCACION DEPARTAMENTAL Y VIGILAR SU OPORTUNO CUMPLIMIENTO EN COORDINACION CON EL SUPERVISOR DE EDUCACION.7.FOMENTAR LA CALIDAD Y EL MEJORAMIENTO CONTINUO Y PERMANENTE DE EDUCACION EN EL MUNICIPIO.8. COORDINAR EL CUMPLIMIENTO DE LAS FUNCIONES QUE LA LAS AUTORIDADES MUNICIPALES LE ASIGNEN LEYES 24 DE 1988,29DE 1989 60DE 1993 Y 115 DE 1994 DECRETOS REGLAMENTORIOS Y DEMAS NORMAS VIGENTES. 9. COORDINAR EN EL MUNICIPIO, ÑL EJECUCION DE POLITICAS PLANES , PROGRAMAMS Y PROYECTOS EDUCATIVOS PEDAGOGICOS NACIONALES , REGIONALES Y LOCALES .9 DISEÑAR CON LA COLABORACION DEL SUPERVISOR DE EDUCACION PROGRAMAS DE FORMACION DE DOCENTES, DORECTIVOS Y EN GENERAL PARA TODA LA COMUNIDAD EDUCATIVA CON EL OBJETO DE MEJORAR LA CALIDD DE EDUCACION QUE IMPARTA EL MUNICIPIO. ENTRE OTRAS.      </t>
  </si>
  <si>
    <t>MARIA GLADIS CAICEDO RODALLEGA</t>
  </si>
  <si>
    <t>UNIVERDSIDAD DEL CAUCA</t>
  </si>
  <si>
    <t>1.  PERSONERIA MUNICIPAL TAMBO CAUCA.                                     2. FUNDACION GIMNASIO MODERNO DEL CAUCA</t>
  </si>
  <si>
    <t>1 AÑOS LECTIVOS DE 2007 A 2008               2. 15/01/2013 HASTA 30/12/2013 Y 15 01/2015 HASTA 29/11/2014   16/09/2011 HASTA 04/11/2011; 19/04/2012 HSTA 19/09/2012 ; 01/10/2012 HASTA 15/12/2012</t>
  </si>
  <si>
    <t xml:space="preserve">1. NO ESPECIFICA LAS FUNCIONES       2. ACOMPAÑAR RESPONSABLEMENTE EL PROCESO DE FORMACION INTEGRAL DE LOS NIÑOS Y NIÑAS DEL PROGRAMA; GENERAR EN EL DESARRROLLO DE SUSU ACTIVIDADES UN AMBIENTE DE ESCUCHA QUE FAVORESCA EL DESARRROLLO DE UNA SANA CONVIVENCIA, EN DONDE SE RECONOZCA LOS VALORES Y PROCESOS Y EXPERIENCIAS EDUCATIVAS ENFOCADAS A LA PRIMERA INFANCIA. 2 SER AGENTE MULTIPLICADOR DE VALORES HUMANOS CANAL APROPIADO DE COMUNICACION ENTRE LOS DIFERENTES ESTAMENTOS DE LA COMUNIDAD EDUCATIVA ESPECIALMENTEEN EL GRUPO QUE ACOMPAÑA Y TESTIMONIO VIVO DE LOS PRINCIPIOS INSTITUCIONALES. - CUMPLIR CON EL HORARIO ESTABLECIDO, LLEGAR A LA REA LIZACION DE SUS EXPERIENCIAS PEDAGOGICAS A TIEMPO PARA RECIBIR  A LOS NIÑOS Y LAS NIÑAS DEL RPOGRAMA. - ENTREGAR LAS PLANILLAS DE SEGUIMIENTO DEL PROCESOS DE CADA UNO DE LOS NIÑAS Y NIÑOS DEL RPOGRAMAM, PLANEACIONES Y PROGRAMAMCIONES , ASISTENCAI A REUNIONES Y CUALQUIER OTRO INFORME SOLICITADO POR LAS DIRECTRICES DE LA INSTITUCION. ENTRE OTRAS.  </t>
  </si>
  <si>
    <t>CARLOS ARTURO SARRIA</t>
  </si>
  <si>
    <t xml:space="preserve">1 COMPAÑÍA COMERCIAL DEL CAUCA     2  COMPAÑÍA FORESTAL DEL CAUCA 3  FERRETERIA BOLIVAR PLAZA  4 FLORES DEL CAUCA.  5 ALMACEN DIA 6 ALMACEN YO Y TU  7 FERRETERIA MARACAIBO 8. HOTEL ACHALAY  9. DISTRUBUIDOS CERAMICAS MODERNAS DEL CAUCA      10 ESTACION DE SERVICIO TEXACO 11 SERVICIOS DE TERAPIA RENAL 12 FUNDACION GIMNASIO MODERNO DEL CAUCA </t>
  </si>
  <si>
    <t xml:space="preserve">07/1978 A 04/1983 01/1985 A 04/1986 06/1975 A 06/1978               4 AÑOS                    01/09/1994 A 31/12/1994               1990 A 08/04/1994    01/1996 A 31/07/2003                                                                                                                    01/06/1986 A 30/03/1993          01/02/2001 A 29/12/2009  31/12/2008 A 02/01/2009 A 31/12/2009 02/01/2010 A 31/12/2010 02/01/2011 A 31/12/2011 02/01/2012 A 31/12/2012 02/01/2013 A 31/01/12/2013 A 01/02/2014 A 31/12/2014.                                        </t>
  </si>
  <si>
    <t>, CONTADOR PUBLICO Y GEENTE  DEL DEPARTAMENTO CONTABLE CONTADOR Y ASESOR TRIBUTARIO, CONTADOR Y GERENTE DEL DEPARTAMENTO CONTABLE</t>
  </si>
  <si>
    <t>GRUPO 22</t>
  </si>
  <si>
    <t>COOPERATIVA MULTIACTIVA DE USUARIOS DEL PROGRAMA SOCIAL HOGARES COMUNITARIOS DE SANTANDER</t>
  </si>
  <si>
    <t>COOPERATIVA MULTIACTIVA DE USUARIOS DEL PROGRAMA SOCIAL HOGARES COMUNITARIOS DE SANTANDER DE QUILICHAO- COOMHOGAR</t>
  </si>
  <si>
    <t>19262012-732</t>
  </si>
  <si>
    <t>84 Y 87</t>
  </si>
  <si>
    <t>LA INFORMACION ES TOMADA DEL FORMATO No. 6 QUE PRESENTA LA PROPUESTA.</t>
  </si>
  <si>
    <t>19.70</t>
  </si>
  <si>
    <t xml:space="preserve">INSTITUCIONAL </t>
  </si>
  <si>
    <t xml:space="preserve">CALOTO </t>
  </si>
  <si>
    <t>NO CUMPLE CON LA PROPUESTA DE INFRAESTUCTURA SOLAMENTE ADUCE COMO UBICACIÓN CALOTO Y PARA ESTE GRUPO ES:  BUENOS AIRES 1 BUENOS AIRES DOS Y  CALOTO</t>
  </si>
  <si>
    <t>TALENTO HUMANO HABILITANTE</t>
  </si>
  <si>
    <t>1/24</t>
  </si>
  <si>
    <t>RAUL ERNESTO BANGUERO RAMIREZ</t>
  </si>
  <si>
    <t>ESTUDIANTE POR GRADUARSE TRABAJADOR SOCIAL</t>
  </si>
  <si>
    <t>1.FUNDESINPA                                    2.   COOMHOGAR</t>
  </si>
  <si>
    <t>02/01/2012 A 31/12/2012.                                           15/09/2014 A 29/11/2014</t>
  </si>
  <si>
    <t>PLANES DE TRABAJO PARA LA EJECUCIODN Y SEGUIMIENTO DE LA POLITICA DE PRIMERA INFANCIA EN LA MODALIDAD DE HCBF TRACIONALES Y FAMI.   SUPERVICION TECNICA A LOS PROGRAMAS DE HCBF T Y FAMIS.                                                 2.  DAR A POYO A LAS FAMILIAS QUE LO REQUIERAN PARA FORTALECER SUS COMPETENCIAS PARA LA EDUCACION, CRIANZA Y CUIDADO DE LOS NIÑOS Y NIÑAS.</t>
  </si>
  <si>
    <t xml:space="preserve">EN LA ETAPA DE SUBSANACION EL PROPONENTE NO PRESENTA DOCUMENTOS EXIGIDOS EN EL PLIEGO.  ESTE CARGO  REQUIERE  PROFESIONAL EN LAS CIENCIAS SOCIALES, HUMANAS DE LA EDUCACION O ADMINISTRATIVAS.  </t>
  </si>
  <si>
    <t>ANA MARIA ORTEGA ALVARES</t>
  </si>
  <si>
    <t>1. HI ARADO</t>
  </si>
  <si>
    <t>18/02/2014 AL 30/05/2014</t>
  </si>
  <si>
    <t>Realizacion de practicas para dar cumplimiento a los Lineamientos de la fundacion universitaria de popayan.  Docente. Labores sociales y comunitarias.</t>
  </si>
  <si>
    <t xml:space="preserve">EN LA ETAPA DE SUBSANACION EL PROPONENTE NO PRESENTA DOCUMENTOS EXIGIDOS EN EL PLIEGO. ESTUDIANTE DE TRABAJO SOCIAL HAY CERTIFICACION PERO NO ANEXA LAS FUNCIONES  </t>
  </si>
  <si>
    <t>JHON JAIRO ALVAREZ CASTAÑO</t>
  </si>
  <si>
    <t>UNIVALLE</t>
  </si>
  <si>
    <t>1. ACDI VOCA
2. COMFENALCO
3. PROPAL
4. CVC
5. FUNDACION PACIFICO VERDE
6. FUND. HUELLA CONTEMPORANEA
7. CORPORACION EMPRESARIAL DEL NORTE DEL CAUCA
8. COOM HOGAR</t>
  </si>
  <si>
    <t>1. 12/6/2012 
2. 21/9/2009 
3. 1/8/2002 A 22/7/2009
4. NO RELACIONADAS
5. 17/2/2009 A 16/12/2009
6. ENERO DEL 99 Y JULIO DEL 2004
7. FINALES DEL 2008
8. 1/4/2014 A 29/11/2014</t>
  </si>
  <si>
    <t>1. COORDINADOR DEL COMPONENTE CULTURA DE LA DIVERSIDAD Y LA COMUNICACIÓN ESTRATEGICA REG. CALI
2. PROFESIONAL
3. DISEÑO, COORDINACION TECNICA DE PROYECTOS DE COOPERACION,GESTION DE ALIANZAS INTERINSTITUCIONALES.
4. COORDINACION CONVENIO CVC 135 DEL 2012
5. PROGRAMACION Y EJECUCION DE LAS JORNADAS DE SOCIALIZACION CONFORMACION DEL GRUPO DE APOYO DEL PROYECTO.
6. ASISTENTE DE  LA DIRECCION Y COORD DE MEDIOS
7. GESTACION Y DESARROLLO DEL PROYECTO REGION RESPONSABLE PARA EL NORTE DEL CAUCA
8. DISEÑAR ESTRATEGIAS PARA LA EJECUCION, MONITOREO Y EVALUACION DE LA POLITICA DE 1RA INFANCIA.</t>
  </si>
  <si>
    <t>LINA YESENIA ECHEVERRY BANGUERO</t>
  </si>
  <si>
    <t>LICENCIADA EN EDUCACION BASICA CON ENFASIS EN EDUC. ARTISTICA</t>
  </si>
  <si>
    <t>NO ADJUNTA</t>
  </si>
  <si>
    <t>1. LICEO COMERCIAL DEL BORDO
2. COLEGIO INTEGRADO SIGLO XXI
3. LICEO PEDGOGICO QUILICHAO
4. ALCALDIA MPAL DE SANTANDER DE QUILICHAO</t>
  </si>
  <si>
    <t>1. 15/9/2007 A 14/12/2007
      2/6/2008 A 12/12/2008
     12/4/2009 A 13/8/2009
    15/2/2010 A 21/10/2010
   16/5/2011 A 12/6/2011
    18/8/2011 A 15/12/2011
    6/2/2012 A 21/3/2012
2.  MES DE AGOSTO 2007
3. HORAS CATEDRA NO MAS INFORMACION
4. 300 HORAS</t>
  </si>
  <si>
    <t xml:space="preserve">
1. DOCENTE
2. DOCENTE
3. DOCENTE
4. GESTION CONTABLE Y PRACTIC SECRETRIAL</t>
  </si>
  <si>
    <t>YESID FERNANDO MONTOYA DAZA</t>
  </si>
  <si>
    <t xml:space="preserve">1. COOMHOGAR
</t>
  </si>
  <si>
    <t>1. 2/1/2013 A 28/10/2014</t>
  </si>
  <si>
    <t>1. AUXILIAR CONTABLE Y ADTIVO</t>
  </si>
  <si>
    <t>GRUPO 23</t>
  </si>
  <si>
    <t xml:space="preserve">Objeto del contrato cumple con lo solicitado 
si/ no
</t>
  </si>
  <si>
    <t>COOPERATIVA MULTIACTIVA DE USARIOS DEL PROGRAMA SOCIAL HOGARES COMUNITARIOS DE SANTANDER</t>
  </si>
  <si>
    <t>COOPERATIVA MULTIACTIVA DE USARIOS DEL PROGRAMAM SOCIAL HOGARES COMUNITARIOS DE SANTANDER DE QUILICHAO</t>
  </si>
  <si>
    <t>119262012-191</t>
  </si>
  <si>
    <t>192 Y 195</t>
  </si>
  <si>
    <t>EL TOTAL DE CUPOS CERTIFICADOS DEL ANEXO 6 ES 630 DE LOS CUALES TOMA PARA ESTE GRUPO OFERTADO 350</t>
  </si>
  <si>
    <t>0,90</t>
  </si>
  <si>
    <t>12</t>
  </si>
  <si>
    <t>350</t>
  </si>
  <si>
    <t>GUACHENE</t>
  </si>
  <si>
    <t>Talento humano Habilitante</t>
  </si>
  <si>
    <t>1/350</t>
  </si>
  <si>
    <t>MARITZA APONZA ZAPATA</t>
  </si>
  <si>
    <t>PSICOLOGA  SOCIAL</t>
  </si>
  <si>
    <t>UNIVERSIDAD UNAD</t>
  </si>
  <si>
    <t>VALLENPAZ</t>
  </si>
  <si>
    <t xml:space="preserve">01/07/2008 AL 30/12/2008.                   14/01/2009 AL 18/12/2009.        05/01/2010 AL 30/06/2010.      17/01/2011 AL 30/06/2011.       14/07/2011 AL 16/12/2011.         01/09/2005 A 30/06/2008.      01/08/2004  AL 30/09/2005.    </t>
  </si>
  <si>
    <t>1. APOYAR A LA CONSTRUCCION DE TEJIDO SOCIAL ENTRE LAS COMUNIDADES A PARTIR DE LOS ENCUENTROS FAMILIARES Y/O GRUPALES, APORTANDO EL FORTALECIMIENTO DE LOS LAZOS AFECTIVOS Y EL RECONOCIMIENTO MUTUO ENTRE LAS MISMAS. LOGRANDO DE ESTA MANERA QUE LAS COMUNIDADES PIENSEN MANCOMUNADAMENTE EN UN DESARROLLO DE REGION EN BENEFICIO DE LAS FAMILIAS Y LA SOCIEDAD.     2. DINAMIZAR LA ORGANIZACION DE LAS COMUNIDADES CAMPESINAS PARA EL INCREMENTO DE SUS INGRESOS, A TRAVES DE PROCESOS PRODUCTIVOS Y COMERCIALES CON UN ENFOQUE EMPRESARIAL PARA EL MEJORAMIENTO DE SUS CONDICIONES DE VIDA A PARTIR DE LA PLANEACION Y EJECUCION DE SUS ACTIVIDADES.  3. COORDINAR ACTIVIDADES FORMACION PARA LAS COMUNIDADES EN ALIANZAS (SENA, ICESI, COMFACAUCA, ETC) . 4. ACTIVIDADES EN EL AREA SOCIAL Y EMPRESARIAL A LA COMUNIDAD RURAL                       5.  MANTENIMIENTO DEL CLIMA ORGANIZACIONAL Y BIENESTAR LABORAL.</t>
  </si>
  <si>
    <t>2/350</t>
  </si>
  <si>
    <t>KATERINE BALANTA CARABALI</t>
  </si>
  <si>
    <t>NO ACREDITA ESTUDIOS UNIVERSITARIOS</t>
  </si>
  <si>
    <t>1. INSTITUCION EDUCATIVA TECNICA SENON FABIO VILLEGAS                                                          2.     HOGAR INFATIL SANTA INES</t>
  </si>
  <si>
    <t>16/08/2012 AL  21/06/2013                                                                     08/09/2014  AL 21/11/2014</t>
  </si>
  <si>
    <t xml:space="preserve">1.Caracterizacion institucional,  diagnostico   social, creacion del proyecto institucional                     2.  Apoyo Psicosocial              </t>
  </si>
  <si>
    <t>NO PRESENTA SOPORTE DEL TITULO UNIVERSITARIO</t>
  </si>
  <si>
    <t>EVELYN ADRIANA VASQUEZ GIL</t>
  </si>
  <si>
    <t>UNIVERSIDAD DE SAN BUENAVENTURA</t>
  </si>
  <si>
    <t>1. COOMHOGAR</t>
  </si>
  <si>
    <t>01/07/2014 AL 30/11/2014</t>
  </si>
  <si>
    <t xml:space="preserve">  D ESDE EL SERVICIO: APOYARA EL DISEÑO Y APLICACION DE EVALUACION DEL DESAROOLLO DE LOS NIÑOS Y NIÑAS.  DETECCION TEMPRANA DE CASOS DE PROBLEMAS EN EL DESARROLLO Y DISEÑO DE ESTRATEGIAS DE APOYO PARA TRABAJAR SOBRE FACTORES DE RIESGO. APOYAR EL DISEÑO Y LA IMPLEMENTACION DE PROYECTOS PEDAGOGICOS QUE RESPONDAN A UNA EDUCACION INCLUYENTE. PARTICIPAR EN LAS ESTRATEGIAS DE PLANEACION, SEGUIMIENTO Y EVALUACION DEL PROCESO. CON EL TALENTO HUMANO: DAR APOYO A LAS Y LOS AGENTES EDUCATIVOS PARA EL DISEÑO DE ESTRATEGIAS PEDAGOGICAS A CORDES CON LA CARACTERIZACION DE LOS NIÑOS, SUS FAMILIAS Y ENTORNO COMUNITARIO. DAR CAPACITACION EN ATENCION E INTERVENCION DE CASOS DE VIOLENCIA FAMILIAR Y MALTRATO.  CON LAS FAMILIAS: APOYAR LA CONSTRUCCION Y APLICACION DEL PLAN DE FORMACION DE FAMILIAS. DAR A POYO A LAS FAMILIAS QUE LO REQUIERAN PARA FORTALECER SUS COMPETENCIAS PARA LA EDUCACION, CRIANZA Y CUIDADO DE LOS NIÑOS Y NIÑAS. CON LOS NIÑOS: INNOVAR ESTRATEGIAS PERMANENTES PARA MANETENER LA MOTIVACION, ALEGRIA Y AMOR POR LA INSTITUCION O MODALIDAD DE ATENCION INTEGRAL. DESDE EL SERVICIO :APOYAR EN LA CONSTRUCCION Y APLICACIÓN DEL PLAN DE FORMACION DE FAMILIA.    .APOYAR EL DISEÑO Y APLICACIÓN DE EVALUACION DEL DESARROLLO DE LOS NIÑOS Y DE LAS NIÑAS DETENCION TEMPRANA DE CASOS DE PROBLEMAS EN EL DESARROLLO Y DISEÑO DE ESTRATEGIAS DE APOYO PARA TRABAJAR SOBRE FACTORES DE RIESGO.- APOYAR EL DISEÑO E IMPLEMENTACION DE PROYECTOS PEDAGOGICOS QUE RESPONDAN A UNA EDUCACION INCLUYENTE.  - PARTICIPAR EN LAS ESTRATEGIAS DE PLANEACION, SEGUIMIENTO Y EVALUACION DEL PROCESO. - ORGANIZAR Y SISTEMATIZAR INFORMACION SOBRE LAS ACCIONES ADELANTADS CON LOS NIÑOS Y NIÑAS FAMILIAS Y COMUNIDADES. -REMISION A LAS AUTORIDADES COMPETENTES LOS CASOS DE MALTRATO INFANTIL. - DAR CAPACITACION EN DETENCION E INTERVENCION DE CASOS DE VIOLENCIA FAMILIARA Y MALTRATO. PARTICIPAR EN LAS CAPACITACIONES QUR CUALIFIQUEN LA ATENCION EN EL AREA PSICOSOCIAL. ENTRE OTRAS.  </t>
  </si>
  <si>
    <t>20,1</t>
  </si>
  <si>
    <t xml:space="preserve">EL PROPONENTE POSTERIOR A LA PUBLICACION DE LA EVALUACION PRELIMINAR PRESENTO INFORMACION ADICIONAL DE EXPERIENCIA QUE NO ANEXO A LA PROPUESTA INICIAL, POR TAL RAZON NO ES TENIDO EN CUENTA PARA LA ETAPA FINAL DE LA EVALUACION. </t>
  </si>
  <si>
    <t>GRUPO 28</t>
  </si>
  <si>
    <t>Grupo</t>
  </si>
  <si>
    <t xml:space="preserve">LA PROPUESTA TECNICA EN EL COMPONENTE FAMILIA, COMUNIDAD Y REDES, NO PRESENTA VIÑETAS REQUERIDAS. </t>
  </si>
  <si>
    <t>COOPERATIVA MULTIACTIVA DE USARIOS DEL PROGRAMAM SOCIAL HOGARES COMUNITARIOS DE SANTANDER</t>
  </si>
  <si>
    <t>COOPERATIVA MULTIACTIVA DE USARIOS DEL PROGRAMA SOCIAL HOGARES COMUNITARIOS DE SANTANDER DE QUILICHAO</t>
  </si>
  <si>
    <t>19262014-228</t>
  </si>
  <si>
    <t>9</t>
  </si>
  <si>
    <t xml:space="preserve"> 239 Y 241</t>
  </si>
  <si>
    <t xml:space="preserve">PARA LA ETAPA DE SUBSANACION, EN EL FORMATO NUMERO 6 RELACIONA OTROS CONTRATOS Y NO ELQUE PRESENTA AL INICIO DE LA EVALUACION.POR LO TANTO NO SE TENDRA EN CUENTA ESTE CONTRATO. </t>
  </si>
  <si>
    <t>SANTANDER DE QUILICHAO</t>
  </si>
  <si>
    <t>N7A</t>
  </si>
  <si>
    <t>Talento Humano Habilitante</t>
  </si>
  <si>
    <t>6/1000</t>
  </si>
  <si>
    <t>KAREN JOHANNA SINISTERRA IZQUIERDO</t>
  </si>
  <si>
    <t xml:space="preserve">1.FUNDESINPA                    2. COOMHOGAR                                   </t>
  </si>
  <si>
    <t xml:space="preserve">01/08/2012 A 31/07/2013.                                           15/09/2013  AL 29/11/2014      </t>
  </si>
  <si>
    <t xml:space="preserve">1. Construccion ruta de atencion que se convierta en el soporte que oriente los procesos de acompañamiento y seguimiento de los programas de primera       infancia              </t>
  </si>
  <si>
    <t>DENNISSE PAOLA TULCAN FUENTES</t>
  </si>
  <si>
    <t xml:space="preserve">1. EXTRAS SA                                                        </t>
  </si>
  <si>
    <t>21/06/2012 AL  07/02/2013                                                                     02/08/2013  AL 21/12/2013                                                  23/01/2013  AL 23/02/2013</t>
  </si>
  <si>
    <t xml:space="preserve">LAS CERIFICACIONES QUE ADJUNTA NO RELACIONA EL CARGO COMO COORDINADORA.            </t>
  </si>
  <si>
    <t>NO CERTIFICA EXPERIENCIA COMO COORDINADORA COMO LO ESPECIFICA EN LOS PLIEGOS.</t>
  </si>
  <si>
    <t>3/1000</t>
  </si>
  <si>
    <t>AIMER ALBERTO MARIN LOZADA</t>
  </si>
  <si>
    <t xml:space="preserve">1. UNICOMFACAUCA                                                                                                                                                                               2. UNI VALLE                          3. COOMHOGAR    4.FUNDESINPA                                  </t>
  </si>
  <si>
    <t>03/02/2014 AL 01/08/2014                                                     01/11/2009     14/04/2012                                         01/04/2012  AL 30/04/2013       16/01/2011 AL 30/03/2013</t>
  </si>
  <si>
    <t>Liderar el proceso de caracterizacion de las familias de acuerdo a las herramientas entregadas por EL ICBF para tal fin.  COORDINADOR DEL COMPONENTE PSICOSOCIAL DEL FORTALECIMIENTO DE INSTITUCIONES EDUCATIVAS PRE ESCOLAR Y BASICA PRIMARIA DE GUACHENE Y CALOTO.</t>
  </si>
  <si>
    <t>COORDINADOR+B90:K90D90B90:Q90</t>
  </si>
  <si>
    <t>SORAYDA SOTO SANDOVAL</t>
  </si>
  <si>
    <t>UNIVERSIDADFRANCISO DE PAULA SANTANDER</t>
  </si>
  <si>
    <t>1. Fundacion liceo commercial el bordo.         2.I.E liceo ciudad de santander</t>
  </si>
  <si>
    <t>08/08/2007 al 14/12/2007           01/09/2004 al 12/12/2007</t>
  </si>
  <si>
    <t>docente en primera infancia,   deocente educacion artistica en basica.</t>
  </si>
  <si>
    <t>LIZETH KATTERINE CHAMIZAS LOPEZ</t>
  </si>
  <si>
    <t xml:space="preserve">10 SEMESTRE EN TRABAJO SOCIAL </t>
  </si>
  <si>
    <t xml:space="preserve">NOES ESTUDIANTE </t>
  </si>
  <si>
    <t>Liderar el proceso de caracterizacion de las familias de acuerdo a las herramientas entregadas por EL ICBF para tal fin</t>
  </si>
  <si>
    <t xml:space="preserve">ES ESTUDIANTE DEL 10 SEMESTRE </t>
  </si>
  <si>
    <t>NO PRESENTA CONSTANCIA</t>
  </si>
  <si>
    <t xml:space="preserve">ES ESTUDIANTE </t>
  </si>
  <si>
    <t>ES ESTUDIANTE</t>
  </si>
  <si>
    <t>FUNDACER</t>
  </si>
  <si>
    <t>Acompañamiento psicosocial a los niños y niñas con intervenciones individuales y grupales</t>
  </si>
  <si>
    <t>NO ADJUNTA CERTIFICACION DE ESTUDIOS UNIVERSITARIOS.</t>
  </si>
  <si>
    <t>NELCY LASSO MONTENEGRO</t>
  </si>
  <si>
    <t>1. FUNOF
2. FES
3. ICBF REG. VALLE
4. ASAP LTDA 
5.U.SAN BUENVENTURA
6.ANTONIETA FAGE 
7. H. DPTAL MARIO CORREA RENGIFO
8. UNIVALLE</t>
  </si>
  <si>
    <t>1. 2/1/2014-4/6/2014
2. 28/10/2013-18/12/2013
3. 13/5/2008 - 9/9/2013
4. 2/1/2008 - 4/5/2008. 
5. 21/7/2006 - 4/9/2006
6. 1/3/2006 - 1/7/2006.
7. 1/7/2005 - 23/10/2005</t>
  </si>
  <si>
    <t xml:space="preserve">1. ACOMPAÑAMIENTO PSICOSOCIAL
2. AGENTE EDUCATIVO
3. PROFESIONAL UNIVERSITARIO
4. TRABAJADORA SOCIAL
5. ASEOSRA EXT. INTERVENTORIA HOG.SUSTITUTOS
6. ASESORIA, SEG A CASOS EN EL CZ PALMIRA
7. ASISTENTE OPERATIVO VEEDURIA DISTRITAL  BOGOTA.
</t>
  </si>
  <si>
    <t>LEYDI TATIANA GRANADOS MONTENEGRO</t>
  </si>
  <si>
    <t xml:space="preserve">NO PRESENTA CONSTANCIA DE ESTUDIO </t>
  </si>
  <si>
    <t>1. ICBF REG. NORTE</t>
  </si>
  <si>
    <t>1.17/12/2012 - 27/6/2013</t>
  </si>
  <si>
    <t>1. PASANTIA</t>
  </si>
  <si>
    <t xml:space="preserve">NO PRESENTA CERTIFICACION DE ESTUDIO </t>
  </si>
  <si>
    <t>MIGUEL ANTONIO VIVAS SANDOVAL</t>
  </si>
  <si>
    <t>18/12/22009</t>
  </si>
  <si>
    <t>1. FAMI SERVICIOS DE SALUD
2. PROSERVIS
3. COOMHOGAR                4. CORPORACIO EDUCATIVA COMUNITARIA</t>
  </si>
  <si>
    <t xml:space="preserve">1. 10/9/2009 A 10/1/2012
2. 21/11/2007 A FECHA NO LEGIBLE
3. 15/9/2013 A 29/11/2014       4.15/01/2011 AL 30/11/2011; 15/01/2012 AL 30/11/2012; 14/01/2013 AL 30/11/2013. </t>
  </si>
  <si>
    <t>1. EDUCADOR CENTRO TRANSITORIO
2. APRENDIZ DE SICOLOGIA
3. LIDERAZGO EN PROCESO DE CARACTERIZACION DE FLIAS DE ACUERDO A HERRAMIENTAS ENTREGADAS POR EL ICBF.  4. PLANIFICO, COORDINO Y ORIENTO LAS ACTIVIDADES DE LOS DOCENTES; SUPERVISO Y COORDINO LAS ACTIOVIDADES ASISTENCIALES DEL PERSONAL A SU CARGO; VELO POR EL CUMPLIMIENTO DE LAS ACTIVIDADES PLANIFICADAS; SUMINISTRO Y CONTROLO LA DOTACION DE RECURSOS NECESARIOS PARA LA REALIZACION DE ACTIVIDADES; DISEÑO Y SUPERVISO PERIODICAMENTE LA ELBARACION DEL PLAN OPERATIVO DE ATENCION; ELABORO Y ORGANIZO PLANES DE ORIENTACION EDUCATIVA PARA LA FAMILIA CUYOS NIÑOS Y NIÑAS LO REQUIERAN; ATIENDO Y ORIENTO A PADRES Y REPRESENTANTES; DETERMINO NECESIDADES DE ACTUALIZACION Y CAPACITACION DE LA PLANTA DE PERSONAL; EVALUO EL PERSONAL A SU CARGO; ELABORO INFORMES PERIODICOS DE LAS ACTIVIDADES REALIZADAS.</t>
  </si>
  <si>
    <t>LUIS ALFONSO MARULANDA LOPEZ</t>
  </si>
  <si>
    <t>NO ANEXA FOTOCOPIA DE DIPLOMA NI ACTA DE GRADO</t>
  </si>
  <si>
    <t>1. PASTORAL SOCIAL
2. ALCALDIA MUNICIPAL DE SANTANDER DE Q.
3. FUNDACION CARVAJAL
4. COOMHOGAR
5. FUNDESINPA</t>
  </si>
  <si>
    <t>1.  /5/2005 A 15/11/2005
2. 23/2/2007 A 23/5/2007
3. 9/7/2007 A 9/8/2007 Y 1/10/2007 A 30/6/2008
4. 15/2/2012 A 29/11/2014
5. 1/4/2010 A 30/11/2010 Y 2/10/2012 A 15/12/2012</t>
  </si>
  <si>
    <t>1. PROMOTOR DE ORGANIZACIÓN SOCIAL
2. REALIZAR ESTUDIO SOCIOECONOMICO PARA LA IMPLEMENTACION DE COBRO DE OBRAS
3. ASESORIA ACOMPAÑAMIENTO Y CAPACITACION A LA CONFORMAACION DE COOPERATIVAS DE TRABAJO
4. SUPERVISION TECNICA DE LAS MODALIDADES FAMI Y RECUPERACION NUTRICIONAL AMBULATORIA.
5. ACOMPAÑAMIENTO A PROCESO DE PRACTICA PRE PROFESIONAL DE ESTUDIANTES DE TRAABAJO SOCIAL UNIVALLE.</t>
  </si>
  <si>
    <t>NO ACREDITA SU FORMACION PROFESIONAL PERO TIENE LA EXPERIENCIA EN LA CERTIFICACION CON COOMHOGAR.</t>
  </si>
  <si>
    <t xml:space="preserve">COOPERATIVA MULTICTIVA DEL PROGRAMA SOCIAL  HOGARES COMUNITARIOS DE SANTANDER </t>
  </si>
  <si>
    <t xml:space="preserve">COOPERATIVA MULTICTIVA DEL PROGRAMA SOCIAL  HOGARES COMUNITARIOS DE SANTANDER DE QUILICHAO </t>
  </si>
  <si>
    <t>19262013- 306</t>
  </si>
  <si>
    <t>238 Y 242</t>
  </si>
  <si>
    <t>SE ADICIONO ESTE TALENTO HUMANO PARA EL GRUPO 23. POR LO TANTO NO SE TIENE EN CUENTA PARA ESTE GRUPO</t>
  </si>
  <si>
    <t>GRUPO 31</t>
  </si>
  <si>
    <t xml:space="preserve">COOPERATIVA MILTIACTIVA DE USUARIOS DEL PROGRAMA SOCIAL DE HOGARES COMUNITARIOS DE SANTANDER </t>
  </si>
  <si>
    <t>COOPERATIVA MILTIACTIVA DE USUARIOS DEL PROGRAMA SOCIAL DE HOGARES COMUNITARIOS DE SANTANDER  DE QUILICHAO - COOMHOGAR</t>
  </si>
  <si>
    <t>1920262013-440</t>
  </si>
  <si>
    <t>10</t>
  </si>
  <si>
    <t>134 Y 136</t>
  </si>
  <si>
    <t>NO ANEXA DOCUMENTO PARA LA ETAPA DE SUBSANACION</t>
  </si>
  <si>
    <t>1/360</t>
  </si>
  <si>
    <t>YURI ANDREA FERNANDEZ MEDINA</t>
  </si>
  <si>
    <t>1.CABILDO INDIGENA RESGUARDO JAMBALO                                2.   FUNDACION APRENDER A VIVIR                     3. ASESORIAS EDUCATIVAS PARA EL DESARROLLO REGIONAL                      4. INSTITCION EDUCATIVA DE FORMACION INTEGRAL</t>
  </si>
  <si>
    <t xml:space="preserve">01/07/2013 A 28/08/2014.                                           01/09/2013 A 01/09/2014                                        02/02/2013 A LA FECHA               </t>
  </si>
  <si>
    <t>1. Profesional area psicologia   2 Docente   3. Apoyo Psicosocial.</t>
  </si>
  <si>
    <t xml:space="preserve">LAS CERTIFICACIONES QUE ANEXA NINGUNA CONTIENE EL CARGO DE DIRECTORA O COORDINADORA, ADEMAS NO RELACIONAN LAS FUNCIONES. </t>
  </si>
  <si>
    <t>LEIDY MARITZA BETANCOURT CASTRO</t>
  </si>
  <si>
    <t xml:space="preserve">N/A </t>
  </si>
  <si>
    <t>1. I.E METROPOLITANO MARIA OCCIDENTE                                                             2.     ASOLMICAY</t>
  </si>
  <si>
    <t>/08/2011 AL 30/05/2012                                                                        01/11/2013    AL 15/05/2014</t>
  </si>
  <si>
    <t>1. PASANTIA PRACTICA SOCIAL CON LAS SIGUIENTES   REALIZO UN PROCESO DE IDENTIFICACION DE LAS PROBLEMATICAS QUE AFECTAN AL INSTITUCION EDUCATIVA METROPOLITANO MARIA OCCIDENTE DE POPAYAN SEDEB RECOLECTANDO INFORMACION DE 890 FAMILIAS PERTENECIENTES A BASICA PRIMARIA DE LA INSTITUCION EDUCATIVA MEDIANTE ALGUNAS TECNICAS COMO OBSERVACION DIRECTA A  LOS ESTUDIANTES ENTREVISTA NO ESTRUCTURADA , ENCUESTAS A PADRES DE FAMILIA Y  PROFESORES QUE PERMITIERON UNA APROXIMACIMACION DIGNOSTICA EN LA COMUNIDAD EDUCATIVA , COMO SON :LA FALTA DE HABITOS ESCOLARES , DIFICULLTADES FAMILIARES DIFICUKLTADES DE APRENDIZAJE,Y COMO NECESIDAD PRIORITARIA : COMO INFLUYEN LAS PAUTAS DE CRIANZA EN EL COMPARTAMIENTO DE LOS  ESTUDIANTES DE LOS GRADOS PRIMERO A QUINTO. A PARTIR DE ESTAS PLANTEARON PROGRAMAS DE INTERVENCION.                          2.     Tecnica en SAN programa RESA</t>
  </si>
  <si>
    <t>Presentó propuesta técnica de acueRdo con lo solicitado en el pliego de condiciones. Formato 12</t>
  </si>
  <si>
    <t xml:space="preserve">COOPERATIVA MULTIACTIVA DE USUARIOS DEL PROGRAMA SOCIAL DE HOGARES COMUNITARIOS DE SANTANDER </t>
  </si>
  <si>
    <t>19262012-538</t>
  </si>
  <si>
    <t>5,3</t>
  </si>
  <si>
    <t>156</t>
  </si>
  <si>
    <t>NO ADJUNTO EL CONTRATO Y EL FORMATO NO CONTIENE ESTE DATO.</t>
  </si>
  <si>
    <t>NO  ADJUNTO CERIFICACION DE ESTE CONTRATO.</t>
  </si>
  <si>
    <t>CCOMUNICADOR SOCIAL</t>
  </si>
  <si>
    <t>19262013- 438</t>
  </si>
  <si>
    <t>15</t>
  </si>
  <si>
    <t>62 Y 64</t>
  </si>
  <si>
    <t xml:space="preserve">SEGIUN FORMATO 6 ANEXA CASILLA EN LA CUAL INFORMA QUE ACREDITA 320 DE ESTOS CUPOS QUE HA EJECUATADO, PERO NO ACLARA EN CUAL DE LOS DOS CONTRATOS. TAMBIEN ANEXA CERTIFICACION DE CONTRATO EJECUTADO QUE NO CUMPLE CON EL OBJETO COMUNICADO EN LOS PLIEGOS. EN ETAPA DE SUBSANACION NO ACLARA LA INFORMACION </t>
  </si>
  <si>
    <t>2122265</t>
  </si>
  <si>
    <t>4</t>
  </si>
  <si>
    <t>62 Y 67</t>
  </si>
  <si>
    <t>19</t>
  </si>
  <si>
    <t>PURACE</t>
  </si>
  <si>
    <t>YURI NATALIA GARZON TALAGA</t>
  </si>
  <si>
    <t xml:space="preserve">UNIVERSIDAD DEL TOLIMA </t>
  </si>
  <si>
    <t>22 FEBRERO DE 2013</t>
  </si>
  <si>
    <t>NO PRESNTA</t>
  </si>
  <si>
    <t xml:space="preserve">ALCALDIA MUNICIPAL DE TIMBIO.  HOGAR INFANTIL EL ARADO.   </t>
  </si>
  <si>
    <t xml:space="preserve">01/03/2013 (CONSTANCIA FIRMADA EL 20/05/2014) SIN FECHA FINAL.  </t>
  </si>
  <si>
    <t xml:space="preserve">LAS CERTIFICACIONES QUE PRESENTA NO RELACIONA FUNCIONES COMO COORDINADOR O DIRECTOR COMO LO SOLICITA EL PLIEGO, SIN EMBARGO, PRESENTA UNA CERTIFICAION DE LA ALCALDIA DEL MUNICPIO DE TIMBIO EN DONDE LA ACREDITAN COMO COORDINADORA DE ENLACE MAS FAMILIAS EN ACCION, EN LA QUE SE REGISTRA FECHA DE INICIO MAS NO FECHA FINAL, POR LO QUE NO SE LOGRA ESTABLECER TIEMPO DE EXPERIENCIA DEL CARGO. </t>
  </si>
  <si>
    <t xml:space="preserve">SANDRA LORENA ORDOÑEZ </t>
  </si>
  <si>
    <t>27 DE ABRIL DE 2013</t>
  </si>
  <si>
    <t>FUNDACION COMPARTIR</t>
  </si>
  <si>
    <t>25/02/2010 AL 30/11/2011</t>
  </si>
  <si>
    <t xml:space="preserve">COORDINAR Y APOYAR LAS DIFERENTES ACTIVIDADES DE LA FUNDACION EN LO REFERENTE A ALISTAMIENTO Y APLICACIÓN DE LAS MISMAS Y VELAR POR SU CUMPLIMIENTO; DE ACUERDO CON LO ESTABLECIDO GARANTIZAR LA COBERTURA EN ZONAS URBANAS Y RURALES DEL MUNICIPIO; MANEJAR EVENTOS ESPECIALES CON LA COMUNIDAD, RECREACION, DEPORTE, FECHAS ESPECIALES Y AYUDAS HUMANITARIAS; REALIZAR ACTIVIDADES PEDAGOGICAS CON PADRES DE FAMILIA U ALLEGADOS; PRODUCIR LOS INFORMES DE RESULTADOS QUE SEAN SOLICITADOS POR LA FUNDACION. </t>
  </si>
  <si>
    <t>3/400</t>
  </si>
  <si>
    <t>MAIRA ISABEL RODRIGUEZ SALAZAR</t>
  </si>
  <si>
    <t>13 DE JUNIO DE 2014</t>
  </si>
  <si>
    <t xml:space="preserve"> 1 INSTITUCION EDUCATIVA AGROPECUARIA GUILLERMO LEON VALENCIA, 1 AÑO  DOCENTE EN FORMACION DE LA SECCIÓN PRESCOLAR .        2. GIMNASIO MODERNO DEL CAUCA </t>
  </si>
  <si>
    <t xml:space="preserve">23/09/2013 AL 30/12/2013.   22/01/2014 AL 15/12/2014. </t>
  </si>
  <si>
    <t xml:space="preserve">APOYAR EL DISEÑO Y APLICACIÓN DE EVALUACION DEL DESARROLLO DE LOS NIÑOS Y NIÑAS; DETECCION TEMPRANA DE CASOS DE PROBLEMAS EN EL DESARROLLO Y DISEÑO DE ESTRATEGIAS DE APOYO PARA TRABAJAR SOBRE FACTORES DE RIESGO; APOYAR EL DISEÑO E IMPLEMENTACION DE PROYECTOS PEDAGOGICOS QUE RESPONDAN A UNA EDUCACION INCLUYENTE. </t>
  </si>
  <si>
    <t xml:space="preserve">ENITH ROSANA GUAUÑA CALDON </t>
  </si>
  <si>
    <t>20 DE JUNIO DE 2003</t>
  </si>
  <si>
    <t xml:space="preserve">INSTITUTO DE FORMACION TORIBIO MAYA COMO PSICOLAGOA EN LO PROGRAMAS DE OBSERVACION Y ENCAUZAMIENTO. COMITÉ DEPARTAMENTAL DE CAFETEROS. SOLIDARIDAD INTERNACIONAL.COGESTOR SOCIAL DEL PROGRAMA JUNTOS Y GIMNASIO MODERNO DEL CAUCA.  </t>
  </si>
  <si>
    <t xml:space="preserve">08/08/2000 AL 08/08/2001
08/08/2000 AL 08/08/2001
01/08/2002 AL 31/03/2003
21/01/2013 AL 30/12/2013 Y 15/01/2014 AL 30/11/2014
</t>
  </si>
  <si>
    <t>YULI PAULIN SARMIENTO USSA</t>
  </si>
  <si>
    <t>13 DE DICIEMBRE DE 2013</t>
  </si>
  <si>
    <t xml:space="preserve">COLEGIO GIMNASIO LATINOAMERICANO DOCENTE DE PREESCOLAR. 2 FISCALIA </t>
  </si>
  <si>
    <t xml:space="preserve">SEPTIEMBRE 2010 HASTA 06/2012.    16/05/2011 A 26 DE SEPTIEMBRE  </t>
  </si>
  <si>
    <t xml:space="preserve">NO RELACIONA FUNCIONES </t>
  </si>
  <si>
    <t>LAS CERIFICACIONES QUE ADJUNTO DE LA FISCALIA NO INFORMA LAS FECHAS PRECISAS DE LA PASANTIA</t>
  </si>
  <si>
    <t xml:space="preserve">FUNDCION GIMNASIO MODERNO DEL CAUCA </t>
  </si>
  <si>
    <t xml:space="preserve">SECRETARIA DE EDUCACION DE POPAYAN </t>
  </si>
  <si>
    <t>NO ANEXA CONTRATO O NUMERO DE  EL</t>
  </si>
  <si>
    <t>NO ES CLARO</t>
  </si>
  <si>
    <t xml:space="preserve">NO SE TENDRA EN CAUNTA ESTA INFORMACION DEBIDO QUE NO CONTIENE ANEXO DEL CONTRATO. Y LA INFORMACION DE LA CONSTANCIA EXPEDIDA POR LA SECRETARIA DE EDUCAION  TRATA DE LA CONSTANCIA DE FUNCIONAMIENTO.   </t>
  </si>
  <si>
    <t>NO LO RELACIONA</t>
  </si>
  <si>
    <t xml:space="preserve">EN LA ETAPA DE SUBSANACION RELACIONA OTROS CONTRATOS QUE AL INICIO DE LA PROPUESTA NO LOS MENCIONNO, POR LO TANTO NO SE TIENE EN CUENTA EN ESTA ETAPA DE SUBSANACION. </t>
  </si>
  <si>
    <t xml:space="preserve">SANDRA PATRICIA MEDINA MUÑOZ </t>
  </si>
  <si>
    <t>26 DE NOVIEMBRE DE 2004</t>
  </si>
  <si>
    <t xml:space="preserve">INSTITUCION EDUCATIVA LICEO DE OCCIDENTE </t>
  </si>
  <si>
    <t xml:space="preserve">EN LOS AÑOS LECTIVOS 2008, 2009, 2011 Y 2012  </t>
  </si>
  <si>
    <t>DESEMPAÑANDOSE EN EL AREA DE MATEMATICAS.</t>
  </si>
  <si>
    <t>LA CERTIFICACION NO ESPECIFICA EXPERIENCIA EN PRIMERA INFANCIA O FAMILIA</t>
  </si>
  <si>
    <t>PROFESIONAL DE APOYO PEDAGÓGICO  POR CADA MIL CUPOS OFERTADOS O FRACCIÓN INFERIOR</t>
  </si>
  <si>
    <t xml:space="preserve">EDILIA ACOSTA RUIZ </t>
  </si>
  <si>
    <t xml:space="preserve">UNIVERSIDAD AUTONOMA DE POPAYAN </t>
  </si>
  <si>
    <t>JUNIO 19 DE 1996</t>
  </si>
  <si>
    <t xml:space="preserve">HOGAR INFANTIL PEQUEÑINES. 
INSTITUCION EDUCATIVA CRISTO REY DE POPAYAN.
PROVINCIA SALECIANA DE MEDELLIN.
</t>
  </si>
  <si>
    <t xml:space="preserve">HOGAR INFANTIL PEQUEÑINES DESDE EL AÑO 1997 AL 1998 COMO EDUCADORA EN PREESCOLAR; INSTITUCION EDUCATIVA CRISTO REY DE POPAYAN DESDE EL 01 AL 31 DE MARZO/  2009; COMO DOCENTE Y PROVINCIA SALECIANA DE MEDELLIN, DEL 22/07/2009 AL 11/12/2009 ; DEL 11/02/2010 AL 15/12/2010.  </t>
  </si>
  <si>
    <t>EDUCADORA PRE ESCOLAR; DOCENTE</t>
  </si>
  <si>
    <t>CARLOS ARTURO SARRIA VELASCO</t>
  </si>
  <si>
    <t xml:space="preserve">CONTADOR </t>
  </si>
  <si>
    <t xml:space="preserve">UNIVERSIDAD DEL CAUCA </t>
  </si>
  <si>
    <t>8 DE JULIO DE 1988</t>
  </si>
  <si>
    <t>21850 - T</t>
  </si>
  <si>
    <t xml:space="preserve">COMPAÑÍA COMERCIAL DEL CAUCA LTDA
COMPAÑÍA FORESTAL DEL CAUCA
FERRETERIA BOLIVAR PLAZA  
FLORES DEL CAUCA
ALMACEN EL DIA
ASESOR TRIBUTARIO ALMACEN YO Y TU
FERRETERIA MARACAIBO
HOTEL ACHALAY
CERAMICAS MODERNAS DEL CAUCA
ESTACION DE SERVICIO No 23  
FUNDACION GIMNASIO MODERNO DEL CAUCA
</t>
  </si>
  <si>
    <t>COMPAÑÍA COMERCIAL DEL CAUCA LTDA JULIO DE 1978 Y ABRIL DE 1993 COMO CONTADOR GENERAL; COMPAÑÍA FORESTAL DEL CAUCA 06/1975  07 / 1978 CONTADOR GENERAL; FERRETERIA BOLIVAR PLAZA  4 AÑOS CONTADOR; FLORES DEL CAUCA 01/09/1994 HASTA EL 31/12/1994 CONTADOR; ALMACEN EL DIA 1990 HASTA 08/04/1994CONTADOR Y ASESOR TRIBUTARIO ALMACEN YO Y TU  DESDE 08/1990 HASTA 09/04/1994 CONTADOR PUBLICO Y ASESOR TRIBUTARIO; FERRETERIA MARACAIBO 01/1996 HASTA 31/07/2003 CONTADOR GERENTE DEL DEPARTAMENTO CONTABLE; HOTEL ACHALAY 01/06/1986 AL 30/03/1993  CONTADOR YY ASESOR TRIBUTARIO; CERAMICAS MODERNAS DEL CAUCA DESDE EL 01/02/2001 HASTA EL 29/12/2009 CONTADOR; ESTACION DE SERVICIO No 23  DESDE  EL AÑO1999 HASTA EL 29/12/2009 COMO CONTADOR PUBLICO; DISTRUBUIDORA CERAMICAS MODERNAS DEL CAUCA DESDE EL 01/02/2001 HASTA EL 30/06/2011 CONTADOR; FUNDACION GIMNASIO MODERNO DEL CAUCA DESDE 01/05/2008 HASTA 31/12/2008, 02/01/2009 HASTA 31/12/2009, 02/01/2010 HASTA 31/12/2010, DEL 02/01/20011 AL 31/12/2011,02/01/2012 HASTA EL 31/12/20012, 02/01/2013 HASTA 31/12/2013, DEL 02/01/2014 HASTA 0112/2014. REVISOR FISCAL.</t>
  </si>
  <si>
    <t xml:space="preserve">CONTADOR GENERAL; CONTADOR Y ASESOR TRIBUTARIO; GERENTE DEL DEPARTAMENTO CONTABLE; REVISOR FISCAL. </t>
  </si>
  <si>
    <t>19262012-741</t>
  </si>
  <si>
    <t xml:space="preserve">EN EL FORMATO No 6 ADJUNTA UNA CASILLA DE MAS Y RELACIONA QUE CERTIFICA 515 CUPOS PARA ESTE GRUPO PERO NO ESPECIFICA CUANTO S DE CADA CONTRATO </t>
  </si>
  <si>
    <t>63 Y 68</t>
  </si>
  <si>
    <t xml:space="preserve">MODALIDAD FAMILIAR </t>
  </si>
  <si>
    <t>POPAYAN</t>
  </si>
  <si>
    <t>PRESENTA CARTA DE COMPROMISO FOLIO 69</t>
  </si>
  <si>
    <t xml:space="preserve"> SI</t>
  </si>
  <si>
    <t>2/644</t>
  </si>
  <si>
    <t>AYMER ELID VASQUEZ RIVERA</t>
  </si>
  <si>
    <t>ADMINISTRADOR EMPRESAS</t>
  </si>
  <si>
    <t>UNIVERSIDAD DEL VALLE-CALI</t>
  </si>
  <si>
    <t>1. FUNDACION GIMNASIO MODERNO DEL CAUCA</t>
  </si>
  <si>
    <t>1.02/02/2011 al 30/11/2011 2.  02/02/2012 al 30/11/2012                                                                                     3. 01/02/2013 al 30/11/2013</t>
  </si>
  <si>
    <t xml:space="preserve">1. a)Establecer canales y mecanismos de comunicación de los diferentes estamentos de la comunidad educativa. b).  Colaborar con la vicerectora en actividades institucionales. c). Rendir previa y oprotunamente informe al Director del plantel sobre las actividades de su competencia. d). Mantener constante relación con las consejeras de grupo y con los profesores. e). Asistir a todos los Actos de la comunidad Educativa f). Coordinar la participación del colegio en las actividades intercolegiales. g). Atender a los padres de familia cuando lo necesiten h). Procurar el cuidado de los bienes y demas materiales del Colegio i). Revisar regularmente los uniformes y la presentacion personal de los estudiantes  </t>
  </si>
  <si>
    <t>ABRIL ECHAVARRIA</t>
  </si>
  <si>
    <t>ANTROPOLOGA</t>
  </si>
  <si>
    <t>1. CONCEJO COMUNITARIO DE GUAYABAL                                                                                                       2. DIRECCION DEPARTAMENTAL DE SALUD HOSPITAL LOCAL LUIS ADRIANO PEREZ INZA - CAUCA                                               3. FUNDACION GIMNASIO MODERNO DEL CAUCA</t>
  </si>
  <si>
    <t>1, 08/02/2005-26/11/2011                                                                                                                                                                                                                                                     2. 01/09/2004-30/12/2004 ; 01/08/2005-30/12/2005; 01/05/2006-30/11/2006                                      3.) 01/08/2013-30/12/2013; 15/01/2014-15/12/2014; 01/03/2008 -12/12/2008; 24/03/2009-11/12/2009;01/03/2010-10/12/2010; 11/03/2011-16/12/2011</t>
  </si>
  <si>
    <t>1, Actividades de trabajo social con las comunidades desplazadas afro-descendientes en el marco del programa "Resocializacion de los pueblos Afro colombianos; consistente en el diseño de programs sociales para el beneficio de la población afro colombiana desplazada por la violencia existente en sus lugares de origen.                                                                       2.) ANTROPOLOGA Realizando investigación sobre comunidades campesinas                                       3.) Docente Coordinadora para población Regular  con metodologia flexibles a). Acompañar reponsablemente el proceso de formación  integral de los niños y niñas del programa. b). Generar en el desarrollo de una sana convivencia, en donde se reconozca los valores y los procesos individuales y colectivos de los niños y niñas del programa, generando espacios de conforntación de saberes que coadyuvan al avance significativo de los procesos y experiencias educativas enfocadas a la primera infancia. b). Ser agente multiplicador de valores humanos, sociales, tracendentes c.) Llegar a la realizacion de sus experiencias pedagogicas a tiempo para recibir a los niños y niñas del programa. d). Entregar las planillas de seguimiento del proceso de casda uno de los niños y niñas del programa, planeaciones y programaciones , asistencia a reuniones y cualquier otro informe solicitado por las directivas de la institución. e). Participar activamnet en la preparación realizacion y evaluacion del proyectoe ducativo de la institución . f). Dialogar oportunamente con los niños y niñas del programa y sus padres; propendiendo hacia la eduación integarl de la primera infancia g). Realizar seguimiento permanente a los procesos, lineamientos de la Atención Integral de la Priemra Infancia . h). Recibir al Grupo a  su cargo al iniico de la jornada pedagogica, orientarlo y prepararlo , participando en la reflexion. i).</t>
  </si>
  <si>
    <t>PROFESIONAL APOYO SICOSOCIAL</t>
  </si>
  <si>
    <t>4/644</t>
  </si>
  <si>
    <t>AURA NEYLA MEDINA PAZ</t>
  </si>
  <si>
    <t>SICOLOGO SOCIAL COMUNITARIO</t>
  </si>
  <si>
    <t xml:space="preserve">1. REABILITAR E.U                                                              2. CONSORCIO SOCIAL                                                  3. FUNOF                                                                                     4. FUNDACION GIMNASIO MODERNO DEL CAUCA                                                                    </t>
  </si>
  <si>
    <t>01/06/2011 AL 31/12/2012. 01/08/2012 AL 31/12/2012.  01/06/2013 AL 31/12/2013.  01/04/2013 AL 24/06/2013.  01/09/2014 AL 01/12/2014</t>
  </si>
  <si>
    <t xml:space="preserve"> PSICOLOGA; REALIZAR EL CONTROL Y LA SUPERVISION TECNICA DE VISITS A LAS ENTIDADES CONTRATISTAS Y A UNIDADES DE APLICATIVAS DEL PROYECTO 7" MEDIANTE LA  MODALIDAD DE CONTRATO DE PRESTACION DE SERVICIO .                                                                                                                                                           COORDINADORA  METODOLOGICA DEL PROGRAMAM GEBNERACIONES CON BIENESTAR EN LOS MUNICIPIOS DE CALOTO, CORINTO; TORIBIO Y GUACHENE.                                                                                                                                                                                                                                    VERIFICADORA DE ESTANDARES DE CALIDAD DEL PROYECTO 7                                                                                                                                                                                                                                                                                                                                  COORDINADORA DE SICOLOGIA  PARA ATENDER POBLACION  PROGRAMAM DE PRIMERA INFANCIADEL ENTORNO FAMILIAR . ATENCION A LA  PRIMERA INFANCIA EN EL MARCO DE LA ESTRATEGIA DE CERO A SIEMPRE, LA ATENCIÓN SE  PRESTARA EN LA MODALIDAD FAMILIAR, MUJERES GESTANTES, MADRES EN PERIODO DE LACTANCIA, NIÑOS Y NIÑAS MENORES DE 5 AÑOS HASTA EL INGRESO AL SISTEMA EDUCATIVO.</t>
  </si>
  <si>
    <t>PROFESIONAL APOYO SICOSICIAL</t>
  </si>
  <si>
    <t>STEPHANIE ANGELINE PATIÑO ORTEGA</t>
  </si>
  <si>
    <t xml:space="preserve"> UNIVERSIDAD COOPERATIVA DE COLOMBIA </t>
  </si>
  <si>
    <t xml:space="preserve">FUNDACIN GMNADIO MODERNO DEL CAUCA </t>
  </si>
  <si>
    <t>16/01/2014 HASTA 16 DIC 2014</t>
  </si>
  <si>
    <t xml:space="preserve">APOYAR EL DISEÑO Y APLICACIÓN DE EVALUACION DEL DESARROLLO DE LOS NIÑOS Y NIÑAS; DETECCION TEMPRANA DE CASOS DE PROBLEMAS EN EL DESARROLLO Y DISEÑO DE ESTRATEGIAS DE APOYO PARA TRABAJAR SOBRE FACTORES DE RIESGO; APOYAR EL DISEÑO E IMPLEMENTACIONDE PROYECTOS PEDAGOGICOS QUE CORRESPONDAN A UNA EDUCACION INCLUYENTE; PARTICIPAR EN LAS ESTRATEGIAS DE PLANEACION, SEGUIMIENTO Y EVALUACION DEL PROCESO; ORGANIZAR Y SISTEMATIZAR INFORMACION SOBRE LAS ACCIONES ADELANTADAS CON LOS NIÑOS, NIÑAS, FAMILIAS Y COMUNIDADES; LIDERAR PROCESOS DE TRABAJO PARA EL MEJORAMIENTO PERMANENTE DE LAS PRACTICAS PEDAGOGICAS CON LOS NIÑOS; REMISION A LAS AUTORIDADES COMPETENTES DE LOS CASOS DE MALTRATO INFANTIL; INNOVAR ESTRATEGIAS PERMANENTES PARA MANETENER LA MOTIVACION, ALEGRIA Y AMOR POR LA INSTITUCION O MODALIDAD DE ATENCION INTEGRAL. </t>
  </si>
  <si>
    <t>MARIA DEL SOCORRO JOAQUI ROBLES</t>
  </si>
  <si>
    <t xml:space="preserve">FUNDACION GIMANSIO MODERNO DEL CAUCA </t>
  </si>
  <si>
    <t xml:space="preserve">1/07/2011 HASTA EL 31/12/2011- DESDE EL 16/01/2013 HASTA EL 31 /12/2013.   </t>
  </si>
  <si>
    <t>MONICA DEL SOCORRO GARCES CAICEDO</t>
  </si>
  <si>
    <t xml:space="preserve">UNIVERSIDAD COOPERATIVA DE COLOMBIA </t>
  </si>
  <si>
    <t>1. FUNDACION GIMNASIO MODERNO DEL CAUCA                                                                                2. UNISALUT</t>
  </si>
  <si>
    <t>1. 17/08/2012 HASTA 15/12/2012, 15/01/2013 HASTA 30/12/2013, 15/01/2014 HASTA 01/12/2014                                                           2.01/06/2012 HASTA 21/02/2013</t>
  </si>
  <si>
    <t>1. Profesional con las soguientes funciones:  1 atención psicosocial a victimas del conflicto 2. Velar por el desarrollo integral de niños, niñas y madres gestantes lactantes, desde una esfera psicosocial; a traves de intervenciones grupales e individuales de tipo domiiciliario. 3). Actividades de promoción y prevención de la salud mental en el municipio de Bolivar - Cauca y trabajo clinico en Comunidad. 4). Orientar a los Estudiantes en cuanto a valores dentro y fuera de la institucion . 5. Crear un progarma preventivo en el consumo de drogas en el barrio matamoros por medio de la creacion de aprendizajes, estrategias que promeva la convivencia del barrio y desarrollo de un programa de escuelas de padres    6. Promover una salud psicosocial sana para las personas en condicion de discapacidad incluidos en el campo educativo de las instituciones; escuela Manuela Beltran- El Dean; Jhon F Kennedy Sede Nueva esperanza 7, Aportar a la identificación de las expectativas de vida de cada uno de los jovenes infractores de la ley, fase III de centro cerrado OASIS; promover la participación familiar en la construccion del proyecto de vida de los mismos y fortalecer la elaboración de los conflictos emocionales de los jovenes por medio de una intervención  psicoterapeutica individual. 8. Desarrollar un programa de estrategias de afrontamiento respecto al estres laboral, realizar analisis de cargos de la empresa y selección de personal.                                                                      2. No relaciona las funciones de la certificación presentada.</t>
  </si>
  <si>
    <t>FUNACION GIMNACIO MODERNO DEL CAUCA</t>
  </si>
  <si>
    <t>19262013-429</t>
  </si>
  <si>
    <t>19262013-371</t>
  </si>
  <si>
    <t>3</t>
  </si>
  <si>
    <t xml:space="preserve">NO SE TIENE EN CUENTA TRES MESES DEBIDO A QUE TRASLAPA CON EL CONTRATO 19262013-429 </t>
  </si>
  <si>
    <t>FECHA DE INICIO Y TERMINACION</t>
  </si>
  <si>
    <t>FUNCIONES</t>
  </si>
  <si>
    <t>1/100</t>
  </si>
  <si>
    <t>ALEXANDRA MENA MARTINEZ</t>
  </si>
  <si>
    <t xml:space="preserve">FUNDACION UNIVERSITARIA DE POPAYAN- </t>
  </si>
  <si>
    <t>LA HOJA DE VIDA LA PROFESIONAL ANEXA CERTIFICACIONES DE LAS  SIGUIENTES  ENTIDADES: ALCALDIA DE POPAYAN, FUNDACION COLOMBIA SOCIAL , FUNDACION UNIVERSITARIA DE POPAYAN,SENA,CORPORACION AUTONOMA DEL CAUCA, POLITECNICO LATINOAMERICANO Y GIGNASIO CALIBIO, PERO NO REALCIONA LAS FUNCIONES ASIGNADAS. COMO TAMPOCO CUMPLE LOS DOS AÑOS  DE EXPERIENCIA SOLICITADOS.</t>
  </si>
  <si>
    <t>LUZ AIDINER PALMA</t>
  </si>
  <si>
    <t xml:space="preserve">1. ESCUELA DE SALUD DEL CAUCA                      2.INSTITUTO NACIONAL AUTONOMO DE EDUCACION INADE                                                     3. ANDRES BELLO                                                      4. CRECIENDO CON MOZART                                        5. KINGDOM KIDS                                                                  6.CENTR EDUCATIVO DEL NORTE LA MERCED                                                                                              7. REAL COLEGIO SAN JOSE </t>
  </si>
  <si>
    <t>01/05/2014 HASTA 29/11/2014            2. 11/09/2013 NO INFORMA FECHA DE TERNINACION.                    3. NO PRECISA TIEMPO QUE LABORO,                                                    4. 28/09/2011 HASTA 29/06/2012                                                 5. NO RELACIONA TIEMPO DE LABOR.ES.                                              6.06/2005 HASTA 12/2005</t>
  </si>
  <si>
    <t xml:space="preserve">EN LLAS CERTIFICACIONES NO RELACIONA LAS FUNCIONES REALIZADAS. </t>
  </si>
  <si>
    <t>ANEXA VARIAS CERTIFICACIONES PERO NO RELACIONAN FECHA DE INICIO Y TERMINACION DE CONTRATO. COMO TAMPOCO LAS FUNCIONES .</t>
  </si>
  <si>
    <t xml:space="preserve">1. FUNDASION GIMNASIO MODERNO                                                                           2. ADMINISTRACION COOPERATIVA DEL ACUEDUCTO PIENDAMO - MORALES                                     3. ADMINISTRACION PUBLICA COOPERATIVA DE SERVICIOS PUBLICOS DE INZA                                                                                         </t>
  </si>
  <si>
    <t>1. 01/01/2007 HASTA 01/12/2014               2. 01/04/2012 NO RELACINA FECHA DE TERNINACION DE CONTRATO.                              3. 01/07/2005 HASTA 31/12/2006</t>
  </si>
  <si>
    <t xml:space="preserve">1. Directora Financiera  para los proyectos que tienen con ICBF para atender a población de Primera Infancia y con la Secretaria de Educación del Municipio    2. Contadora   3. Jefe Financiera   4. Contadora    5. Contadora  6. Contadora   7. Tesorera  8. Auxiliar Contable   9.  Secertaria General sucursal  Popayan 10. Asistente de Gerencia  </t>
  </si>
  <si>
    <t>19262013-427</t>
  </si>
  <si>
    <t>MEN ICETEX</t>
  </si>
  <si>
    <t>19-674</t>
  </si>
  <si>
    <t>SE EVEIDENCIA CERTIFICACION SOLICITADA EN ETAPA DE SUBSANACION. FOLIO 173</t>
  </si>
  <si>
    <t>27</t>
  </si>
  <si>
    <t>EL OFERENTE PRESENTA CARTA DE COMPROMISO</t>
  </si>
  <si>
    <t>COORDINADOR PEDAGOGICO 1</t>
  </si>
  <si>
    <t>1/945</t>
  </si>
  <si>
    <t>DIGNORY ESMERALDA GUTIERREZ</t>
  </si>
  <si>
    <t>1. HOSPITAL EL TAMBO.
2. UNIDAD NIVEL I ROSAS CAUCA</t>
  </si>
  <si>
    <t>1. DEL 20/09/2006 A 31/12/2007.
2. DEL 6/12/2005 AL 31/08/2066</t>
  </si>
  <si>
    <t>1. COORDINADORA ESTRATEGIA ESCUELAS SALUDABLES.
2. COORIDNADORA ESCUELAS SALUDABLES Y SUSTANCIAS PSICOACTIVAS.</t>
  </si>
  <si>
    <t>LAS CERTIFICACIONES LABORALES NO TIENEN DESCRITAS LAS FUNCIONES DESEMPEÑADAS EN EL CARGO.</t>
  </si>
  <si>
    <t>NO SE ANEXAN SOPORTES QUE AVALEN LA EXPERIENCIA COMO COORDINADORA.</t>
  </si>
  <si>
    <t>COORDINADOR PEDAGOGICO 2</t>
  </si>
  <si>
    <t>LUZ MARY VELASCO</t>
  </si>
  <si>
    <t>1. FUCOLDE.
2. CPM
3.FUCOLDE
4. SENA
5. FUNDACION VEN ACA.
ICBF</t>
  </si>
  <si>
    <t>1. DEL 10/02 AL 30/03/2014
2. DEL 01/08/ AL 20/12/2014
3. DEL 16/07/2012 AL 22/03/2013
4. DEL 01/09/2011 AL 15/12/2011</t>
  </si>
  <si>
    <t>FUNCIONES DE ATENCION EN EL AREA PSICOSOCIAL</t>
  </si>
  <si>
    <t>COORDINADOR PEDAGOGICO 3</t>
  </si>
  <si>
    <t>DILSA MILENY ORTEGA</t>
  </si>
  <si>
    <t>TRABAJADORA SOCIAL- ESPECIALISTA EN EDUCACION CON ENFASIS EN PEDAGOGIA</t>
  </si>
  <si>
    <t>099563610-A</t>
  </si>
  <si>
    <t>1. ICBF
2. ICBF
3. COMITÉ CAFETEROS DEL CAUCA</t>
  </si>
  <si>
    <t xml:space="preserve">1. ENERO A DICIEMBRE DE 2012.
2. FEBRERO A DICIEMBRE DE 2012
3. 
</t>
  </si>
  <si>
    <t>1. TRABAJO SOCIAL
2. TRABAJADORA SOCIAL.
3. TRABAJO SOCIAL</t>
  </si>
  <si>
    <t>NO PRESENTA EXPERIENCIA COMO COORDINADORA.</t>
  </si>
  <si>
    <t>LUZ ARACELY ZUÑIGA MUÑOZ</t>
  </si>
  <si>
    <t>1. CARCEL DE MUJERES DE CALI.
2. ICBF</t>
  </si>
  <si>
    <t>1, 12 MESES
2. DE OCTUBRE DE 2012 A SEPTIEMBRE DE 2014.</t>
  </si>
  <si>
    <t>1. PROCESOS TERAPECUTICOS, ACOMPAÑAMIENTO A FAMILIAS, TALLERES A FAMILIAS E INDIVIDUALES.</t>
  </si>
  <si>
    <t>MAGALY PAREDES</t>
  </si>
  <si>
    <t>AGOSTO DE 2005</t>
  </si>
  <si>
    <t>1. UNICEF
2. LICEO COMERCIAL DEL BORDO</t>
  </si>
  <si>
    <t xml:space="preserve">1.OCTUBRE DE 2010-MAYO DE 2011.
2. DEL MAYO A DICIEMBRE DE 2010.
</t>
  </si>
  <si>
    <t>COORDINADOR COMUNITARIO
2. COORDINADOR PROGRAMA ATENCION A LA PRIMERA INFANCIA.</t>
  </si>
  <si>
    <t>PROFESIONAL DE APOYO PSICOSOCIAL 3</t>
  </si>
  <si>
    <t>MONICA FERNANDA CAMPO</t>
  </si>
  <si>
    <t>DICIEMBRE DE 2009</t>
  </si>
  <si>
    <t xml:space="preserve">1. COMETA DE COLORES
2. VIVIENDAS CON BIENESTAR LICEO DEL BORDO
3. HOSPITAL SAN JOSE DE POPAYAN
</t>
  </si>
  <si>
    <t>1.1. JUNIO A OCTUBRE DE 2014.
2. JUNIO A OCTUBRE 2010</t>
  </si>
  <si>
    <t>PROFESIONAL DE APOYO PSICOSOCIAL 4</t>
  </si>
  <si>
    <t>YEINY MARIANA GUACHETA</t>
  </si>
  <si>
    <t>NO SE ANEXAN SOPORTES DE LA EXPERIENCIA LABORAL</t>
  </si>
  <si>
    <t>PROFESIONAL DE APOYO PSICOSOCIAL 5</t>
  </si>
  <si>
    <t>MARIA DEL MAR PUYO</t>
  </si>
  <si>
    <t>PROFESIONAL DE APOYO PSICOSOCIAL 6</t>
  </si>
  <si>
    <t>MILDONIA PEREZ</t>
  </si>
  <si>
    <t>1. PREVIMED
2. HOGAR JUVENIL CAMPESINO</t>
  </si>
  <si>
    <t>1. DE FEBRERO A MAYO DE 2009. 
2. 10/02/2009 A 10/12/2009</t>
  </si>
  <si>
    <t xml:space="preserve">1. PSICOLOGA DEL PIC.
2. ATENCION PSICOSOCIAL
</t>
  </si>
  <si>
    <t xml:space="preserve">FUNDACION GIMNASIO MODERNO DEL CAUCA </t>
  </si>
  <si>
    <t>19262013-304</t>
  </si>
  <si>
    <t xml:space="preserve">NO APLICA </t>
  </si>
  <si>
    <t xml:space="preserve">NO P´RESENTA INFORMACION </t>
  </si>
  <si>
    <t>SEGÚN INFORMACION APORTADA EN LA ETAPA DE SUBSANACION , LOS SOPORTES PRESENTADOS  NO HACEN RELACION AL # DE CONTRATO DESCRITO EN EL FORMATO 9- EXPERIENCIA ADICIONAL.</t>
  </si>
  <si>
    <t>FPI-19-910</t>
  </si>
  <si>
    <t xml:space="preserve">SI CUMPLE </t>
  </si>
  <si>
    <t>19262014-127</t>
  </si>
  <si>
    <t xml:space="preserve">NO PRESENTA INFORMACION </t>
  </si>
  <si>
    <t>NO CUMPLE INFORMACION PRESENTADA EN  FORMATO 9 -ETAPA DE SUBSANACION.</t>
  </si>
  <si>
    <t>OBSERVACION: EL PROPONENTE PRESENTO POSTERIOR A LA PUBLICACION DE LA EVALUACION PRELIMINAR INFORMACION DE EXPERIENCIA ADICIONAL CUANDO EN LA PROPUESTA INICIAL (FECHA DE CIERRE 03 DE DICIEMBRE 2014 NO SE RELACIONO), RAZON POR LA CUAL NO ES TENIDA EN CUENTA PARA LA ETAPA FINAL DE EVALUACION.</t>
  </si>
  <si>
    <t>CARMEN PATRICIA MEZA</t>
  </si>
  <si>
    <t>TRABAJADORA SOCIAL ESPECIALISTA EN GERENCIA SOCIAL</t>
  </si>
  <si>
    <t>EMSSANAR</t>
  </si>
  <si>
    <t>21/01/2013 A 31/10/2014</t>
  </si>
  <si>
    <t>COORDINADORA LOCAL PROYECTO JUNTOS</t>
  </si>
  <si>
    <t>LAS CERTIFICACIONES LABORALES NO DESCRIBEN LAS FUNCIONES ESPECIFICAS DESEMPEÑADAS EN LOS CARGOS.</t>
  </si>
  <si>
    <t>YURANI ASTUDILLO</t>
  </si>
  <si>
    <t>PSICOLOGA ESPECIALISTA EN PEDAGOGIA INFANTIL</t>
  </si>
  <si>
    <t xml:space="preserve">COOPERATIVA DE TRABAJO ASOCIADO </t>
  </si>
  <si>
    <t>11/02/2008 AL 15/12/2008</t>
  </si>
  <si>
    <t>DESARROLLO PROCESOS Y SUBPROCESOS DE SUPERVISION E INTERVENTORIA A LOS PROGRAMAS NACIONALES DE ICBF</t>
  </si>
  <si>
    <t>CUMPLE CON EL PERFIL.</t>
  </si>
  <si>
    <t>1,/1000</t>
  </si>
  <si>
    <t>LORENA GUADALUPE BURBANO</t>
  </si>
  <si>
    <t>1. ENERO DE 2007 HASTA ACTUALIDAD</t>
  </si>
  <si>
    <t>MANTENER ACTUALIZADOS LOS LIBROS DE CONTABILIDAD, PLANEAR , ORGANIZAR Y ADMINISTRAR EL SISTEMA DE CONTABILIDAD Y PREPARAR TODA LA INFORMACION FINANCIERA QUE ENVIAN LOS AGENTES EXTERNOS E INTERNOS/ DICTAMINAR Y DAR FE PUBLICA ACERCA DE LA CONSISTENCIA Y LEGALIDAD DE LOS ESTADOS FINANCIEROS.</t>
  </si>
  <si>
    <t>19262012-658</t>
  </si>
  <si>
    <t>19262012 -745</t>
  </si>
  <si>
    <t>PRESENTA CARTA DE COMPROMISO FOLIO 72.</t>
  </si>
  <si>
    <t>5/1530</t>
  </si>
  <si>
    <t>JACKELINE JIMENEZ LOPEZ</t>
  </si>
  <si>
    <t>LICENCIADA EN EDUCACION
 BASICA</t>
  </si>
  <si>
    <t>FUNDACION GIMNADSIO MODERNO DELCAUCA</t>
  </si>
  <si>
    <t>02/07/2013 HAASTA 30/12/2013, DE 15/01/2014 HASTA 25/11/2014</t>
  </si>
  <si>
    <t>COORDINADORA PEDAGOGICA CON FUNCIONES ESPECIFICADAS EN EL FOLIO 95 Y 96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</si>
  <si>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EDILBERTO GUTIERREZ LEON</t>
  </si>
  <si>
    <t xml:space="preserve">LICENCIADO EN EDUCACION BASICANORRMALISTA SUPERIOR </t>
  </si>
  <si>
    <t>UNIVERSIDAD DEL MAGDALENA, INSTITUCIONS EDUCATIVA NORMAL SUPERIOR DE POPAYAN</t>
  </si>
  <si>
    <t>07/09/2011, 27/12/2006</t>
  </si>
  <si>
    <t>SECRETARIO DE EDUCACION ALCALDIA DE CAJIBIO,  FUNDACION GIMNASIO MODERNO</t>
  </si>
  <si>
    <t>01/01/2012 HASTA 04/012014, 15/01/2013 HASTA EL 30/12/2013, 15/01/2014 HASTA EL 25/11/2014</t>
  </si>
  <si>
    <t>COORDINADOR, COORDIANDORA PEDAGÓGICA CON FUNCIONES ESPECIFICADAS EN EL FOLIO 113 Y 114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</si>
  <si>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LUZ EIRA PRADO HUERTAS</t>
  </si>
  <si>
    <t>LICENCIADO EN ETNOEDUCAION, ECONOMIA Y GESTION COMUNITARIA</t>
  </si>
  <si>
    <t>FUNDACION GIMNASIO MODERNO DEL CAUCA, CENTRO PEDAGOGICO Y ARTISTICO AVANCEMOS</t>
  </si>
  <si>
    <t>15/01/2013 HASTA 30/12/2013, 15/01/2014 HASTA 31/07/2014, 01/08/2014 HASTA 25/11/2014, 15/06/2003 HASTA 15/06/2009</t>
  </si>
  <si>
    <t>COORDINADORA PEDAGOGICA CON FUNCIONES ESPECIFICADAS EN EL FOLIO 127 Y 128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</si>
  <si>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YANETH LORENA DORADO</t>
  </si>
  <si>
    <t>ADMINISTRADORA DE EMPRESAS
 AGROPECUARIAS</t>
  </si>
  <si>
    <t>INSTITUCION EDUCATIVA AGROPECUARIA NUESTRA SEÑORA DEL ROSARIO, ASMET SALUD, GIMNASIO MODERNO DEL CAUCA</t>
  </si>
  <si>
    <t>AÑO LECTIVO 2010-2011, AÑOS 2004, 2005, 2006 Y 2007, DE 24/09/2013 HASTA 30/12/2013 DE 15/01/2014 HASTA 25/11/2014</t>
  </si>
  <si>
    <t>ADMINISTRATIVA, GESTOR DE PROTECCION SOCIAL, DOCENTE, FUNCIONES ESPECIFICADAS EN EL FOLIO 150 Y 151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</si>
  <si>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MARY MARGOTH CABRERA MARQUEZ</t>
  </si>
  <si>
    <t>LICENCIADO EN EDUCACION
 BASICA PRIMARIA</t>
  </si>
  <si>
    <t>COLEGIO UNIDOS POR EL CAUCA, FUNDACION GIMNASIO MODERNO DEL CAUCA</t>
  </si>
  <si>
    <t>PERIODO LECTIVO 2005 HASTA 2010, DESDE JUNIO DEL 2005 HASTA 14/12/2013= 64 MESES</t>
  </si>
  <si>
    <t>REPRESENTANTE  LEGAL Y RECTORA, DOCENTE, NO ACREDITA LAS FUNCIONES DE LA RECTORIA QUE LA HABILITAN PARA EL CARGO VELAR POR EL CUMPLIMENTO DE LAS FUNCIONES DE LOS DOCENTES, PROMOVER EL PROCESO DE MEJORAMIENTO DE LA CALIDAD EN LA EDCUACION, MANTENER ACTIVAS LAS RELACIONES CON LAS AUTORIDADES EDUCATIVAS, ORIENTAR EL PROCESO EDUCATIVO.</t>
  </si>
  <si>
    <t>SUBSANO EN EL FOLIO 13 PRESENTANDO CONSTANCIA CON FUNCIONES</t>
  </si>
  <si>
    <t>10/1530</t>
  </si>
  <si>
    <t>YULY DAYANA GUAUÑA CHANTRE</t>
  </si>
  <si>
    <t>FUNDACION GIMNASIO MODERNO DEL CAUCA INSTITUTO CAUCANO DE CAPACITACION EN SALUD, CON FUNCIONES EN LOS FOLIOS 182 Y 183</t>
  </si>
  <si>
    <t>08/04/2013 HASTA 30/12/2013 15/01/2014 HASTA 15/12/2014,01/02/2012 HASTA 25/03/2013</t>
  </si>
  <si>
    <t>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</si>
  <si>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YINNA ELIZABETH BENAVIDES</t>
  </si>
  <si>
    <t>EXTRAS S.A; FUNDACION GIMNASIO MODERNO DEL CAUCA, CON FUNCIONES EN LOS FOLIOS 198 Y 199</t>
  </si>
  <si>
    <t>21/06/2012 HASTA 07/02/2013, 15/01/2013 HASTA EL 30/12/2013, 15/01/2014 HASTA EL 25/11/2014</t>
  </si>
  <si>
    <t>NIDIA YANETH ANTE URREA</t>
  </si>
  <si>
    <t>FUNDACION GIMNASIO MODERNO DEL CAUCA,EXTRA S.A,CONSORCIO CYM;</t>
  </si>
  <si>
    <t>15/01/2013 HASTA EL 30/12/2013;15/01/2014 HASTA EL 15/12/2014;21/06/2013 HASTA EL 13/02/2013;25/07/2012 HASTA EL 5/12/2012</t>
  </si>
  <si>
    <t>PSICOLOGA,EDUCADOR FAMILIAR; PROFESIONAL DE VERIFICACION DE ESTANDARES CON FUNCIONES EN EL FOLIO 215 CON FUNCIONES 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</si>
  <si>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PAOLA ANDREA MUÑOZ GALLEGO</t>
  </si>
  <si>
    <t xml:space="preserve">ASOCIACION DE LA COLONIAA MICAICEÑA, ANEXO EN LA SUBSANABLE CONSTANCIA DEL COLEGIO UNIDOS POR EL CAUCA </t>
  </si>
  <si>
    <t>01/11/2012 HASTA 30/12/2012;01/02/2012 HASTA 31/08/2012</t>
  </si>
  <si>
    <t>COMPONENTE SOCIAL PROGRAMA REZA , FUNCIONES PLANIFICAR Y CORDINA LAS ACTIVIDADES EN LA UNIDAD A SU CARGO, ADMNISTRA Y CORRIGE PRUEBAS PSICOLOGICAS, SUPERVISA LAS ACTIVIDADES EN LA UNIDAD, ANALIZA Y EVALUA PRUEBAS PSICOLOGICAS, APLICA PRUEBAS PSICOTECNICAS, ELABORA INFORME DEL RESULTADO DE LASP RUEBAS, COORDINA LA ELABORACION DE PERFILES DE ACTITUDES, REALIZA TALLERES PARA MODIFICAR CONDUTAS</t>
  </si>
  <si>
    <t>NO ACREDITA EXPERIENCIA MINIMA DE UN AÑO O SEIS MESES DE PRACTICA UNIVERSITARIAS CON NIÑOS Y NIÑAS, FAMILIAY/O FAMILIA Y COMUNIDAD; EN LA PROPUESTA SUBSANABLE PRESENTO OTRA CERTIFICACION DE COLEGIO UNIDOS POR EL CAUCA CON FUNCIONES Y 6 MESES DE EXPERIENCIA SUBSANO EN EL FOLIO 25</t>
  </si>
  <si>
    <t>CIELO JARAMILLO CARDONA</t>
  </si>
  <si>
    <t>UNIVERSIDAD COPERATIVA DE COLOMBIA</t>
  </si>
  <si>
    <t>FUNDACION GIMNASIO MODERNO; FHOR FUNDACION HOGAR ORIENTACION Y RESTAURACION, RESGUARDO DE MORALES,  MUSE UKWE;HOSPITAL PSIQUIATRICO DEL VALLE</t>
  </si>
  <si>
    <t xml:space="preserve">01/12/2012 HASTA 15/12/2014;01/2011 HASTA 15/09/2013; AÑO 2010 HASTA SEPTIEMBRE DE 2012; 01/02/2007 HASTA 14/12/2007, </t>
  </si>
  <si>
    <t>PSICOLOGA EN CDI FAMILIAR CON LA FUNDACION GIMNASIO MODERNO DEL CAUCA LAS FUNCIONES SE ENCUENTRAN RELACIONADAS EN LOS FOLIOS 243 AL 244 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</si>
  <si>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CLAUDIA PATRICIA MENDEZ MUÑOZ</t>
  </si>
  <si>
    <t>1. COMISARIA DE FAMILIA DE BALBOA                          2. GIMNASIO MODERNO</t>
  </si>
  <si>
    <t xml:space="preserve">   13/02/2011 a 28/02/2012  2. 01/08/2014 a 09/11/2014</t>
  </si>
  <si>
    <t>1 PASANTIA      2.PSICOLOGA EN EL PROGRAMA CDI FAMILIAR LAS FUNCIONES ESTAN EN LOS FOLIOS 262 Y 263  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</si>
  <si>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 xml:space="preserve">ADJUNTA A LA CERTIFUCACION FOLIO NUMERO 261 LAS FUNCIONES DE EXP LABORAL </t>
  </si>
  <si>
    <t>ARELY SOLIS ANAYA</t>
  </si>
  <si>
    <t>GIMNASIO MODERNO</t>
  </si>
  <si>
    <t xml:space="preserve">03/12/2013 HASTA 15/122014 - 13/02/2011 a 28/02/2012  -  </t>
  </si>
  <si>
    <t>PSICOLOGA EN EL PROGRAMAM CDI FAMILIAR 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</si>
  <si>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ADJUNTA ALA CERTIFICACION LABORAL LAS FUNCIONES FOLIO NUMERO 274</t>
  </si>
  <si>
    <t>SANDRA PAOLA ALBAN SANCHEZ</t>
  </si>
  <si>
    <t>CREANDO SUEÑO,GIMNASIO MODERNO</t>
  </si>
  <si>
    <t>16/09/2014 HASTA 15/12/201411/01/2013 HASTA 15/12/2013</t>
  </si>
  <si>
    <t>DOCENTE DE PRESCOLAR CON FUNCIONES DE 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</si>
  <si>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ANEXA LAS FUNCIONES FOLIO NUMERO 284-285</t>
  </si>
  <si>
    <t>ELIZABETH CRISTINA BOLAÑOS SANCHEZ</t>
  </si>
  <si>
    <t xml:space="preserve">1. ESCUELA SUPERIOR DE ADMINISTRACION DE PUBLICA.                               </t>
  </si>
  <si>
    <t xml:space="preserve">1. 01/02/2014  A   15/08/2014.   </t>
  </si>
  <si>
    <t>PSICOLOGA ESPECIALIZADA UNA DE LA S FUNCIONES ES EL DIAGNOSTICO DE LOS ESTUDIANTES Y LOS MIEMBROS  LA COMUNIDAD</t>
  </si>
  <si>
    <t>ANEXA EN LA HOJA DE VIDA CERTIFICACON DE LA INSTITUCION EDUCATIVA CARLOS SIMMOS  EN LA INFORMA QUE LABORO ANTES DE GRADO. TAMBIEN ANEXA DE DE CAFAN QUE CONSTATA LA ATENCION A PERSONAS JOVENES Y ADULTAS.</t>
  </si>
  <si>
    <t>ANA SHIRLEY IDROBO GUERRERO</t>
  </si>
  <si>
    <t>SISEC,MISALUD; COPERATIVA SOLIDARIDAD EMPRESARIAL,GIMNASIO MODERNO</t>
  </si>
  <si>
    <t>01/01/2011 HASTA 31/10/2011; 18/01/2010 HASTA EL 10/06/2011;05/05/2010 HASTA 03/01/2011; 15/01/2013 HASTA 30/12/2013 Y 15/01/2014 HASTA EL 29/11/2014</t>
  </si>
  <si>
    <t>PSICOLOGA EN EL PROGRAMA CDI FAMILIAR SUS FUNCIONES ESTAN CONTEMPLADAS EN LA CONSTANCIA FOLIO 312ABORDAJE PSICOLÓGICO A SITUACIONES ENCONTRADAS EN EL PROGRAMA DE RECUPERACION Y EDUCACION PSICOAFECTIVA, COORDINADORA PSICOSOCIAL, COORDINADORA DE EMERGENCIAS CON FUNCIONES DE PRESTAR EL SERVICIO DE ATENCION INTEGRAL A LA PRIMERA INFANCIA, APOYAR EL DISEÑO Y APLICACION DE EVALUACION DEL DESARROLLO DE NIÑOS Y NIÑAS, DETECCION TEMPRANA DE PROBLEMAS EN EL DESARROLLO, DISEÑO E IMPLEMENTACION DE PROYECTOS PEDAGOGICOS, PARTICIPAR EN LA PLANEACION SEGUIMIENTO Y EVALUACION DEL PROCESO</t>
  </si>
  <si>
    <t>FUNDACION GIMNASIO MODERNO</t>
  </si>
  <si>
    <t>MEN-ICETEX</t>
  </si>
  <si>
    <t>JULIAN ANDRES VALENCIA FERNADEZ</t>
  </si>
  <si>
    <t>LICENCIADO EN EDUCACION FISICA; MAGISTER EN ALTA DIRECCION DE SERVICIOS EDUCATIVOS</t>
  </si>
  <si>
    <t>UNIVERSIDAD DEL CAUCA- UNIVERSIDAD SANBUENAVENTURA</t>
  </si>
  <si>
    <t>CENTRO EDUCATIVO LA MERCE; GIMNASIO MODERNO</t>
  </si>
  <si>
    <t>01/01/2011 HASTA 30/06/2013;15/02/2014 HASTA 27/11/2014</t>
  </si>
  <si>
    <t>COORDINADOR EN CDI FAMILIAR GIMNASIO MODERNO LAS FUNCIONES FOLIO 332,333 CON FUNCIONES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</si>
  <si>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MARLON ANTONIO NIÑO VALENCIA</t>
  </si>
  <si>
    <t>UNIVERSIDAD JAVERIANA DE CALI</t>
  </si>
  <si>
    <t>CETA; FUNDACION DAR AMOR</t>
  </si>
  <si>
    <t>22/04/2014 HASTA 16/06/2014; 03/07/2013 HASTA 16/04/2014</t>
  </si>
  <si>
    <t>PSICOLOGO SUS FUNCIONES ESTAN RELACIONADAS EN EL FOLIO 341, CON FUNCIONES DE ATENCION TERAPEUTICA, ATENCION EN CRISIS,ATENCION GRUPAL, ORIENTACION INIDIVUDAL Y FAMILIAR, COORDINACION DE LAS ACTIVIDADES DE PROYECTO DE VIDA, EVOLUCION PERIODICA DE NIÑOS Y NIÑAS, ELABORACION DE INFORMES DE ATECION INTEGRAL</t>
  </si>
  <si>
    <t>MARIA VICTORIA DIAZ SOTO</t>
  </si>
  <si>
    <t>LICENCIADO</t>
  </si>
  <si>
    <t>UNIVERSIDAD PEDAGOGICA NACIONAL</t>
  </si>
  <si>
    <t>GIMNASIO MODERNO; IE DON BOSCO</t>
  </si>
  <si>
    <t>01/04/2013 HASTA 30/12/2013- 16/01/2014 HASTA 31/10/2014-01/11/2014 HASTA 28/11/2014;23/02/2011 HASTA 16/12/2011 -01/03/2012 HASTA 14/12/2012</t>
  </si>
  <si>
    <t>COORDINADOR-DOCENTE-FUNCIONES CERTIFICADAS EN LA PAGINA 358,359 Y 360 CON FUNCIONES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</si>
  <si>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CARMEN LUZ ESPINOZA</t>
  </si>
  <si>
    <t>LICENCIADA EN EDUCACION PRESCOLAR- ESPECIALISTA EN PEDAGOGIA DE LA LECTURA Y LA ESCRITURA</t>
  </si>
  <si>
    <t>UNIVERSIDAD DEL TOLIMA- UNIVERSIDAD DEL CAUCA</t>
  </si>
  <si>
    <t>1989 HASTA 2010; 2011 HASTA 2014</t>
  </si>
  <si>
    <t>DOCENTE PRESCOLAR BASICA Y SECUNDARIA-COORDINADOR ACADEMICA CONFUNCIONES EN LA CERTIFICACION FOLIOS 381,382CON FUNCIONES DE DISEÑAR EL PLAN DE ACCION DEL PAI, DISEÑAR ESTRATEGIAS PARA EJECUCION MONITOREO Y EVALUACION DE LA POLITICA DE PRIMERA INFANCIA, COORDINAR Y MONITOREAR LAS FUNCIONES DEL EQUIPO HUMANO, COORDINAR LA SISTEMATIZACION DE LA NIFORMACION, PARTICIPAR EN LAS MESAS DE PRIMERA INFNACIA, ESTABLECER ESTRATEGIAS PARA EL NIGRESO DE NIÑOS Y NIÑAS.</t>
  </si>
  <si>
    <t>CONTADOR PUBLICO-DIPLOMADO CONTABILIDAD INTERNACIONAL</t>
  </si>
  <si>
    <t>UNIVERSIDAD DEL CAUCA-UNIVERSIDAD COOPERATIVA DE COLOMBIA</t>
  </si>
  <si>
    <t>21850-T</t>
  </si>
  <si>
    <t>FERRETERIA BOLIVAR PLAZA,FLORES DEL CAUCA, FERRETERIA MARACIBO; CERAMICAS MODERNAS DEL CAUCA;GIMNASIO MODERNO</t>
  </si>
  <si>
    <t>NOVIEMBRE 2003 HASTA NOVIMBRE 2013; 01/09/1994 HASTA 31/12/1994; 15/01/1996 HASTA 31/07/2003;01/02/2001 HASTA 29/12/2009; 01/01/2009 HASTA 01/12/2014</t>
  </si>
  <si>
    <t>CONTADOR FUNDACION GIMNASIO MODERNO CON FUNCIONES ESPECIFICAS EN LOS FOLIOS 417,418, CON FUNCIONES DE SERCIORARSE QUE LAS OPERACIOENS QUE CELEBRE LA ENTIDAD SE AJUSTE A LO LEGAL, DARCUENTA POR ESCRITO A LA ASAMBLEA JUNTA DIRECTIVA REPRESENTANTE LEGAL DE LAS IRREGULARIDADES QUE SE PRESENTE, PRESENTAR ANTE LOS ORGANISMOS  GUBERNAMENTALES LOS INFORMES, VELAR POR LA CONTABILIDAD, VIGILAR LOS BIENES, CERTIFICAR CON SU FIRMA LOS ESTADOS FINACIEROS, AUTORIZAR LOS BALANCES</t>
  </si>
  <si>
    <t>CARTA DE COMPROMISO FOLIO 383</t>
  </si>
  <si>
    <t>NO SUBSANO LA EXPERIENCIA DE 2 COORDINADORES</t>
  </si>
  <si>
    <t>FALTA RELACIONAR EN LA CERTIFICACION O COPIA DEL CONTRATO DONDE RELACIONE LOS CUPOS CONTRATADOS. A 16 DE DICIEMBRE DE 2014 SUBSANO</t>
  </si>
  <si>
    <t>CDI FAMILIAR</t>
  </si>
  <si>
    <t>CALDONO</t>
  </si>
  <si>
    <t>3/895</t>
  </si>
  <si>
    <t xml:space="preserve">JAIME ALEJANDRO LOPEZ BURBANO </t>
  </si>
  <si>
    <t xml:space="preserve">LICENCIADO EN EDUCACION BASICA </t>
  </si>
  <si>
    <t>15 DE FEBRERO DE 2008</t>
  </si>
  <si>
    <t xml:space="preserve">FUNDACION GIMNASIO MODERNO </t>
  </si>
  <si>
    <t>1 DE ABRIL A 30 DE DICIEMBRE DE 2013 Y DEL 15 DE ENERO AL 31 DE ENERO DE 2014</t>
  </si>
  <si>
    <t>SUBSANO DE ACUERDO AL DOCUMENTO PRESENTADO EN LOS FOLIOS 124, 125, 126, 127 Y 128</t>
  </si>
  <si>
    <t xml:space="preserve">INSTITUCION EDUCATIVA DON BOSCO </t>
  </si>
  <si>
    <t>DEL 4 DE MAYO AL 12 DE DICIEMBRE DE 2007, DEL 12 DE FEBRERO A 12 DE DICIEMBRE DE 2008, DEL 24 DE FEBRERO AL 26 DE JUNIO DE 2009, DEL 1 DE FEBRERO AL 15 DE DICIEMBRE DE 2010, DEL 23 DE FEBRERO DE 2011 AL 16 DE DICIEMBRE DE 2011, DEL 1 DE MARZO DE 2012 AL 14 DE DICIEMBRE DE 2012</t>
  </si>
  <si>
    <t xml:space="preserve">DOCENTE OFERENTE </t>
  </si>
  <si>
    <t>ALBA LUZ ZAPE ZAPE</t>
  </si>
  <si>
    <t xml:space="preserve">LICENCIADA EN ENTOEDUCACION </t>
  </si>
  <si>
    <t xml:space="preserve">UNIVERSIDAD PONTIFICIA BOLIVARIANA </t>
  </si>
  <si>
    <t>15 DE ENERO DE 2011</t>
  </si>
  <si>
    <t>1 DE DICIEMBRE A 31 DE DICIEMBRE DE 2012, DEL 15 DE ENERO AL 30 DE DICIEMBRE DE 2013, DEL 15 DE ENERO AL 15 DE DICIEMBRE DE 2014</t>
  </si>
  <si>
    <t xml:space="preserve">COORDINADORA PEDAGOGICA </t>
  </si>
  <si>
    <t>CUMPLE CON EL TIEMPO DE EXPERIENCIA REQUERIDO PERO LA EXPERIENCIA COMO DOCENTE NO ES TENIDA ENCUENTA PARA EL CARGO DE COORDINBADOR</t>
  </si>
  <si>
    <t xml:space="preserve">CENTRO EDUCATIVO CAMPOALEGRE CALDONO </t>
  </si>
  <si>
    <t>DEL 19 DE MAYO AL 30 DE SEPTIEMBRE DE 2011</t>
  </si>
  <si>
    <t xml:space="preserve">DOCENTE PROVICIONAL </t>
  </si>
  <si>
    <t xml:space="preserve">ASOCIACION VISION SOCIAL </t>
  </si>
  <si>
    <t>DEL 14 DE SEPTIEMBRE DE 2009 AL 13 DE FEBRERO DE 2010</t>
  </si>
  <si>
    <t xml:space="preserve">LIDERAR LA IMPLEMENTACION A CRECER CICLO UNO PARA JOVENES Y ADULTOS </t>
  </si>
  <si>
    <t>LUZ DEY REYES CAMPO</t>
  </si>
  <si>
    <t>LICENCIADA EN EDUCACION BASICA CON NENFASIS EN EDUCACION ARTISTICA</t>
  </si>
  <si>
    <t>28 DE MARZO DE 2014</t>
  </si>
  <si>
    <t>DEL 1 AL 31 DE DICIEMBRE DE 2012, DEL 15 DE ENERO AL 30 DE DICIEMBRE DE 2013, DEL 15 DE ENERO DEL 2014 A 15 DE DICIEMBRE DE 2014</t>
  </si>
  <si>
    <t xml:space="preserve">ESCUELA RURAL MIXTA LA VENTICA </t>
  </si>
  <si>
    <t xml:space="preserve">DOCENTE PRIMARIA </t>
  </si>
  <si>
    <t xml:space="preserve">INSTITUCION EDUCATIVA TECNICO AGROINDUSTRIAL OPIC EL NAZARENO </t>
  </si>
  <si>
    <t>DE FEBRERO A NOVIEMBRE DE 2010</t>
  </si>
  <si>
    <t>MAESTRA DE INGLES, ARTISTICA E INFORMATICA</t>
  </si>
  <si>
    <t>6/895</t>
  </si>
  <si>
    <t xml:space="preserve">YINNA PAOLA LOPEZ DE MESA BARONA </t>
  </si>
  <si>
    <t>13 DE DICIEMBRE DEL 2013</t>
  </si>
  <si>
    <t>DEL 2 DE MAYO AL 31 DE JULIO DE 2014, DEL 1 DE SEPTIEMBRE AL 15 DE DICIEMBRE DE 2014</t>
  </si>
  <si>
    <t xml:space="preserve">JANETH CORRALES PARRA </t>
  </si>
  <si>
    <t>DEL 6 DE MAYO AL 15 DE DICIEMBRE DE 2014</t>
  </si>
  <si>
    <t xml:space="preserve">PSICOLOGA EN PRIMERA INFANCIA </t>
  </si>
  <si>
    <t>EDWIN GOMEZ ALEGRIA</t>
  </si>
  <si>
    <t>123 DE MAYO DE 2006</t>
  </si>
  <si>
    <t>CORPORACION DIA DE LA NIÑEZ</t>
  </si>
  <si>
    <t>DEL 2 DE JULIO DE 2012 15 DE DICIEMBRE DE 2013</t>
  </si>
  <si>
    <t xml:space="preserve">PSICOSOCIAL </t>
  </si>
  <si>
    <t>INSTITUTO MELVIN JONES</t>
  </si>
  <si>
    <t xml:space="preserve">DEL 1 DE MARZO </t>
  </si>
  <si>
    <t xml:space="preserve">CENTRO EDUCATIVO DEL NORTE LA MERCED </t>
  </si>
  <si>
    <t>AÑO 2005 - 2006</t>
  </si>
  <si>
    <t xml:space="preserve">PSICOLOGO CLINICO Y EDUCATIVO </t>
  </si>
  <si>
    <t xml:space="preserve">ESCUELA URBANA DE VARONES SAN CAMILO </t>
  </si>
  <si>
    <t>2 DE FEBRERO DE 2004 A FEBRERO 3 DE 2005</t>
  </si>
  <si>
    <t xml:space="preserve">PSICOLOGIA EDUCATIVA </t>
  </si>
  <si>
    <t>DEL 1 DE OCTUBRE AL 16 DE DICIEMBRE DE 2014</t>
  </si>
  <si>
    <t xml:space="preserve">PSICOLOGO PRIMERA INFANCIA </t>
  </si>
  <si>
    <t>HERLY JOHANA JUSPIAN CAMPO</t>
  </si>
  <si>
    <t xml:space="preserve">FUNDACIONES UNIVERSITARIA DE POPAYAN </t>
  </si>
  <si>
    <t>17 DE DICIEMBRE DE 2010</t>
  </si>
  <si>
    <t xml:space="preserve">FUNDASER </t>
  </si>
  <si>
    <t>DEL 30 DE JUNIO DE 2010 AL 31 DE DICIEMBRE DE 2011</t>
  </si>
  <si>
    <t xml:space="preserve">DEL 6 DE SEPTIEMBRE AL 15 DE DICIEMBRE DE 2012, DEL 21 DE ENERO AL 30 DE DICIEMBRE DE 2013, DEL 15 DE ENERO AL 15 DE DICIEMBRE DE 2014 </t>
  </si>
  <si>
    <t xml:space="preserve">PSICOLOGA PRIMERA INFANCIA </t>
  </si>
  <si>
    <t xml:space="preserve">DARLY JHOJANA HINESTROZA CERON </t>
  </si>
  <si>
    <t>16 DE ABRIL DE 2011</t>
  </si>
  <si>
    <t>DEL 15 DE ENERO AL 16 DE DICIEMBRE DE 2014</t>
  </si>
  <si>
    <t>DIEGO FERNANDO URREA PEÑA</t>
  </si>
  <si>
    <t>4 DE DICIEMBRE DE 2002</t>
  </si>
  <si>
    <t>DEL 2 DE MAYO AL 30 DE DICIEMBRE DE 2013, DEL 15 DE ENERO AL 16 DE DICIEMBRE DE 2014</t>
  </si>
  <si>
    <t xml:space="preserve">INSTITUCION DE FORMACION TORIBIO MAYA </t>
  </si>
  <si>
    <t>DEL 17 DE JULIO DE 2006 AL 31 DE DICIEMBRE DE 2006</t>
  </si>
  <si>
    <t>NO PRESENTA INFORMACIÓN</t>
  </si>
  <si>
    <t xml:space="preserve">ERIKA MILENA FAJARDO SILVA </t>
  </si>
  <si>
    <t xml:space="preserve">LICENCIADA EN CIENCIAS SOCIALES ESP. GERENCIA EDUCATIVA </t>
  </si>
  <si>
    <t>10 DE JULIO DE 1997</t>
  </si>
  <si>
    <t>CENTRO EDUCATIVO LA RONDA DE LOS NIÑOS</t>
  </si>
  <si>
    <t>10 DE MARZO DE 2012</t>
  </si>
  <si>
    <t xml:space="preserve">DOCENTE GRADO SEGUNDO </t>
  </si>
  <si>
    <t>NO TIENE EXPERIENCIA COMO COORDINADOR</t>
  </si>
  <si>
    <t>DEL 25 DE ABRIL DE 2013 A A 14 DE DICIEMBRE DE 2013, DEL 1 DE1 DE  ABRILA A 15 DE DICIEMBR E DE 2014</t>
  </si>
  <si>
    <t>FUNDACION DE AYUDAS TECNICAS</t>
  </si>
  <si>
    <t>SEPTIEMBRE 2006 A A 30 DE MARZO DE 2007</t>
  </si>
  <si>
    <t>INSTITUCION EDUCATIVA CRISTO REY</t>
  </si>
  <si>
    <t>DE MARZO A DICIEMBRE DE 2013</t>
  </si>
  <si>
    <t xml:space="preserve">COLEGIO AGROPECUARIO LA DEPRESION </t>
  </si>
  <si>
    <t>DEL 1 DE SEPTIEMBRE DE 1997 AL 1 DE SEPTIEMBRE DE 1998</t>
  </si>
  <si>
    <t xml:space="preserve">ROBERTH FABIAN MUÑOZ </t>
  </si>
  <si>
    <t xml:space="preserve">FISIOTERAPEUTA . ESPECIALISTA ACTIVIDAD FISICA </t>
  </si>
  <si>
    <t xml:space="preserve">FUNDACION UNIVERSITARIA MARIA CANO </t>
  </si>
  <si>
    <t>18 DE JULIO DE 2002</t>
  </si>
  <si>
    <t>DE 1 DE JUNIO 2005 A 16 DE DICIEMBRE DE 2011</t>
  </si>
  <si>
    <t>EL PERFIL NO ES LICENCIADO EN CIENCIAS DE LA EDUCACION</t>
  </si>
  <si>
    <t>CONTADOR  PUBLICO</t>
  </si>
  <si>
    <t xml:space="preserve">COMPAÑÍA COMERCIAL DEL CAUCA LTADA </t>
  </si>
  <si>
    <t>JULIO DE 1978 Y ABRIL DE 1993</t>
  </si>
  <si>
    <t xml:space="preserve">CONTADOR GENERAL </t>
  </si>
  <si>
    <t>ENERO DEL 85 A ABRIL DE 1986</t>
  </si>
  <si>
    <t>AUDITOR INTERNO</t>
  </si>
  <si>
    <t xml:space="preserve">COMPAÑÍA FORESTAL DEL CAUCA </t>
  </si>
  <si>
    <t>JUNIO DE 1975 A JUNIO DE 1978</t>
  </si>
  <si>
    <t xml:space="preserve">CONTADOR  </t>
  </si>
  <si>
    <t xml:space="preserve">FERRETERIA BOLIVAR PLAZA </t>
  </si>
  <si>
    <t xml:space="preserve">4 AÑOS </t>
  </si>
  <si>
    <t xml:space="preserve">FLORES DEL CAUCA </t>
  </si>
  <si>
    <t>1 DE SEPTIEMBRE DE 1994 A 31 DE DICIEMBRE DE 1994</t>
  </si>
  <si>
    <t xml:space="preserve">ALMACEN EL DIA </t>
  </si>
  <si>
    <t>AÑO 1990 A 1994</t>
  </si>
  <si>
    <t>ALMACENES YO Y TU Y TU Y YO</t>
  </si>
  <si>
    <t>AGOSTO DE 1990 A 1994</t>
  </si>
  <si>
    <t>FERRETERIA MARACAIBO</t>
  </si>
  <si>
    <t>ENERO DE 1996 A 31 DE JULIO DEL 2003</t>
  </si>
  <si>
    <t xml:space="preserve">HOTEL ACHALAY </t>
  </si>
  <si>
    <t>1 DE JULIO DE 1986 A 30 DE MARZO DE 1993</t>
  </si>
  <si>
    <t xml:space="preserve">ESTACION DE SERVICIO TEXACO </t>
  </si>
  <si>
    <t>DE 1999 A 2009</t>
  </si>
  <si>
    <t xml:space="preserve">DISTRIBUIDORA CERAMICAS MODERNAS DEL CAUCA </t>
  </si>
  <si>
    <t>1 DE FEBRERO DE 2001 A 2009</t>
  </si>
  <si>
    <t>9 DE AGOSTO DE 2008 A 8 DE DICIEMBRE DE 2010</t>
  </si>
  <si>
    <t>1 DE FEBRERO DE 2001 A 30 DE JUNIO DE 2011</t>
  </si>
  <si>
    <t xml:space="preserve">SERVICIOS DE TERAPIA RENAL DEL CAUCA </t>
  </si>
  <si>
    <t>1 DE MAYO A 31 DE DICIEMBRE DE 2008, 2 DE ENERO A 31 DE DICIEMBRE DE 2009, 2 DE ENERO A 31 DICIEMBRE 2010, 2 DE ENERO A 31 DE DICIEMBRE DE 2011, 2 DE ENERO A 31 DE DICIEMBRE DE 2012, 2 DE ENERO A 31 DE DICIEMBRE DE 2013, 2 DE ENERO A 31 DE DICIEMBRE DE 2014</t>
  </si>
  <si>
    <t>INSTITUTO COLOMBIAN ODE BIENESTAR FAMILIAR</t>
  </si>
  <si>
    <t>19262012-746</t>
  </si>
  <si>
    <t>FPI-19676</t>
  </si>
  <si>
    <t>3,5,8</t>
  </si>
  <si>
    <t>Según información aportada en la etapa de subsanación el proponente presenta certificación del MEN donde especifica que no se presentaron procesos de multas o incumplimiento (folio 8) , como tambén se relaciona cupos( folios 3 y5)</t>
  </si>
  <si>
    <t>VEREDAS MUNICIPIO DE SANTANDER DE QUILICHAO</t>
  </si>
  <si>
    <t>PRESENTAN CONSTANCIA DE COMPROMISO DE CONSECUCION DE ESPACIOS FISICOS PARA EL DESARROLLO DE ACTIVIDADES</t>
  </si>
  <si>
    <t xml:space="preserve">Coordinadora </t>
  </si>
  <si>
    <t>4 / 1000</t>
  </si>
  <si>
    <t>JOSE NATANAEL CUBILLOS  ROSAS</t>
  </si>
  <si>
    <t>1 DE MARZO DE 2002</t>
  </si>
  <si>
    <t>empresa</t>
  </si>
  <si>
    <t>INICIO TERMINACION</t>
  </si>
  <si>
    <t>30 de marzo de 2012 hasta 30 de junio de 2012</t>
  </si>
  <si>
    <t>Impartir formación profesional en Especialidad  ISO</t>
  </si>
  <si>
    <t>NO SE TIENE EN CUENTA LAS CERTIFICACIONES DEL SENA Y DE LA FUNDACION GIMNASIO MODERNO DEL CAUCA DE FECHA DEL 01/04/2014 AL 29/11/2014, PUESTO QUE NO CUMPLEN CON REQUISITOS DE EXPERIENCIA</t>
  </si>
  <si>
    <t>1 de abril al 29 de noviembre de 2014</t>
  </si>
  <si>
    <t>Supervisor de suministros de programas de Primera Infancia</t>
  </si>
  <si>
    <t xml:space="preserve">8 de junio al 7 de diciembre de 2010, 19 de abril al 19 de septiembre de 2012, 21 de enero al 31 de marzo de 2013. </t>
  </si>
  <si>
    <t>Coordinador Pedagógico para atender población program de Atención a la primera infancia en los programas de PAIPI, en convenio con el ministerio de Educación Nacional, en el municipio de Puracé: Diseñar estrategias apra la ejecución, monitoreo y evaluación de la politica de preimera infancia y la modalidad según los niveles de corresponsabilidad. Coordinar y monitorear las funciones del equipo humano a su cargo, promoviendo permanentemente la participación , innovación y motivación del equipo.</t>
  </si>
  <si>
    <t>1 de febrero al 31 de mayo del 2007</t>
  </si>
  <si>
    <t>Coordinador del programa de Población Rural Vulnerable: Responsable de dirigir y regular a los docentes de la zona. Planear estrategias en referencia a las politicas educativas del contexto</t>
  </si>
  <si>
    <t>SANDRA MARITZA MINA</t>
  </si>
  <si>
    <t>Licenciada en Educación Básica con enfasis en Lengua Castellana</t>
  </si>
  <si>
    <t>Universidad del Tolima</t>
  </si>
  <si>
    <t>26 de Noviembre de 2010</t>
  </si>
  <si>
    <t>colegio La Casita de la Mariana</t>
  </si>
  <si>
    <t>4 de septiembre de 1996 hasta el 26 de noviembre de 2013</t>
  </si>
  <si>
    <t>Docente Básica Ciclo Primaria</t>
  </si>
  <si>
    <t>1 de febrero al 30 de noviembre de 2006, 29 de enero al 30 de noviembre de 2007, 22 de febrero al 12 de diciembre de 2008, 24 de marzo hasta el 11 de diciembre de 2009, 15 de febrero hasta el 10 de diciembre de 2010</t>
  </si>
  <si>
    <t>CLARA EDITH LOPEZ</t>
  </si>
  <si>
    <t>Licenciada en Etnoeducación</t>
  </si>
  <si>
    <t>Universidad Pontificia Bolivariana</t>
  </si>
  <si>
    <t>15 de Enero de 2011</t>
  </si>
  <si>
    <t>6 de septiembre al 31 de diciembre de 2012, 21 de enero hasta el 30 de diciembre de 2013, 15 de enero hasta el 15 de diciembre de 2014.</t>
  </si>
  <si>
    <t>Coordinadora Pedagógica para atender la población Programa de Atención Integral a la Primera Infancia del entorno CDI Familiar: Coordinar y monitorear las funciones del equipo humano a su cargo, promoviendo permanentemente la participación , innovación y motivación del equipo.
Diseñar estrtegias para la ejecución, monitoreo y evaluación de la politica de primera infancia y la modalidad, según niveles de corresponsabilidad.</t>
  </si>
  <si>
    <t>Se Hace referencia a la experiencia acreditada del Comité Departamental de cafeteros y del Concejo Municipal de Caldono, pero no se tiene en cuenta para el cumplimiento de requisitos del cargo al que aspira</t>
  </si>
  <si>
    <t>Comité Departametnal de Cafeterios</t>
  </si>
  <si>
    <t>11 de octubre al 31 de diciembre de 2010</t>
  </si>
  <si>
    <t>Cogestor social de la Estrategia Juntos</t>
  </si>
  <si>
    <t>Concejo Municipal de Caldono</t>
  </si>
  <si>
    <t>1 d febrero de 2006 hasta el 31 de enero de 2007</t>
  </si>
  <si>
    <t>Secretaria del Honorable Concejo Municipio de Caldono</t>
  </si>
  <si>
    <t>MARIA TERESA MINA FILIGRAMA</t>
  </si>
  <si>
    <t>Licenciada en Pedagogía Infantil</t>
  </si>
  <si>
    <t>26 de julio de 2013</t>
  </si>
  <si>
    <t>Coordinador de Sede, como Docente Oferente de Primaria</t>
  </si>
  <si>
    <t>No se valida, puesto que no cuenta con fecha de inicio y terminación del cargo, por tanto no se puede computar tiempo de experiencia</t>
  </si>
  <si>
    <t>3 semestres de Psicologia Social Comunitaria</t>
  </si>
  <si>
    <t>29 de Enero de 2007, hasta terminar el año lectivo 2008</t>
  </si>
  <si>
    <t xml:space="preserve">Proyecto de ampliación de cobertura educativa para atender población vulnerable </t>
  </si>
  <si>
    <t xml:space="preserve">No se valida, puesto que no cuenta con fecha de terminación especifica del cargo, por tanto no se puede computar tiempo de experiencia, solo se manifiesta año lectivo </t>
  </si>
  <si>
    <t>Docente del programa de atención integral a la primera infancia PAIPI</t>
  </si>
  <si>
    <t>Periodo lectivo 2010</t>
  </si>
  <si>
    <t>Coordinadora Programa población regular con metodología especial para el municipio de Santander de Quilichao</t>
  </si>
  <si>
    <t>Periodo lectivo 2007</t>
  </si>
  <si>
    <t>No se valida, puesto que no cuenta con fecha de terminación del cargo, por tanto no se puede computar tiempo de experiencia</t>
  </si>
  <si>
    <t>11 de marzo al 9 de diciembre de 2011</t>
  </si>
  <si>
    <t>Docente coordinadora para la poblaicón regular con metodología especial de la Fundación Gimnasio Moderno del Cauca</t>
  </si>
  <si>
    <t>01/02/2007 al 30/11/2007</t>
  </si>
  <si>
    <t>22/02/2008 al 12/12/2008</t>
  </si>
  <si>
    <t>28/03/2009 al 11/12/2009</t>
  </si>
  <si>
    <t>15/02/2010 al 11/12/2010</t>
  </si>
  <si>
    <t>7 / 1000</t>
  </si>
  <si>
    <t>SANDRA MILENA CORDOBA ESPAÑA</t>
  </si>
  <si>
    <t>Corporación Universitaria Minuto de Dios FUP</t>
  </si>
  <si>
    <t>1 de Octubre de 2010</t>
  </si>
  <si>
    <t>No. 117051</t>
  </si>
  <si>
    <t>Institución Educativa Vasco Nuñez de Balboa</t>
  </si>
  <si>
    <t>14 de marzo y el 16 de Diciembre de 2011</t>
  </si>
  <si>
    <t>Psicorientador</t>
  </si>
  <si>
    <t>14 de marzo al 16 de diciembre de 2011</t>
  </si>
  <si>
    <t>Docente Población Regular en el Municipio de Balboa</t>
  </si>
  <si>
    <t>Ocupar</t>
  </si>
  <si>
    <t>20 de junio de 2011 al 30 de enero de 2012</t>
  </si>
  <si>
    <t>Trabajador en Misión</t>
  </si>
  <si>
    <t xml:space="preserve">La certificación de OCUPAR no relaciona las funciones desarrolladas por el cargo que desempeña, por tanto no es tenida en cuenta.  </t>
  </si>
  <si>
    <t>PRESESCOLAR ABC</t>
  </si>
  <si>
    <t>2 DE FEBRERO HASTA EL 5 DE DICIEMBRE DE 2010</t>
  </si>
  <si>
    <t>Docente grado Parvulos</t>
  </si>
  <si>
    <t>Instituto de Educación abierta y a distancias</t>
  </si>
  <si>
    <t>14 de agosto al 14 de diciembre de 2010</t>
  </si>
  <si>
    <t>Docente Hora catedra del Program de Licenciatura  en Preescolar</t>
  </si>
  <si>
    <t xml:space="preserve">La certificación del Instituto de Educación abierta y a distancias  no es tenida en cuenta, puesto que no es desarrollado con infancias.  </t>
  </si>
  <si>
    <t>Institución Educativa Técnico Industrial de Popayán</t>
  </si>
  <si>
    <t>Segundo periodo 2009 y primer periodo 2010</t>
  </si>
  <si>
    <t>Intervención Psicologica</t>
  </si>
  <si>
    <t>No es tenida en cuenta puesto que no presenta fecha claras de inicio y terminación de la labor</t>
  </si>
  <si>
    <t>DAIRA SIMIN ROJAS PEÑARANDA</t>
  </si>
  <si>
    <t>22 de Junio de 2006</t>
  </si>
  <si>
    <t>No. 135635</t>
  </si>
  <si>
    <t>SIGLO 21</t>
  </si>
  <si>
    <t>4 años</t>
  </si>
  <si>
    <t>Psicologa: Intervención y apoyo psicosocial a la población vulnerable en proceso de autoformación integral ede niños y adultos.</t>
  </si>
  <si>
    <t>sinecio mina</t>
  </si>
  <si>
    <t>Febrero de 2008 a diciembre de 2010</t>
  </si>
  <si>
    <t>JAIME NORBERTO MARTINEZ</t>
  </si>
  <si>
    <t>psicologo social Comunitario</t>
  </si>
  <si>
    <t>11 de diciembre de 2004</t>
  </si>
  <si>
    <t>No. 146505</t>
  </si>
  <si>
    <t>Institución Educativa Pueblo Nuevo Cipres</t>
  </si>
  <si>
    <t>Año lectivo 2011</t>
  </si>
  <si>
    <t>Docente Español y Etica</t>
  </si>
  <si>
    <t>No es tenida en cuenta puesto que no cuenta con fecha de inicio y terminación para computar tiempo, y no se manifiesta  de que grupo población ha sido docente.</t>
  </si>
  <si>
    <t>Centro Educativo San Juanito</t>
  </si>
  <si>
    <t>Institución Educativa Guillermo León Valencia</t>
  </si>
  <si>
    <t>24 de mayo al 7 de diciembre de 2006</t>
  </si>
  <si>
    <t>Docente de Etica y valores huamnos de 6 a 11 grado</t>
  </si>
  <si>
    <t>Fundación gimnasio Moderno del Cauca</t>
  </si>
  <si>
    <t>21 de enero al 25 de febrero de 2013,1 de febrero 31 e julio de 2014, 1 al 30 de Noviembre de 2014</t>
  </si>
  <si>
    <t>Psicologo para atender la población programda de atención al a primera infancia del CDI Familiar</t>
  </si>
  <si>
    <t>20 de Febrero hasta el 30 de diciembre de 2013</t>
  </si>
  <si>
    <t>PAOLA ESTEFANI ARCINIEGAS OSORIO</t>
  </si>
  <si>
    <t>Fundación Universitaria del Espinal FUNDES</t>
  </si>
  <si>
    <t>28 DE DICIEMBRE DE 2012</t>
  </si>
  <si>
    <t>Unión de Trabajadores de la Industria Energética Nacional y de servicios públicos domiciliarios</t>
  </si>
  <si>
    <t>11 de abril a 11 ejulio de 2014</t>
  </si>
  <si>
    <t>Socializador Operativo en educación del mercado en la zona Norte del Municipio de Guachene</t>
  </si>
  <si>
    <t>La experiencia acreditada en Unión de Trabajadores de la Industria Energética Nacional y de servicios públicos domiciliarios no aplica para el perfil</t>
  </si>
  <si>
    <t>Asociación de Cabildos Nasa</t>
  </si>
  <si>
    <t>5 de noviembre al 31 de diceimbre de 2013, 2 de enero al 31 de julio de 2014</t>
  </si>
  <si>
    <t>Psicologa: Atender los casos de alertas criticas e intervención en crisis o en los casos en que se vulnera los derechos y pone en riesgo la vida de los niños y niñas</t>
  </si>
  <si>
    <t xml:space="preserve">Liceo técnico Superior </t>
  </si>
  <si>
    <t>1 de marzo al 1 de noviembre de 2013</t>
  </si>
  <si>
    <t xml:space="preserve">Psicologa de los entonrnos Familiares de la Estrategia de Cero a siempre CDI Familiar </t>
  </si>
  <si>
    <t>Escuela Militar de Suboficiales</t>
  </si>
  <si>
    <t>6 de febrero al 23 de mayo de 2012, 6 de agosto 3 de diciembre de 2012</t>
  </si>
  <si>
    <t>Psicologa practicante</t>
  </si>
  <si>
    <t>ONG Semillas del Futuro</t>
  </si>
  <si>
    <t>Un año</t>
  </si>
  <si>
    <t>Orientadora del Club de Primera Infancia: Intervención, orientación, capacitación escuela de padres y emprendimiento</t>
  </si>
  <si>
    <t>15 de enero al 30 de noviembre de 2014</t>
  </si>
  <si>
    <t>CLAUDIA ELENA LOPEZ</t>
  </si>
  <si>
    <t>13 de diciembre de 2013</t>
  </si>
  <si>
    <t>Asociación de Hogares Comunitarios de Bienestar Familiar San Jose HCB</t>
  </si>
  <si>
    <t>30 de agosto de 2011 al 21 de marzo de 2014</t>
  </si>
  <si>
    <t>Psicorientadora</t>
  </si>
  <si>
    <t>Fundación gimasio Moderno del Cauca</t>
  </si>
  <si>
    <t>1 de marzo al 30 de noviembre de 2014</t>
  </si>
  <si>
    <t>LUISA FERNANDA CRUZ BETANCIURT</t>
  </si>
  <si>
    <t>Universidad del Valle</t>
  </si>
  <si>
    <t>29 de abril de 2011</t>
  </si>
  <si>
    <t>Unión Temporal Fundapre Liceo Bertin</t>
  </si>
  <si>
    <t>13 de octubre al 15 de diciembre de 2011</t>
  </si>
  <si>
    <t>Coordinadora Atención a primera Infancia</t>
  </si>
  <si>
    <t>Se relaciona la experiencia de Mega inversiones pero no es tenida en cuenta para los requerimientos del cargo</t>
  </si>
  <si>
    <t>Mega inversiones del Valle</t>
  </si>
  <si>
    <t>30 de enero de 2012 al 11 de marzo de 2014</t>
  </si>
  <si>
    <t>Psicologa: entrevista, aplicación de prueba proyectiva, selección de candidatos a cordes al perfil</t>
  </si>
  <si>
    <t>ANA ISABELA CENTENO VELA</t>
  </si>
  <si>
    <t>30 de septiembre de 2010</t>
  </si>
  <si>
    <t>2 de febrero al 30 de noviembre 2011,  del 2 de febrero al 30 de noviembre de 2012, 3 de febrero al 30 de noviembre de 2014</t>
  </si>
  <si>
    <t>251-2011</t>
  </si>
  <si>
    <t>INSTITUTO COLOMBIANO DE BIENESTAR FAMILIAR</t>
  </si>
  <si>
    <t>19262013-430</t>
  </si>
  <si>
    <t>El proponente presento posterior a la publucion de la evaluación preliminar información de experiacia adicional, cuando en la propuesta inicial (3/12/2014) no se relaciono, razón por la cual no es tenido en cuenta para la etapa de evaluación</t>
  </si>
  <si>
    <t>RODRIGO GOMEZ VIAFARA</t>
  </si>
  <si>
    <t>Especialista en Educación y Orientación Familiar</t>
  </si>
  <si>
    <t>Fundación Universitaria Monserrate</t>
  </si>
  <si>
    <t>26 de Febrero de 2000</t>
  </si>
  <si>
    <t>Secretaria de educación Departamental del cauca</t>
  </si>
  <si>
    <t>1 de septiembre de 2006 al 23 de enero de 2009</t>
  </si>
  <si>
    <t>Docente Primaria</t>
  </si>
  <si>
    <t>El proponente presento posterior a la publucion de la evaluación preliminar información de Talento humano  adicional, cuando en la propuesta inicial (3/12/2014) no se relaciono, razón por la cual no es tenido en cuenta para la etapa de evaluación</t>
  </si>
  <si>
    <t>Fundación Nuestra Señora de las lajas</t>
  </si>
  <si>
    <t>2009 al 2010</t>
  </si>
  <si>
    <t>Docente Hora Catedra en el programa de Sistemas y administración</t>
  </si>
  <si>
    <t>Colegio Bachillerato Nocturno para adultos La Palma</t>
  </si>
  <si>
    <t>15 de febrero de 1999 al 10 de febrero de 2004</t>
  </si>
  <si>
    <t xml:space="preserve">Docente de Adultos </t>
  </si>
  <si>
    <t>Alcaldia Municipal de Villa rica</t>
  </si>
  <si>
    <t>5 años</t>
  </si>
  <si>
    <t>Coordinador UMATA</t>
  </si>
  <si>
    <t>Asocación Educativa y Cultural siglo 21</t>
  </si>
  <si>
    <t>1992 hasta 1999</t>
  </si>
  <si>
    <t xml:space="preserve">Docente áreas de matematicas, español, Ciencias Naturales, Ciencias Sociales, Etica, Inglés, Proyectos Productivos  </t>
  </si>
  <si>
    <t>No se anexa información de la postulante</t>
  </si>
  <si>
    <t>1 /   1000</t>
  </si>
  <si>
    <t>25 de julio de 2002</t>
  </si>
  <si>
    <t>89423T</t>
  </si>
  <si>
    <t>COACREMAR</t>
  </si>
  <si>
    <t>1 DE JULIO DE 2005 AL 31 DE DICIEMBRE DE 2006</t>
  </si>
  <si>
    <t>JEFE FINANCIERA</t>
  </si>
  <si>
    <t>COOPERATIVA DE SERVICIOS PUBLICOS DE INZA</t>
  </si>
  <si>
    <t>1 DE ABRIL DE 2012 HASTA 27 DE ABRIL DE 2012</t>
  </si>
  <si>
    <t>Contadora</t>
  </si>
  <si>
    <t>1 DE ENERO DE 2007 AL 1 DE DICIEMBRE DE 2014</t>
  </si>
  <si>
    <t>ASOCOMSUAREZ</t>
  </si>
  <si>
    <t>19262008-099</t>
  </si>
  <si>
    <t>NO SE VALIDA PORQUE ES ANTERIOR A LOS CINCO AÑOS DEL PERIODO ESTABLECIDO EN LOS PLIEGOS DE LICITACION.</t>
  </si>
  <si>
    <t>19262009-096</t>
  </si>
  <si>
    <t>0.97</t>
  </si>
  <si>
    <t>NO SE VALIDAN DIEZ MESES PORQUE ES ANTERIOR A LOS CINCO AÑOS DEL PERIODO ESTABLECIDO EN LOS PLIEGOS DE LICITACION.</t>
  </si>
  <si>
    <t>19262010-095</t>
  </si>
  <si>
    <t>19262011-097</t>
  </si>
  <si>
    <t>19262012-197</t>
  </si>
  <si>
    <t>SE VALIDA SOLO 2 MESES PARA EXPERIENCIA HABILITANTE</t>
  </si>
  <si>
    <t>33.97</t>
  </si>
  <si>
    <t>960</t>
  </si>
  <si>
    <t>GRANITO DE ORO</t>
  </si>
  <si>
    <t>CABECERA MUNICIPAL SUAREZ CAUCA</t>
  </si>
  <si>
    <t>EN ESTA INFRAESTRUCTURA VIENE OPERANDO EL CDI GRANITO DE ORO DESDE EL MES DE SEPTIEMBRE DEL AÑO 2013.</t>
  </si>
  <si>
    <t>LINA MARCELA PAZ CHARA</t>
  </si>
  <si>
    <t>CORPORACION EDUCATIVA CENTRO DE ADMINISTRACIÓN CENDA CALI</t>
  </si>
  <si>
    <t xml:space="preserve">FUNDACION LICEO COMERCIAL CIUDAD DEL BORDO Y COOMHOGAR </t>
  </si>
  <si>
    <t>05/02/2010 A 21/10/2010, 13/06/2011 A 21/07/2011, 18/08/2011 A 21/09/2011, 01/01/2009 A 30/01/2010</t>
  </si>
  <si>
    <t>COORDINAR LOS PROCESOS PEDAGOGICOS EN LOS CDI MODALIDAD FAMILIAR Y EN EL HOGAR AGRUPADO PAQUITOS EN EL MUNICIPIO DE SANTANDER DE QUILICHAO.</t>
  </si>
  <si>
    <t>MAGALY PAREDES VIDAL</t>
  </si>
  <si>
    <t>LA CERTIFICACION REFIERE QUE PRESTO EL SERVICIO DURANTE 9.5 MESES PERO NO REFIERE LA FECHA DE INICIO Y FINALIZACION</t>
  </si>
  <si>
    <t>PRESTAR SERVICIOS DE PSICOLOGIA CLINICA EN ACTIVIDADES RELACIONADAS CON LA GARANTIA DE LOS DERECHOS DE LOS NIÑOS Y LAS NIÑAS.</t>
  </si>
  <si>
    <t>EN LA EXPERIENCIA HABILITANTE SE TIENE EN CUENTA LOS 24 MESES MINIMOS REQUERIDOS EN LOS PLIEGOS POR LO TANTO SE VALIDAN 9 MESES PARA LA EXPERIENCIA ADICIONAL.</t>
  </si>
  <si>
    <t>19262014-219</t>
  </si>
  <si>
    <t>COORDINADOR DE PROYECTO</t>
  </si>
  <si>
    <t>CAROLINA ALVARAN CASTAÑEDA</t>
  </si>
  <si>
    <t>NO APORTA LA REQUERIDA PARA EL CARGO</t>
  </si>
  <si>
    <t>LA EXPERIENCIA QUE REGISTRA EN LA HOJA DE VIDA NO ES LA REQUERIDA PARA EL CARGO, ADEMAS NO PRESENTA LOS SOPORTES, PRESENTA EL SOPORTE DE LA EXPERIENCIA COMO PRACTICANTE PEDAGOGICA EN LA UNIVERSIDAD SANTIAGO DE CALI PERO NO LA REGISTRA EN LA HOJA DE VIDA, DE IGUAL MANERA ESTA EXPERIENCIA TAMPOCO LE SIRVE PARA EL CARGO.</t>
  </si>
  <si>
    <t>LILIANA PATRICIA PEÑA MONSALVE</t>
  </si>
  <si>
    <t>RESOL 5063</t>
  </si>
  <si>
    <t>24-07-2012 a 8-04-2014</t>
  </si>
  <si>
    <t>INTERVENCION PSICOSOCIAL</t>
  </si>
  <si>
    <t>EN LA CARTA DE COMPROMISO RELACIONA UN CARGO QUE NO ES EL REQUERIDO PARA EL TH ADICIONAL, LA FORMACION Y LA EXPERIENCIA REGISTRADA EN LA HOJA DE VIDA Y SOPORTADA NO ES LA REQUERIDA PARA EL CARGO DE APOYO PEDAGOGICO QUE SOLICITA EL PLIEGO PARA EL TH ADICIONAL.</t>
  </si>
  <si>
    <t xml:space="preserve">FINANCIERO  </t>
  </si>
  <si>
    <t>BRIGETTE TATIANA MONTOYA LOPEZ</t>
  </si>
  <si>
    <t>UNIVERSIDAD LIBRE SECCIONAL CALI</t>
  </si>
  <si>
    <t>LOS PLIEGOS NO REQUIEREN EXPERIENCIA LABORAL PARA ESTE CARGO.</t>
  </si>
  <si>
    <t>OBSERVACION: EL PROPONENTE PRESENTO  POSTERIOR A LA PUBLICACION DE LA EVALUACION PRELIMINAR, INFORMACION DE TALENTO HUMANO ADICIONAL DIFERENTE A LA RELACIONADA EN SU PROPUESTA INICIAL (FECHA DE CIERRE 3 DE DICIEMBRE DE 2014)  RAZON POR LA CUAL NO ES TENIDA EN CUENTA PARA LA ETAPA FINAL DE EVALUACION.</t>
  </si>
  <si>
    <t>19262013-259</t>
  </si>
  <si>
    <t>19262013-441</t>
  </si>
  <si>
    <t>NO SE VALIDAN LOS PRIMEROS 4 MESES PORQUE SE TRASLAPAN CON EL CONTRATO 259.</t>
  </si>
  <si>
    <t>19262012-291</t>
  </si>
  <si>
    <t>6.96</t>
  </si>
  <si>
    <t xml:space="preserve">EN EL CONTRATO 291 SE TIENE EN CUENTA 5 MESES Y LOS 6.96 MESES SE VALIDAN PARA LA EXPERIENCIA ADICIONAL. </t>
  </si>
  <si>
    <t>10.96</t>
  </si>
  <si>
    <t>3/752</t>
  </si>
  <si>
    <t>CARLOS ANDRES AQUITE WATLER</t>
  </si>
  <si>
    <t>ECONOMISTA</t>
  </si>
  <si>
    <t>UNIVERSIDAD AUTONOMA DE OCCIDENTE</t>
  </si>
  <si>
    <t>REDSURGIR FUNDACION</t>
  </si>
  <si>
    <t>01/01/2006 A 01/01/2009</t>
  </si>
  <si>
    <t>ACOMPAÑAMIENTO, ASESORIA Y CONSULTORIA EN PROYECTOS PARA LAS COMUNIDADES AFRO Y CAMPESINAS DE LA ZONA</t>
  </si>
  <si>
    <t>DIANA PATRICIA AROCEMENA FLOREZ</t>
  </si>
  <si>
    <t>CORPORACION EDUCATIVA CENTRO DE ADMINISTRACION</t>
  </si>
  <si>
    <t>03/03/2010 A 21/03/2012</t>
  </si>
  <si>
    <t>DOCENTE DE CDI MODALIDAD FAMILIAR</t>
  </si>
  <si>
    <t>LA EXPERIENCIA REQUERIDA PARA EL CARGO DEBE SER DE COORDINADORA, DIRECTORA O JEFE  Y NO COMO DOCENTE.</t>
  </si>
  <si>
    <t>LUISA MAYERLY BERMUDEZ CHARA</t>
  </si>
  <si>
    <t>FUNDACION  LICEO COMERCIAL CIUDAD DEL BORDO</t>
  </si>
  <si>
    <t>10/12/2012 A 19/08/2014</t>
  </si>
  <si>
    <t>DOCENTE DEL GRADO 2A EN EL CDRM VISTA HERMOSA EN SUAREZ CAUCA</t>
  </si>
  <si>
    <t>5/752</t>
  </si>
  <si>
    <t>LUCILA CABRERA IBARRA</t>
  </si>
  <si>
    <t>FUNDAPRE Y FUNDACION LICEO COMERCIAL CIUDAD DEL BORDO</t>
  </si>
  <si>
    <t>01/09/2013 A 31/12/2013 Y 01/09/2011 A 15/12/2011</t>
  </si>
  <si>
    <t>APOYO PSICOSOCIAL EN PRIMERA INFANCIA Y FAMILIA EN LOS CDI MODALIDAD FAMILIAR EN CORINTO</t>
  </si>
  <si>
    <t>SANDRA EDILIA OTERO ORDOÑEZ</t>
  </si>
  <si>
    <t xml:space="preserve">PSICOLOGO </t>
  </si>
  <si>
    <t>CORPOCAUCA</t>
  </si>
  <si>
    <t>02/01/2014 A 31/07/2014</t>
  </si>
  <si>
    <t>APOYO PSICOSOCIAL EN PRIMERA INFANCIA Y FAMILIA EN LOS CDI MODALIDAD FAMILIAR EN SUAREZ</t>
  </si>
  <si>
    <t>ALMARLY RESTREPO PEÑA</t>
  </si>
  <si>
    <t>CDI GRANITO DE ORO</t>
  </si>
  <si>
    <t>01/09/2013 A 31/07/2014</t>
  </si>
  <si>
    <t>APOYO PSICOSOCIAL EN PRIMERA INFANCIA Y FAMILIA EN EL CDI GRANITO DE ORO MODALIDAD INSTITUCIONAL EN SUAREZ</t>
  </si>
  <si>
    <t>ISMAEL JUANILLO MINA</t>
  </si>
  <si>
    <t>SECRETARIO DE GOBIERNO Y DESARROLLO COMUNITARIO DE SUAREZ  CAUCA</t>
  </si>
  <si>
    <t>01/01/2008 A 31/12/2009</t>
  </si>
  <si>
    <t xml:space="preserve">ATENCION PSICOSOCIAL A PADRES DE FAMILIA, AGENTES EDUCATIVO Y A LA POBLACION INFANTIL INCLUYENDO A LA PRIMERA INFANCIA </t>
  </si>
  <si>
    <t>OCUPAR TEMPORALES S.A.</t>
  </si>
  <si>
    <t>24/07/2012 A 08/04/2014</t>
  </si>
  <si>
    <t xml:space="preserve">ATENCION PSICOSOCIAL A PADRES DE FAMILIA, AGENTES EDUCATIVO Y A LA POBLACION DE LA PRIMERA INFANCIA </t>
  </si>
  <si>
    <t>EN EL CONTRATO 291 SE VALIDAN LOS 6.96 MESES DE MAS QUE NO SE TUVIERON EN CUENTA EN LA EXPERIENCIA HABILITANTE.</t>
  </si>
  <si>
    <t>COORDINADOR GENERAL DEL PROYECTO</t>
  </si>
  <si>
    <t>1/752</t>
  </si>
  <si>
    <t>10 SEMESTRES DE PSICOLOGIA EN PROCESO DE TESIS DE GRADO</t>
  </si>
  <si>
    <t xml:space="preserve"> PARA ESTE CARGO DEBE SER PROFESIONAL Y EN LA HOJA DE VIDA REFIERE QUE ESTA EN DECIMO SEMESTRE DE PSICOLOGIA ADEMÁS NO PRESENTA SOPORTE DEL SEMESTRE EN QUE SE ENCUENTRA, LA EXPERIENCIA RELACIONADA EN LA HOJA DE VIDA NO ES LA REQUERIDA PARA EL CARGO. </t>
  </si>
  <si>
    <t xml:space="preserve">PROFESIONAL DE APOYO PEDAGOGICO </t>
  </si>
  <si>
    <t>ANGELA ALEXANDRA GUSTIN MORERA</t>
  </si>
  <si>
    <t>CORPORACION DIA DE LA NIÑEZ Y CRECIENDO CON MOZART</t>
  </si>
  <si>
    <t xml:space="preserve">16/09/2008 A 19/12/2008 </t>
  </si>
  <si>
    <t>DOCENTE DE PREESCOLAR Y ASESORA DE PROYECTOS PEDAGOGICOS</t>
  </si>
  <si>
    <t xml:space="preserve">EN LA EXPERIENCIA RELACIONADA EN LA HOJA DE VIDA DE LA CORPORACION DIA DE LA NIÑEZ NO REFIEREN EL TIEMPO CERTIFICADO ADEMAS NO PRESENTA EL SOPORTE Y SEGÚN LO RELACIONADO EN LA HOJA DE VIDA Y LOS SOPORTES PRESENTADOS LE HACE FALTA SIETE MESES DE EXPERIENCIA PARA EL CARGO.  </t>
  </si>
  <si>
    <t>LICEO TECNICO SUPERIOR ADSCRITO A LA CORPORACION UNIVERSITARIA AUTONOMA DEL CAUCA</t>
  </si>
  <si>
    <t>8 SOTARA 1,154</t>
  </si>
  <si>
    <t>19262012-740</t>
  </si>
  <si>
    <t>PAULA ANDREA LONDOÑO LEVAZA</t>
  </si>
  <si>
    <t>ESPECIALISTA EN GERENCIA  EDUCATIVA</t>
  </si>
  <si>
    <t>DISEÑAR EL POAI Y ESTRATEGIAS PARA LA EJECUCION, MONITOREO Y EVALUACION  COORDINAR MONITOREAR LAS FUNCIONES DEL EQUIPO  HUMANO.  SISTEMATIZAR LA INFORMACION  SOBRE LA ATENCION  A LA RIMEA INFANCIA. ORIENTAR LOS  PROCESOS FORMATIVOS PARA LA EDUCACION INICIAL ESTABLECER ALIANZAS INTERINSTITUCIONALES Y GESTIONAR RECURSOS QUE GARANTICEN LA ADECUADA  IMPLEMENTACION  DE LA MODALIDAD ORIENTRA LOS PROCESO FORMATIVOS EN  EDUCACION INICIAL, GARANTIZR LA FORMA PARTICIPATIVA, EL BUEN TRATO Y LA ATENCIÓN CON AMOR DE LA MAS ALTA CALIDAD.  CONOCER Y PARTICIPAR LA CONSTRUCCION DE LA RUTA DE ATENCION</t>
  </si>
  <si>
    <t>MARICELA  VENTE QUIÑONEZ</t>
  </si>
  <si>
    <t>LICENCIA EN EDUCACION PREESCOLAR</t>
  </si>
  <si>
    <t>ADRIANA RUIZ JIMENEZ</t>
  </si>
  <si>
    <t>1/5/2014-15/12/2014</t>
  </si>
  <si>
    <t>SUPERVISION A LAS DOCENTES Y  EQUPO DE APOYO EN LAS DIFERENTES UNIDADES DE ATENCION TANTO EN ENCUENTROS GRUPALES COMO EN EL HOGAR.     MANEJO DE LA BASE DE DATOS DE LOS BENEFICIARIOS INSCRIPTOS AL CONTRATO REALIZACIO´N DE INFORMES MENSUAL</t>
  </si>
  <si>
    <t>NIDIA AMPARO LOPEZ HOYOS</t>
  </si>
  <si>
    <t>LICENCIA PEDAGOGIA REEDUCATIVA</t>
  </si>
  <si>
    <t>26/03/2009 - 15/12/2014</t>
  </si>
  <si>
    <t>FRANCY EDITH  URBANO ROMERO</t>
  </si>
  <si>
    <t>EN PROCESO</t>
  </si>
  <si>
    <t>1/4/2014 - 15/12/2014</t>
  </si>
  <si>
    <t>ATENCION INTEGRAL A LA PRIMERA INFANCIA, PROMOCIÓN, PREVENCION Y ATENCION Y ACOMPAÑAMIENTO SICOSOCIAL.  DETECCION DE CASOS COMO VIOLENCIA INTRAFAMILIAR, ABUSO SEXUAL, MALTRATO, RESTABLECIMIENTO DE DERECHOS DE LOS NIÑOS NIÑAS REALIZANDO EL DEBIDO ACOMPAÑAMIENTO DE LOS CASOS.</t>
  </si>
  <si>
    <t>LUCY  ANDREA CORDOBA SOLARTE</t>
  </si>
  <si>
    <t>11/7/2013 - 15/12/2014</t>
  </si>
  <si>
    <t>YESSCICA LUCIA  BOLAÑOS TORRES</t>
  </si>
  <si>
    <t>15/1/2013 - 15/12/2014</t>
  </si>
  <si>
    <t>JADI SIRLEY PINO CAMPO</t>
  </si>
  <si>
    <t>8/4/2014 - 3/7/2015</t>
  </si>
  <si>
    <t>ATENCION INTEGRAL A LA PRIMEA INFANCIA APOYO SICOSOCIAL</t>
  </si>
  <si>
    <t>YADIRA EMILCE MENESES CAMPO</t>
  </si>
  <si>
    <t>UNAD UNIVERSIDAD ABIERTA Y A DISTANCIA</t>
  </si>
  <si>
    <t>7/4/2013 - 15/12/2014</t>
  </si>
  <si>
    <t>LEIDY MARCELA  ALBAN SALAZAR</t>
  </si>
  <si>
    <t>1/16/2010 - 15/12/2014</t>
  </si>
  <si>
    <t>MARTA XIMENA VELASCO ASTAIZA</t>
  </si>
  <si>
    <t>11/01/2013 - 15/12/2014</t>
  </si>
  <si>
    <t>ATENCION INTEGRAL A LA PRIMERA INFANCIA, CAPACITACIONES, ENCUENTROS EN EL HOGAR Y VISITAS FAMILIARES, ESCUELA DE PADRES ATENCION EN CRISIS, DENUNCIAS POR VULNERACION DE DERECHOS, ABUSO SEXUAL Y VIOLENCIA INTRAFAMILAR, FORTALECIMIENTO A LOS NUCLEOS FAMILIARES PARA UNA ADECUADA EDUCACION PARA LOS NIÑOS Y NIÑAS</t>
  </si>
  <si>
    <t>MARIA VIRGINIA MAYA HURTADO</t>
  </si>
  <si>
    <t>DISEÑAR EL POAI Y ESTRATEGIAS PARA LA EJECUCION, MONITOREO Y EVALUACION  COORDINAR MONITOREAR LAS FUNCIONES DEL EQUIPO  HUMANO.  SISTEMATIZAR LA INFORMACION  SOBRE LA ATENCION  A LA RIMEA INFANCIA. ORIENTAR LOS  PROCESOS FORMATIVOS PARA LA EDUCACION INICIAL ESTABLECER ALIANZAS INTERINSTITUCIONALES Y GESTIONAR RECURSOS QUE GARANTICEN LA ADECUADA  IMPLEMENTACION  DE LA MODALIDAD ORIENTRA LOS PROCESO FORMATIVOS EN  EDUCACION INICIAL, GARANTIZR LA FORMA PARTICIPATIVA, EL BUEN TRATO Y LA ATENCIÓN CON AMOR DE LA MAS ALTA CALIDAD.  CONOCER Y PARTICIPAR LA CONSTRUCCION DE LA RUTA DE A TENCION  ACOMPAÑAMIENTO , PLANEACION Y EJECUCION DE LAS AREAS CORRESPONDIENTES AL GRADO PREJARDIN  Y TRANSICION. CDI INSTITUCIONAL</t>
  </si>
  <si>
    <t>FPI 19-602 DE 2011</t>
  </si>
  <si>
    <t>En el formato 9, No se especificó el grupo al cual se presentaba  (folio 894, relaciona 16 contratos), documentos del 3 de diciembre de 2014.     No son documentos  subsanables.   En la presentación de los documentos del  15 de diciembre de 2014  relaciona en el folio 146  dos contratos diferentes a los primeros.</t>
  </si>
  <si>
    <t>FPI 19-603 DE 2011</t>
  </si>
  <si>
    <t>FPI 19-937 DE 2011</t>
  </si>
  <si>
    <t>898-899</t>
  </si>
  <si>
    <t>SE TRASLAPAN 1,5 MESES CON EL CONTRATO FPI 19-603 DE 2011</t>
  </si>
  <si>
    <t>SE TRASLAPAN 3 MESES CON EL CONTRATO FPI 19-937 DE 2011</t>
  </si>
  <si>
    <t>SE TRASLAPAN 5 MESES CON EL CONTRATO 2111601</t>
  </si>
  <si>
    <t>SE TRASLAPAN 5 MESES CON EL CONTRATO 2111722</t>
  </si>
  <si>
    <t>SE TRASLAPAN 4 MESES CON EL CONTRATO 2121025</t>
  </si>
  <si>
    <t>MARTIN JOSE VALENCIA</t>
  </si>
  <si>
    <t>COORPORACION  UNIVERSITARIA AUTONOMA DEL CAUCA Y OTROS</t>
  </si>
  <si>
    <t>1/6/2008 - 30/11/2011</t>
  </si>
  <si>
    <t>COORDINACION Y DESARROLLO DEL PROGRAMA  DE GENERACION DE INGRESOS PARA POBLACION EN SITUACION DE DESPLAZAMIENTO.  ACOMPAÑAMIENTO FAMILIAR, ACOMPAÑAMIENTO  FAMILIAR Y COORDINACION DE AYUDAS TECNICAS.  COORDINADOR REGIONAL RED UNIDOS.</t>
  </si>
  <si>
    <t>ARLEY BOLAÑOS  OMEN</t>
  </si>
  <si>
    <t>FUNDACION PARA ASUNTOS  SOCIALES DE LA CORPORACION  UNIVERSITARIA AUTONOMA DEL CAUCA</t>
  </si>
  <si>
    <t>1/12/2011 - 30/9/2014</t>
  </si>
  <si>
    <t>MANEJO DE PROYECTOS SOCIALES Y  COMUNITARIOS</t>
  </si>
  <si>
    <t>PAOLA MELISSA RUIZ ORDOÑEZ</t>
  </si>
  <si>
    <t>COORPORACION UNIVERSITARIA  AUTONOMA DEL CAUCA</t>
  </si>
  <si>
    <t>COORPORACION  UNIVERSITARIA AUTONOMA DEL CAUCA</t>
  </si>
  <si>
    <t>1/3/2007 - 19/12/2014</t>
  </si>
  <si>
    <t>GESTION DE PROPUESTA ANTE LA SECRETARIA DE EDUCACION PARA LA ATENCION DE ESTUDIANTES DE POBLACION REGULAR.COORDINACIÓN,  EJECUCION, SUPERVISION DEL PROYECTO.  Y OTRAS</t>
  </si>
  <si>
    <t>LUIS FELIPE  ORTIZ PATIÑO</t>
  </si>
  <si>
    <t>UNIVERSIDAD LIBRE</t>
  </si>
  <si>
    <t>14/1/2011 - 18/7/2013</t>
  </si>
  <si>
    <t>COORDINACION DE PROYECTOS SOCIALES PARA  ATENCION A  NIÑOS Y NIÑAS EN CONDICION DE VULNERABILIDAD.</t>
  </si>
  <si>
    <t>PROFESIONAL DE APOYO PEDAGOGICO</t>
  </si>
  <si>
    <t>5/1154</t>
  </si>
  <si>
    <t>YULY ALEXANDRA CERON RUIZ</t>
  </si>
  <si>
    <t>COORPORACION UCICA</t>
  </si>
  <si>
    <t>1/7/2008 - 19-12-2014</t>
  </si>
  <si>
    <t>ATENCION  INTEGRAL A LA PRIMERA  INFANACIA</t>
  </si>
  <si>
    <t>PAULA ANDREA MORA PEDREROS</t>
  </si>
  <si>
    <t>LICENCIADA EN FILOSOFIA Y LETRAS</t>
  </si>
  <si>
    <t>COORPORACION CREAR Y OTROS</t>
  </si>
  <si>
    <t>1/2/2005 - 20-12-2008</t>
  </si>
  <si>
    <t>GESTION DE ESTRATEGIAS DE APRENDIZAJES Y  DINAMICA PEDAGOGICA PARA PREESCOLAR, DISEÑO Y ATENCION DEL MODELO SICOSOCIAL PARA FAMILIAS EN SITUACION DE DESPLAZAMIENTO</t>
  </si>
  <si>
    <t>DIEGO FELIPE HURTADO</t>
  </si>
  <si>
    <t>LICENCIADO EN ESPAÑOL Y  LITERATURA</t>
  </si>
  <si>
    <t>11/3/2009 - 12/12/2014</t>
  </si>
  <si>
    <t>COORDINACION DE LA LABOR DOCENTE Y LABOR EDUCATIVA .   ACOMPAÑAMIENTO  FAMILIAR Y COMUNITARIO, DIVULGACION DE LA ESTRATEGIA UNIDOS Y MONITOREO PERMANENTE A LAS FAMILIAS,     DOCENTE  DE ESPAÑOL Y LITERATURA.</t>
  </si>
  <si>
    <t>ZULY ZAMARA GALLERDO BURBANO</t>
  </si>
  <si>
    <t>LICENCIADA EN EDUCACION BASICA PRIMARIA CON ENFASIS EN  EDUCACION FISICA RECREACION Y DEPORTE</t>
  </si>
  <si>
    <t>LICEO TECNICO SUPERIOR ADSCRITO A LA  COORPORACION UNIVERSITARIA AUTONOMA DEL CAUCA  Y OTROS</t>
  </si>
  <si>
    <t>1/7/2008 - 19/12/2014</t>
  </si>
  <si>
    <t>ATENCION INTEGRAL A LA PRIMERA INFANCIA</t>
  </si>
  <si>
    <t>JULY  yAMIELTH RESTREPO  VERNAZA</t>
  </si>
  <si>
    <t>UNIVERSIDAD AUTONOMA DEL CAUCA</t>
  </si>
  <si>
    <t>18/7/2010 - 19/12/2014</t>
  </si>
  <si>
    <t>PROFESIONAL DE APOYO  FINANCIERO</t>
  </si>
  <si>
    <t>1/1154</t>
  </si>
  <si>
    <t>CARLOS ALIRIO  PISMAG RAMIREZ</t>
  </si>
  <si>
    <t xml:space="preserve">CONTADOR PUBLICO </t>
  </si>
  <si>
    <t>6/3/2009 - 19/12/2014</t>
  </si>
  <si>
    <t>LLEVAR LA CONTABILIDD DE PROGRAMAS  CONTRATADOS, ELABORACION DE PRESUPUESTOS, ANALISIS DE COMPORTAMIENTO  PRESUPUESTAL, PRESENTAR INFORMES,  RETENCIONES, PAGO DE SEGURIDAD SOCIAL, PREPARAR CORRESPONDIENCIA Y MANTENIMIENTO DE ARCHIVO</t>
  </si>
  <si>
    <t>15 BOLIVAR 945</t>
  </si>
  <si>
    <t>19262012-742</t>
  </si>
  <si>
    <t>DAIRA ROCIVER ZUÑIGA DORADO</t>
  </si>
  <si>
    <t>18/1/2010 - 15/12/2014</t>
  </si>
  <si>
    <t>COORDINAR, SUPERVISAR, CAPACITAR Y GESTIONAR</t>
  </si>
  <si>
    <t>JULIETH ALEJANDRA SALAZAR MESA</t>
  </si>
  <si>
    <t>LICENCIATURA EN  EDUCACION PREESCOLAR</t>
  </si>
  <si>
    <t>10/3/2013 - 15/12/2014</t>
  </si>
  <si>
    <t>MADGA CRISTINA CASTRO MUÑOZ</t>
  </si>
  <si>
    <t>UNIVRSIDAD DEL MAGDALENA</t>
  </si>
  <si>
    <t>10/5/2010 - 15/12/2014</t>
  </si>
  <si>
    <t xml:space="preserve">ATENCION INTEGRAL A LA PRIMEA INFANCIA.  COGERTOR SOCIAL DE RED UNIDOS, </t>
  </si>
  <si>
    <t>DORIS EUGENIA ZUÑIGA DORADO</t>
  </si>
  <si>
    <t>15/2/2014 - 15/12/2014</t>
  </si>
  <si>
    <t>ACOMPAÑAMIENTO A UNIDADES DE ATENCIÓN  MUJERES GESTANTES MADRES LACTANTES  NIÑOS Y NIÑAS</t>
  </si>
  <si>
    <t>INGRID  JESENIA BRAVO GOMEZ</t>
  </si>
  <si>
    <t>8/8/2013 - 15/12/2014</t>
  </si>
  <si>
    <t>ATENCION INTEGRAL A L A PRIMERA  INFANCIA</t>
  </si>
  <si>
    <t>MARIA FERNANDA  VILLA TOBOM</t>
  </si>
  <si>
    <t>7/2/2014 - 15/12/2014</t>
  </si>
  <si>
    <t>ATENCION INTEGRAL  A LA PRIMERA INFANCIA</t>
  </si>
  <si>
    <t>MONICA COLINA HENAO</t>
  </si>
  <si>
    <t>SECRETARIA DE EDUCACION</t>
  </si>
  <si>
    <t>1/6/2008 - 31/12/2011</t>
  </si>
  <si>
    <t>APOYO EN LA ORGANIZACIÓN DEL SERVICIO PEDAGOGICO POR LA TENCION DE LOS ESTUDIANTES CON DISCAPACIDAD  Y CON CAPACIDADES O TALENTOS EXCEPCIONALES QUE SON BENEFICIARIOS DEL SISTEMA EDUCATIVO NACIONAL</t>
  </si>
  <si>
    <t>IVONN DANITZA  ARAGON DUQUE</t>
  </si>
  <si>
    <t>FUNDACION EQUIPO DE TRABAJO COMPESINO Y URBANO DEL CAUCA</t>
  </si>
  <si>
    <t>1/7/2013 - 1/7/2014</t>
  </si>
  <si>
    <t>EJECUTAR  ACTIVIDADES CON EL DESARROLLO INFANTIL Y ACOMPAÑAMIENTO PSICOLOGICO A LOS INFANTES Y SU CIRCULO FAMILIAR DANDO APOYO INTEGRAL EN EL PROCESO DE FORMACIO´N Y EDUCACIÓN DE LOS NIÑOS</t>
  </si>
  <si>
    <t>LUZ ARACELI ZUÑIGA MUÑOZ</t>
  </si>
  <si>
    <t>ICBF CENTRO ZONAL MACIZO COLOMBIANO Y OTRAS INSTITUCIONES</t>
  </si>
  <si>
    <t>1/3/2006 - 1/7/2014</t>
  </si>
  <si>
    <t>PSICOLOGIA EN PROCESOS  TERAPEUTICO Y TALLERES DEL PROGRAMA NACIONAL DE HAZ PAZ</t>
  </si>
  <si>
    <t>FPI  19147 DE 2009</t>
  </si>
  <si>
    <t>FPI  19-602</t>
  </si>
  <si>
    <t>FPI  19-937</t>
  </si>
  <si>
    <t>2111601</t>
  </si>
  <si>
    <t>4 MORALES 1 668</t>
  </si>
  <si>
    <t>2121025</t>
  </si>
  <si>
    <t>19262012-743</t>
  </si>
  <si>
    <t>2/668</t>
  </si>
  <si>
    <t>BEATRIZ EUGENIA ORTEGA  SARCHI</t>
  </si>
  <si>
    <t>15/1/2010 - 15/12/2014</t>
  </si>
  <si>
    <t xml:space="preserve">LICENCIADA EN EDUCACION BASICA   CON ENFASIS EN EDUCACION  ARTISTICAS </t>
  </si>
  <si>
    <t>FUNDACION UNIVERSITARIA  DE POPAYAN UNIMINUTO</t>
  </si>
  <si>
    <t>LICEO TECNICO SUPERIOR ADSCRITO A LA  COORPORACION UNIVERSITARIA AUTONOMA DEL CAUCA Y OTRAS INSTITUCIONES</t>
  </si>
  <si>
    <t>1/11/1996 - 15/12/2014</t>
  </si>
  <si>
    <t>RECOLECTAR LA DOCUMENTACION, HACER LA PLANEACION  PARA EL DESARROLLO DE LOS PROCESOS, REGISTROS DE LAS ACTIVIDADES Y RUTINAS QUE SE IMPLEMENTAN COMO LA EVALUACION DE DICHAS  CONDICIONES. REUNION CON LAS FAMILIAS PARA REALIZAR LOS ENCUENTROS Y ACOMPAÑAMIENTO EDUCATIVO.</t>
  </si>
  <si>
    <t>4/668</t>
  </si>
  <si>
    <t>YOLIMA ANDREA CALAMBAS M.</t>
  </si>
  <si>
    <t>4/2/2007 - 15/12/2014</t>
  </si>
  <si>
    <t>ACOMPAÑAMIENTO FAMILIAR , APOYO SICOSOCIAL EN LA  UNIDADES DE ATENCIÓN  EN LAS DIFERENTES VEREDAS DEL MUNICIPIO DE MORALES Y DEMAS FUNCIONES QUE DELEGUE EL OPERADOR</t>
  </si>
  <si>
    <t>LINA MARIA BRAVO GUZMAN</t>
  </si>
  <si>
    <t>22/5/2013 - 15/12/2014</t>
  </si>
  <si>
    <t>DANY LILIANA SOTELO PAJOY</t>
  </si>
  <si>
    <t>13/01/2010 - 15/12/2014</t>
  </si>
  <si>
    <t>APOYO  PSICOSOCIAL</t>
  </si>
  <si>
    <t>ERIKA PATRICIA CHAMORRO RODRIGUEZ</t>
  </si>
  <si>
    <t>HOGAR COMUNITARIO GOTICAS DE AMOR</t>
  </si>
  <si>
    <t>1/9/2010 - 1/8/2012</t>
  </si>
  <si>
    <t>COORDINAR ACTIVIDADES DEL  HOGAR COMUNITARIO  DE BIENESTAR MODALIDAD GRUPAL</t>
  </si>
  <si>
    <t>150-2009</t>
  </si>
  <si>
    <t>5/668</t>
  </si>
  <si>
    <t>1/668</t>
  </si>
  <si>
    <t xml:space="preserve">34 ZONA 3,4 Y 5 POPAYAN: 644 CUPOS </t>
  </si>
  <si>
    <t>19262012-451</t>
  </si>
  <si>
    <t>2411726</t>
  </si>
  <si>
    <t>FPI 19593</t>
  </si>
  <si>
    <t>2122018</t>
  </si>
  <si>
    <t>MONICA ANDREA PAPAMIJA MUÑOZ</t>
  </si>
  <si>
    <t>01/10/2008 - 15/12/2014</t>
  </si>
  <si>
    <t>EMILSE SILVA SAMBONI</t>
  </si>
  <si>
    <t>16/11/2013 - 15/12/2014</t>
  </si>
  <si>
    <t>DOCENTE DE PRIMERA INFACNIA</t>
  </si>
  <si>
    <t>LILIANA ESPINOZA TRUJILLO</t>
  </si>
  <si>
    <t>14/07/2011 - 15/12/2014</t>
  </si>
  <si>
    <t>CAPACITACION Y VISITAS A LOS HOGARES DE LAS FAMILIAS</t>
  </si>
  <si>
    <t>TATIANA LUNA CAJIBIOY</t>
  </si>
  <si>
    <t xml:space="preserve">INSTITUCION EDUCATIVA LOS COMUNEROS </t>
  </si>
  <si>
    <t>01/08/2012 - JUNIO 2013</t>
  </si>
  <si>
    <t>CATHERINE FLOR</t>
  </si>
  <si>
    <t xml:space="preserve">10/02/2013 - 15/12/2014 </t>
  </si>
  <si>
    <t>YEZENIA RIVERA CHAPAL</t>
  </si>
  <si>
    <t>ASOCIACION DE AUTORIDADES INDIGENAS DEL ORIENTE CAUCANO TOTOGUAMPA</t>
  </si>
  <si>
    <t>1/11/2013  - 31/12/2014</t>
  </si>
  <si>
    <t>PSICOLOGA EN EL PROGRAMA DE ATENCION INTEGRAL AL PROGRAMA DE PRIMERA INFANCIA.</t>
  </si>
  <si>
    <t>19614</t>
  </si>
  <si>
    <t>2121020</t>
  </si>
  <si>
    <t>192176</t>
  </si>
  <si>
    <t>5/644</t>
  </si>
  <si>
    <t>1/644</t>
  </si>
  <si>
    <t>APOYO SICOSOCIAL</t>
  </si>
  <si>
    <t>5 PIENDAMO 1: 311 CUPOS</t>
  </si>
  <si>
    <t>1/311</t>
  </si>
  <si>
    <t>YASMIN NORELLY MUÑOZ PERAFAN</t>
  </si>
  <si>
    <t>05/4/2010 - 15/12/2014</t>
  </si>
  <si>
    <t>ERIKA LICETH PAPAMIJA MUÑOZ</t>
  </si>
  <si>
    <t>27/06/2011 - 30/11/2014</t>
  </si>
  <si>
    <t>ATENCION INTEGRAL A LA PRIMERA INFANCIA Y A SUS FAMILIAS</t>
  </si>
  <si>
    <t>SANDRA IDALIA PACHECO BENAVIDEZ</t>
  </si>
  <si>
    <t>10/09/2005 - 15/12/2014</t>
  </si>
  <si>
    <t>19594</t>
  </si>
  <si>
    <t>2111549</t>
  </si>
  <si>
    <t>2121024</t>
  </si>
  <si>
    <t>2123514</t>
  </si>
  <si>
    <t>192183</t>
  </si>
  <si>
    <t>4/311</t>
  </si>
  <si>
    <t>5/311</t>
  </si>
  <si>
    <t>3 LA SIERRA: 240 CUPOS</t>
  </si>
  <si>
    <t>FPI 19146-2009</t>
  </si>
  <si>
    <t>No se valida por cuanto no se especifico el grupo al cual se presentaba</t>
  </si>
  <si>
    <t>FPI 19147-2009</t>
  </si>
  <si>
    <t>SE TRASLAPAN 8 MESES ON EL CONTRATO FPI 19146-2009</t>
  </si>
  <si>
    <t>FPI 19624-2011</t>
  </si>
  <si>
    <t>MARIA OLIVIA JIMENEZ</t>
  </si>
  <si>
    <t>10/02/2004 - 15/12/2014</t>
  </si>
  <si>
    <t>CLAUDIA MARCELA MELINA CAMPO</t>
  </si>
  <si>
    <t>14/02/2011 - 15/12/2014</t>
  </si>
  <si>
    <t>ALEXANDRA PERAFAN SERNA</t>
  </si>
  <si>
    <t>1/08/2014 - 15/12/2014</t>
  </si>
  <si>
    <t>NO SE ADJUNTA FORMATO 10</t>
  </si>
  <si>
    <t>COORDINADORA GENERAL ADICIONAL</t>
  </si>
  <si>
    <t>Total general</t>
  </si>
  <si>
    <t>16 LA VEGA 400</t>
  </si>
  <si>
    <t>No se tiene en cuenta esta experiencia por cuanto  se validó solo para el primer grupo</t>
  </si>
  <si>
    <t>MARIA MIZAIDA ORTEGA</t>
  </si>
  <si>
    <t>LICENCIADA EN EDUCACION BASICA CON ENFASIS EN CIENCIAS  NATURALES Y DE EDUCACION AMBIENTAL</t>
  </si>
  <si>
    <t>FUNDACION UNIVERSITARIA LOS LIBERTADORES</t>
  </si>
  <si>
    <t>1/9/1985 - 15/12/2014</t>
  </si>
  <si>
    <t>ATENCION INTREGRAL A LA PRIMERA INFANCIA Y BASICA PRIMARIA</t>
  </si>
  <si>
    <t>EN LA HOJA DE VIDA RELACIONA ESPECIALISTA  EN PEDAGOGIA DE LA EDUCACION ECOLOGIA NO ADJUNTA COPIA DIPLOMA.</t>
  </si>
  <si>
    <t>MARIA TERESA BRAVO QUIÑONEZ</t>
  </si>
  <si>
    <t>1/2/2012 - 30/6/2013</t>
  </si>
  <si>
    <t>ATENDER POBLACION DEL PROGRAMA ATENCION INTEGRAL A LA PRIMERA INFANCIA</t>
  </si>
  <si>
    <t>EN LA HOJA DE VIDA RELACIONA 6 MESES DE EXPERIENCIA  PERO EN LA CERTIFICACIONES NO SE PUEDE EVIDENCIAR LA TOTALIDAD DEL TIEMPO</t>
  </si>
  <si>
    <t>DIANA MARITZA GARCES MEDINA</t>
  </si>
  <si>
    <t>4/6/2012 - 15/12/2014</t>
  </si>
  <si>
    <t>ATENCION INTREGRAL A LA PRIMERA INFANCIA</t>
  </si>
  <si>
    <t>EN LA HOJA DE VIDA RELACIONA MAS  MESES DE EXPERIENCIA  PERO EN LA CERTIFICACIONES NO SE PUEDE EVIDENCIAR LA TOTALIDAD DEL TIEMPO</t>
  </si>
  <si>
    <t>KAREN MICELLE CIFUENTES</t>
  </si>
  <si>
    <t>UNIVERSIDAD  SURCOLOMBIANA</t>
  </si>
  <si>
    <t>NEUROPSYCHOPEDAO GIC BRAIN  CENTER S.A.S</t>
  </si>
  <si>
    <t>15/1/2013 - 19/07/2013</t>
  </si>
  <si>
    <t>ACOMPAÑAMIENTO PSICOLOGICO AGRUPOS ESCOLAERS</t>
  </si>
  <si>
    <t>17 ALMAGUER</t>
  </si>
  <si>
    <t xml:space="preserve">CLAUDIA CORREA </t>
  </si>
  <si>
    <t>UNIVIERSIDAD AUTONOMA DEL CAUCA</t>
  </si>
  <si>
    <t>1/2/2013 - 15/12/2014</t>
  </si>
  <si>
    <t>LEYDI VIVIANA RINCON  TANGARIFE</t>
  </si>
  <si>
    <t>11/07/2013 - 15/12/2014</t>
  </si>
  <si>
    <t>PAOLA  ANDREA   ARCE  HURTADO</t>
  </si>
  <si>
    <t>APOYO   PSICOSOCIAL</t>
  </si>
  <si>
    <t>ESPERANZA DORADO  ORTEGA</t>
  </si>
  <si>
    <t>18 SAN SEBASTIAN: 300 CUPOS</t>
  </si>
  <si>
    <t>DANIA GEHOVEL GAVIRIA URIBE</t>
  </si>
  <si>
    <t>19/02/2011 - 15/12/2014</t>
  </si>
  <si>
    <t>FELIX ORLANDO SALCEDO PASAJE</t>
  </si>
  <si>
    <t>TRABAJADOR SOCIAL</t>
  </si>
  <si>
    <t>INSTITUTO DE AUDICION Y LENGUAJE INALE</t>
  </si>
  <si>
    <t>1/03/2014 - 01/10/2014</t>
  </si>
  <si>
    <t>ACCIONES DE INTERVENCION Y ORIENTACION FAMILIAR A NIÑOS Y NIÑAS EN SITIUACION DE DISCAPACIDAD AUDITIVA Y VISITAS DOMICILIARIAS</t>
  </si>
  <si>
    <t xml:space="preserve">SE POSTULA PARA PSICOLOGO, TENIENDO ENCUENTA QUE SU PERFIL ES TRABAJADOR SOCIAL </t>
  </si>
  <si>
    <t>MARIA DE LOS ANGELES VILLAFAÑE</t>
  </si>
  <si>
    <t>PENDIENTE GRADO</t>
  </si>
  <si>
    <t>ICBF  CENTRO ZONAL SUR</t>
  </si>
  <si>
    <t>01/02/2006 - 30/06/2007</t>
  </si>
  <si>
    <t>DESARROLLAR ACCIONES DE SUPERVISION TECNICA EN EL PROYECTO 131 ASISTENCIA A LA NIÑEZ Y APOYO A LA FAMILIA PARA POSIBILITAR EL EJERCICIO DE LOS DERECHOS EN EL CENTRO ZONAL SUR</t>
  </si>
  <si>
    <t>ES ENFERMERA</t>
  </si>
  <si>
    <t>19 SANTA ROSA 350</t>
  </si>
  <si>
    <t>DANNY ELIZABETH MUÑOZ RUANO</t>
  </si>
  <si>
    <t>POLITOLOGA</t>
  </si>
  <si>
    <t>PREESCOLAR VAMOS A CRECER</t>
  </si>
  <si>
    <t>21/1/2012 - 17/10/2012</t>
  </si>
  <si>
    <t>DOCENTE DE TRANSICION</t>
  </si>
  <si>
    <t>LEYDI GEOVANA ROJAS CABRERA</t>
  </si>
  <si>
    <t>FUNDACION GIMNASIO MODERNO DEL CAUCA  Y OTROS ESTABLECIMIENTOS</t>
  </si>
  <si>
    <t>1/8/2013  - 31/10/2014</t>
  </si>
  <si>
    <t>APOYO PSICOSOCIAL , ORIENTACIONES  A LOS  PADRES DE FAMILIA Y DOCENTES  Y AUXILIARES PEDAGOGICOS DEL PROGRAMA CDI FAMILIAR</t>
  </si>
  <si>
    <t>NO ADJUNTA DIPLOMA DE PSICOLOGA. Y LA EXPERIENCIA  RELACIONADA UNICAMENTE 9 MESES</t>
  </si>
  <si>
    <t>YOLMA ORTIZ LUCUMI</t>
  </si>
  <si>
    <t>INSTITUCION EDUCATIVA  ANA SILENA  ARROYAVE ROA</t>
  </si>
  <si>
    <t>1/2/2013 - 30/6/20014</t>
  </si>
  <si>
    <t>ATENCION EN CASOS DE INTERVENCION EN CRISIS EN PRIMARA Y SEGUNDA INSTANCIA.  DESARROLLO DE ESCUELA DE PADRES. ATENCION ADE INFANTES Y ADOLESCENTES. PSICOORIENTACION Y ATENCIÓN A ESTUDIANTES CON  NECESIDADES EDUCATIVAS ESPECIALES</t>
  </si>
  <si>
    <t xml:space="preserve">21: CORINTO 2: 600 CUPOS </t>
  </si>
  <si>
    <t xml:space="preserve">CLAUDIA CAROLINA VILLEGAS </t>
  </si>
  <si>
    <t>CORPORACION EDUCATIVA CENDA</t>
  </si>
  <si>
    <t>LICEO TECNICO SUPERIOR</t>
  </si>
  <si>
    <t>26/09/2009 - 19/12/2012</t>
  </si>
  <si>
    <t xml:space="preserve">PLANEACION FORMALIZACION EVALUACION DE AGENTES EDUCATIVOS PRIMERA INFANCIA </t>
  </si>
  <si>
    <t>JIMENA GARCIA PABON</t>
  </si>
  <si>
    <t>JARDIN INFANTIL Y GUARDERIA MILAGORS</t>
  </si>
  <si>
    <t>28/09/2012 - 30/04/2014</t>
  </si>
  <si>
    <t>DIRECTORA DEL JARDIN INFANTIL Y GUARDERIA MILAGROS</t>
  </si>
  <si>
    <t>MONICA DOLORES ESPAÑA REVELO</t>
  </si>
  <si>
    <t>CONSORCIO DESARROLLO VIAL MEDELLIN</t>
  </si>
  <si>
    <t>01/09/2007  -  29/10/2014</t>
  </si>
  <si>
    <t>AGENTE EDUCATIVO</t>
  </si>
  <si>
    <t>LUZ DELLA GOMEZ RENGIFO</t>
  </si>
  <si>
    <t>21/08/2014 - 30/11/2014</t>
  </si>
  <si>
    <t>ACOMPAÑAMIENTO A LAS DE LA RED UNIDOS</t>
  </si>
  <si>
    <t>NO CUMPLE POR EL PERFIL POR EL TIEMPO DE EXPERIENCIA SOPORTADO EN LAS CERTIFICACIONES LABORALES DE 3 MESES</t>
  </si>
  <si>
    <t>JULIA RODRIGUEZ MARTINEZ</t>
  </si>
  <si>
    <t xml:space="preserve">FUNDACION APOYO A LA COMUNIDAD </t>
  </si>
  <si>
    <t>18/04/2011 - 15/04/2015</t>
  </si>
  <si>
    <t>CAPACITADORA DEL COMPONENTE PLAN DE VIDA Y ASESORA CONSTRUCCION DEL PLAN DE VIDA</t>
  </si>
  <si>
    <t xml:space="preserve">LAURA RENGIFO FARRUFIA </t>
  </si>
  <si>
    <t>UNIVERSIDAD DE SAN BUENAVENTURA CALI</t>
  </si>
  <si>
    <t>CORPORACION AUTONOMA REGIONAL CAUCA</t>
  </si>
  <si>
    <t>01/07/2012 - 08/08/2014</t>
  </si>
  <si>
    <t xml:space="preserve">LA COPIA DEL DIPLOMA DE GRADO NO ES CLARO DE QUE UNIVERSIDAD PROVIENE EL TITULO, LOS FOLIOS 808 Y 809 NO PERTENECEN A LA PROFESIONAL LAURA RENGIFO FARRUFIA. </t>
  </si>
  <si>
    <t xml:space="preserve">23: GUACHENE: 350 CUPOS </t>
  </si>
  <si>
    <t>COORDINDORA</t>
  </si>
  <si>
    <t>MARIA IGNACIA  RODALLEGA</t>
  </si>
  <si>
    <t>LICENCIADA EN EDUCACION BASICA CON ENFASIS EN EDUCACIÓN ARTISTICA</t>
  </si>
  <si>
    <t>10/5/2011 - 15/12/2014</t>
  </si>
  <si>
    <t>ATENCION INTEGRAL  A LA PRIMERA INFNACIA SUPERVISION DE DOCENTOS Y EQUIPO DE APOYO EN UNIDADES DE ATENCION . REALIZACION DE LAS BASES DE DATOS DE BENEFICIARIOS CUENTAME, PARTICIPACIÓN EN LA REALIZACION DEL INFORME MENSUAL</t>
  </si>
  <si>
    <t>NO CERTIFICA LA  EXPERIENCIA</t>
  </si>
  <si>
    <t>ADRIANA MARIA BARANDICA LOZANO</t>
  </si>
  <si>
    <t>FUNDACION AVANZAR SOCIAL Y OTRAS</t>
  </si>
  <si>
    <t>6/6/2011 - 5/12/2014</t>
  </si>
  <si>
    <t xml:space="preserve">FORMULACION Y EJECUCION SEGUIMIENTON, SUPERVISION DE PROYECTO ATENCION MATERNA ADOLESCENTES, ACOMPAÑAMIENTO PSICOSOCIAL  DE ENCUENTROS VIVENCIALES Y VISITAS A FAMILIAS  NIÑOS Y NIÑAS Y DOLESCENTES PARTICIPANTES EN EL SEGUIMIENTO EN LA GARANTIA DE DERECHOS. </t>
  </si>
  <si>
    <t>YENNI PATRICIA MOSQUERA HOLGUIN</t>
  </si>
  <si>
    <t>LICEO PEDAGOGICO SANTANDER DE QUILICHAO</t>
  </si>
  <si>
    <t>2/2/2009 - 30/11/2012</t>
  </si>
  <si>
    <t>DOCENTE EN PREESCOLAR Y ASESORIA SICOLOGICA</t>
  </si>
  <si>
    <t>25: PADILLA 500 CUPOS</t>
  </si>
  <si>
    <t>2/500</t>
  </si>
  <si>
    <t>CLAUDIA ZULEMA CIFUENTES</t>
  </si>
  <si>
    <t>DIOCESIS DE TUMACO</t>
  </si>
  <si>
    <t>23/04/2009 - 30/07/2014</t>
  </si>
  <si>
    <t>COORDINADORA DE ZONA DE ESTARTEGIA DE CERO A SIEMPRE</t>
  </si>
  <si>
    <t>EL FORMATO 8 NO ES EL FORMATO ADECUADO</t>
  </si>
  <si>
    <t>se presento en cauca y nariños se queda en cauca</t>
  </si>
  <si>
    <t>MARIA ALFAIMA LUCUMI GONZALES</t>
  </si>
  <si>
    <t>CENTRO DE INVESTIGACION ACADEMICA Y DESARROLLO TECNOCOLOGICO DE OCCIDENTE CIADE</t>
  </si>
  <si>
    <t>06/02/2012 - 31/10/2014</t>
  </si>
  <si>
    <t>DOCENTE PROGRAMA DE ATENCION INTEGRAL A LA PRIMERA INFANCIA</t>
  </si>
  <si>
    <t>MARCELA ROCIO AMAR FORERO</t>
  </si>
  <si>
    <t>LICENCIADA EN PSICOPEDAGOGIA</t>
  </si>
  <si>
    <t>UNIVERSIDAD TECNOLOGICA Y PEDAGOGICA DE COLOMBIA</t>
  </si>
  <si>
    <t xml:space="preserve">JARDIN INFANTIL CASTILLO AZUL </t>
  </si>
  <si>
    <t>01/02/2011  -  31/08/2012</t>
  </si>
  <si>
    <t>EDUCADORA FAMILIAR</t>
  </si>
  <si>
    <t xml:space="preserve">LAYS CARMENZA ZUÑIGA CANCHIMBO </t>
  </si>
  <si>
    <t>10/02/2009 - 20/12/2014</t>
  </si>
  <si>
    <t>DORIS HANDYULL RIVEROS</t>
  </si>
  <si>
    <t>UNIVERSIDAD INCA DE COLOMBIA</t>
  </si>
  <si>
    <t>FUNDACION AYUDA A LA INFANCIA</t>
  </si>
  <si>
    <t>14/02/2006 - 18/02/212</t>
  </si>
  <si>
    <t>TRABAJO CON FAMILIAS Y TRABAJO PSICOSOCIAL Y TRABAJO CON LA COMUNIDAD</t>
  </si>
  <si>
    <t>28: SANTANDER DE QUILICHAO: 1000 CUPOS</t>
  </si>
  <si>
    <t>ROSA ELENA BASTIDAS</t>
  </si>
  <si>
    <t>01/08/2012 - 31/12/2013</t>
  </si>
  <si>
    <t>BRINDAR ATENCION DIRECTA Y PROFESIONAL A LOS NIÑOS , NIÑAS ADOLESCENTES JOVENES Y FAMILIAS</t>
  </si>
  <si>
    <t>LUZ ELIBANETH VIVEROS MOSQUERA</t>
  </si>
  <si>
    <t>MILTON MAURICIO PORTILLA BENAVIDES</t>
  </si>
  <si>
    <t>LICENCIADO EN FILOSOFIA</t>
  </si>
  <si>
    <t>COLEGIO MUSICAL BRITANICO</t>
  </si>
  <si>
    <t>9-/01/2006/ - 01/12/2009</t>
  </si>
  <si>
    <t>ASESORAR E IMPLEMENTAR ESTRATEGIAS DE CONVIVENCIA E IMPLEMENTACION DE ESTARTEGIAS PEDAGOGICAS.</t>
  </si>
  <si>
    <t>se prsento para nariño y se queda en  Cauca</t>
  </si>
  <si>
    <t>ERICA ADRIANA GARCES COLLAZOS</t>
  </si>
  <si>
    <t>FUNDACION CREE EN TI</t>
  </si>
  <si>
    <t>10/02/2014 - 30/08/2014</t>
  </si>
  <si>
    <t>CAPACITACIONES A COMUNIDADES VULNERABLES</t>
  </si>
  <si>
    <t>OMAR GALINDEZ</t>
  </si>
  <si>
    <t>FUNDACION RIGHETTO</t>
  </si>
  <si>
    <t>5/12/2011 - 13/06/2014</t>
  </si>
  <si>
    <t>REALIZA ACTIVIDADES CON POBLACION VULNERABLE</t>
  </si>
  <si>
    <t>OLGA MARCELA MERA VIAFARA</t>
  </si>
  <si>
    <t>PROYECTO DE GRADO APROBADO</t>
  </si>
  <si>
    <t>UNIVERSIDAD AUTONOMA</t>
  </si>
  <si>
    <t>01/08/2011 - 21/06/2014</t>
  </si>
  <si>
    <t>PROMOTORA DE DERECHOS GENERACIONES CON BIENESTAR</t>
  </si>
  <si>
    <t>PEDRO ANDRES GONZALES</t>
  </si>
  <si>
    <t>COMFAMILIAR</t>
  </si>
  <si>
    <t>01/08/2012 - 30/06/2014</t>
  </si>
  <si>
    <t>ENTREVISTAR NIÑOS, NIÑAS ADOLESCENTES Y PADRES</t>
  </si>
  <si>
    <t>NO SE VALIDA EL PROFESIONAL AL PRESENTARSE TAMBIEN EN LA REGIONAL CAUCA, REGIONAL EN DONDE SE SUBSANO Y VALIDO.</t>
  </si>
  <si>
    <t>JESSICA TATIANA LUCUMI CAMPO</t>
  </si>
  <si>
    <t>PERIODO DE GRADO</t>
  </si>
  <si>
    <t>01/02/2012 - 15/12/2014</t>
  </si>
  <si>
    <t>ATENCION PSICOSOCIAL</t>
  </si>
  <si>
    <t>ANGELICA JHOANA IMBACUAN CEBALLOS</t>
  </si>
  <si>
    <t>01/02/2009 - 02/15/2013</t>
  </si>
  <si>
    <t>TRABAJO CON NIÑOS , NIÑAS Y ADOLESCENTES</t>
  </si>
  <si>
    <t xml:space="preserve">MARIA ELIZABETH DEL CARMEN DEL HIERRO </t>
  </si>
  <si>
    <t>UNIVERSIDAD CENTRAL</t>
  </si>
  <si>
    <t>FUNDACION DE PROMOCION INTEGRAL Y TRABAJO COMUNITARIO CORAZON DE MARIA</t>
  </si>
  <si>
    <t>01/03/2002 - 31/06/2014</t>
  </si>
  <si>
    <t>PREVENCION DEL MALTRATO INFANTIL Y LA VIOLENCIA INTRAFAMILIAR</t>
  </si>
  <si>
    <t>32: VILLARICA 2: 800</t>
  </si>
  <si>
    <t>3/800</t>
  </si>
  <si>
    <t>JOSEFINA ALAIN VILLOTA CRIOLLO</t>
  </si>
  <si>
    <t>LICENCIADA EN CIENCIAS SOCIALES</t>
  </si>
  <si>
    <t>COLEGIO HUMBOLDT DE PASTO</t>
  </si>
  <si>
    <t>15/01/1999 - 30/11/2012</t>
  </si>
  <si>
    <t>ACTIVIDADES EDUCATIVAS CON ESTUDIANTES</t>
  </si>
  <si>
    <t>LEONARDO MAURICIO VARGAS CLAVIJO</t>
  </si>
  <si>
    <t>LICENCIADO EN BIOLOGIA</t>
  </si>
  <si>
    <t>UNIVERSIDAD DISTRITAL FRNACISCO JOSE DE CALDAS</t>
  </si>
  <si>
    <t>UNIVERSIDAD LA GRAN COLOMBIA</t>
  </si>
  <si>
    <t>01/04/2010 - 15/12/2012</t>
  </si>
  <si>
    <t>COORDINAR EL MODELO EDUCATIVO CIRCULO DEL PARENDIZAJE Y JORNADAS ESCOLARES COMPLEMENTARIAS</t>
  </si>
  <si>
    <t>MONICA VIVIANA VANEGAS</t>
  </si>
  <si>
    <t>PROCESO DE TESIS</t>
  </si>
  <si>
    <t>SOCIEDAD COLOMBIANA DE ESTUDIOS PARA LA EDUCACION LTDA</t>
  </si>
  <si>
    <t>08/03/2010 - 27/10/2010</t>
  </si>
  <si>
    <t xml:space="preserve">TRABAJO CON NIÑOS Y NIÑAS </t>
  </si>
  <si>
    <t>YURY VIVIANA RAMIREZ</t>
  </si>
  <si>
    <t>LICENCIADA EN PSICOLOGIA Y PEDAGOGIA</t>
  </si>
  <si>
    <t>FUNDACION RENACER</t>
  </si>
  <si>
    <t>27/07/2009 - 22/05/2013</t>
  </si>
  <si>
    <t>ATENCION E INTERVENCION A NIÑOS NIÑAS Y ADOLESCENTES VICTIMAS DE EXPLOTACION SEXUAL COMERCIAL</t>
  </si>
  <si>
    <t>ALINA MARIA VALENCIA MUÑOZ</t>
  </si>
  <si>
    <t xml:space="preserve">SECRETARIA DE SALUD DEPARTAMENTAL DEL CAUCA </t>
  </si>
  <si>
    <t>01/01/2011 - 15/08/2014</t>
  </si>
  <si>
    <t>PSICOLOGA APOYO PSICOSOCIAL A LAS POBLACIONES ESPECIALES</t>
  </si>
  <si>
    <t>MARISOL CADAVID MANQUILLO</t>
  </si>
  <si>
    <t xml:space="preserve">ESTUDIANTE PSICOLOGIA </t>
  </si>
  <si>
    <t xml:space="preserve">10 SEMESTRES </t>
  </si>
  <si>
    <t>16/01/2013 - 30/07/2014</t>
  </si>
  <si>
    <t>CARLOS JULIAN  CARABALI LLANOS</t>
  </si>
  <si>
    <t>ABOGADO</t>
  </si>
  <si>
    <t>1/3/2013 - 20/12/2014</t>
  </si>
  <si>
    <t>COORDINAR Y APOYAR LA DIVULGACION DEL PROGRAMA UNIDOS.  MONITOREO PERMANENTE DE  FAMILIAS A CARGO</t>
  </si>
  <si>
    <t>YENNY BAZA OROBIO</t>
  </si>
  <si>
    <t>27/12/2011 - 31/10/2014</t>
  </si>
  <si>
    <t>ARCESIO VALLEJO ROMAN</t>
  </si>
  <si>
    <t>ADMINISTRADOR DE EMPRESAS AGRUPECUARIO</t>
  </si>
  <si>
    <t>1/4/2012 - 20/12/2014</t>
  </si>
  <si>
    <t>JOJANA IBARGUEN VALVERDE</t>
  </si>
  <si>
    <t>CONTADORA PUBLICA, ESPECIALISTA EN GERENCIA SOCIAL</t>
  </si>
  <si>
    <t>2/12/2011 - 31/12/2014</t>
  </si>
  <si>
    <t xml:space="preserve">COORDINAR Y APOYAR LA DIVULGACION DEL PROGRAMA UNIDOS.  </t>
  </si>
  <si>
    <t>MARLEN YESSENIA ALOMIA VENTE</t>
  </si>
  <si>
    <t>LICENCIADA EN EDUCACION INFANTIL</t>
  </si>
  <si>
    <t>27/12/2011 - 20-12-2014</t>
  </si>
  <si>
    <t>REALIZAR  TRABAJO CON FAMILIAS - COGERTOR SOCIAL</t>
  </si>
  <si>
    <t>MARTHA CECILIA VASQUEZ HINESTROZA</t>
  </si>
  <si>
    <t>LICENCIADA EN EDUCACION BASICA PRIMARIA</t>
  </si>
  <si>
    <t>PONTIFICIA  UNIVERSIDAD JAVERINA</t>
  </si>
  <si>
    <t>COORPORACION AUTONOMA DEL CAUCA</t>
  </si>
  <si>
    <t>1/4/2012 - 20-12-2014</t>
  </si>
  <si>
    <t>COORDINAR Y A POYAR LA DIVULGACION DEL PROGRAMA UNIDOS, REALIZAR MONITOREO PERMANENTE</t>
  </si>
  <si>
    <t>33: POPAYAN RESTO VEREDAS: 300 CUPOS</t>
  </si>
  <si>
    <t>DANIA MARITZA VIAFARA CASTILLO</t>
  </si>
  <si>
    <t>15/01/2007 - 15/12/2014</t>
  </si>
  <si>
    <t>03/02/2012 - 15/08/2014</t>
  </si>
  <si>
    <t>ATEWNCION A FAMILIAS NIÑAS, NIÑOS Y ADOLESCENTES</t>
  </si>
  <si>
    <t>LEDY AMPARO BUITRON</t>
  </si>
  <si>
    <t>28/05/2012 - 15/07/2014</t>
  </si>
  <si>
    <t>LIBIA ESPERANZA  CHICANGANA</t>
  </si>
  <si>
    <t>15/1/2012 - 31/10/2014</t>
  </si>
  <si>
    <t>APOYO SICOSOCIAL A NIÑOS Y NIÑAS DEL PROYECTO  UNIDOS</t>
  </si>
  <si>
    <t xml:space="preserve">40: BALBOA 400 CUPOS </t>
  </si>
  <si>
    <t>DELYS YULIANA CAMARGO</t>
  </si>
  <si>
    <t>LICENCIADA EN EDUCACION CON ENFASIS EN EDUCACION ESPECIAL</t>
  </si>
  <si>
    <t>FUNDACION CAMINO  A LA ESPERANZA</t>
  </si>
  <si>
    <t>15/4/2010 - 11/5/2011</t>
  </si>
  <si>
    <t>CAPACITACION A UXILIARES COMUNITARIAS Y CUIDADORAS DE PERSONAS CON DISCAPACIDAD</t>
  </si>
  <si>
    <t>KAREN ALVARADO CLAVIJO</t>
  </si>
  <si>
    <t>COORPORACION UNIVERSITARIA MINUTO DE DIOS</t>
  </si>
  <si>
    <t>28/8/2012 - 4/6/2013</t>
  </si>
  <si>
    <t>VISITAS DOMICILIARIAS INTERVENCION SOCIAL</t>
  </si>
  <si>
    <t>MARLY PAOLA ORTEGA VALENCIA</t>
  </si>
  <si>
    <t>SANTIAGO DE CALI</t>
  </si>
  <si>
    <t>FUNDACION PROPAL Y OTRAS</t>
  </si>
  <si>
    <t>1/7/2011 - 15/12/2014</t>
  </si>
  <si>
    <t>ATENCION E INTERVENCION A POBLACION INFANTIL, ADOLESCENTES, JOVENES Y ADULTOS.   ACOMPAR AL AGENTE EDUCATIVO EN PROCESO PEDAGOGICO.</t>
  </si>
  <si>
    <t xml:space="preserve">43: PATIA 300 CUPOS </t>
  </si>
  <si>
    <t>LILI ELIZABETH  VERGARA</t>
  </si>
  <si>
    <t>FUNDACION  CERREJON</t>
  </si>
  <si>
    <t>1/5/1999 - 30/11/2008</t>
  </si>
  <si>
    <t>COORDINAR EL MANEJO DE PROYECTOS EN AREAS DE SALUD Y EDUCACION</t>
  </si>
  <si>
    <t>MELISA PAVA ORTEGON</t>
  </si>
  <si>
    <t>UNIVERSIDAD DE LA SALLE</t>
  </si>
  <si>
    <t>CORPORACON OBSERVATORIO PARA LA PAZ Y OTAS</t>
  </si>
  <si>
    <t>01/01//2007 -31/12/2012</t>
  </si>
  <si>
    <t>EDUCADORA FAMILIAR, VISITAS IN STU, CAPACITACION, VISITAS DOMICILIARIAS PARA INCLUSION DE FAMILIAS EN SITUACION DE DISCAPCIDAD</t>
  </si>
  <si>
    <t>ANDRES ORDOÑEZ</t>
  </si>
  <si>
    <t>ASOCIACION COMUNITARIA LA ESPERANZA ASOESPERANZA Y OTRAS</t>
  </si>
  <si>
    <t>22/6/2013 - 306/2014</t>
  </si>
  <si>
    <t>PROMOTOR DE GARANTIA DE DERECHOS , DE NIÑOS, NIÑAS Y ADOLESCENTES .  ACCIONES DE ATENCION TERAPEUTICA, PREVENCION Y RECONSTRUCCION SOCIAL  EN FAMILIAS VICTIMAS DE LA VIOLENCIA</t>
  </si>
  <si>
    <t>FUNDACION ESPERANZA Y AMOR</t>
  </si>
  <si>
    <t>EL OPFERENTE NO PRESENTA EXPERIENCIA HJABILITANTE.</t>
  </si>
  <si>
    <t>OBSERVACIÓN: EL PROPONENTE NO PRESENTO EXPERIENCIA HABILITANTE POSTERIOR A LA PUBLICACION DE LA EVALUACION PRELIMINAR,  (FECHA DE CIERRE: 3 DE DIC.-2014), RAZON POR LA CUAL LA EXPERIENCIA ADJUNTADA NO ES TENIDA EN CUENTA EN LA ETAPA FINAL DE L EVALUACIÓN; YA QUE CON LA EXPERIENCIA HABILITANTE QUE PRESENTA NO SE SUBSANA LO ANTERIOR, SI NO, QUE SERÍA UN MEJORAMIENTO DE LA PROPUESTA AL INCLUIR IFORMACIÓN NUEVA QUE NO PRESENTÓ EN LA PRIMERA EVALUACIÓN.</t>
  </si>
  <si>
    <t>CDI MODALIDAD SIN ARRIENDO</t>
  </si>
  <si>
    <t>EL PLATEADO MUNICIPIO DE ARGELIA</t>
  </si>
  <si>
    <t>DEBE PRESENTAR CERTIFICADO DE TRADICION SI EL LUGAR ES PROPIO O CERTIFICADO DE GESTIÓN DEL LUGAR SI VA A SER PUBLICO.</t>
  </si>
  <si>
    <t>JISLENY PAPAMIJA</t>
  </si>
  <si>
    <t>TECNICO EN PRIMERA INFANCIA</t>
  </si>
  <si>
    <t>ESTA CARGO NO SE ENCUENTRA DENTRO DE LOS PLIEGOS.</t>
  </si>
  <si>
    <t>OBSERVACION: EL PROPONENTE PRESENTO POSTERIOR A LA PUBLICACION DE LA EVALUACION PRELIMINAR , INFORMACION DEL TALENTO HUMANO DIFERENTE A LA RELACIONADA EN LA PROPUESTA INICIAL (FECHA DE CIERRE 3 DE DIC. DE 2014), RAZON POR LA CUAL NO ES TENIDA EN CUENTA EN LA ETAPA FINAL DE L EVALUACIÓN, DEBIO PRESENTAR SUBSANE DEL TALENTO QUE INGRESO EN LA EVALUACION ANTERIOR MAS NO TALENTO HUMANO NUEVO.</t>
  </si>
  <si>
    <t>OBSERVACION: EL PROPONENTE NO PRESENTO POSTERIOR A LA PUBLICACION DE LA EVALUACION PRELIMINAR , INFORMACION DEL TALENTO HUMANO ADICIONAL EN LA PROPUESTA INICIAL (FECHA DE CIERRE 3 DE DIC. DE 2014), RAZON POR LA CUAL LA INFORMACION DE TALENTO HUMANO NUEVO NO ES TENIDA EN CUENTA EN LA ETAPA FINAL DE L EVALUACIÓN.</t>
  </si>
  <si>
    <t>MUNICIPIO DE PATIA</t>
  </si>
  <si>
    <t>DEBE PRESENTAR CERTIFICADO DE TRADICION O CARTA DE DISPOSION DEL ESPACIO SI ES PRESTAMO PUBLICO.</t>
  </si>
  <si>
    <t>ESTE CARGO NO SE ENCUENTRA ESTABLECIDO DENTRO DE LOS PLIEGOS.</t>
  </si>
  <si>
    <t>FUNDACION ESPERANZA Y AMOR 43</t>
  </si>
  <si>
    <t>MINICIPIO DEL PATIA</t>
  </si>
  <si>
    <t>EL OFERENTE NO ANEXA CARTA DE COMPROMISO PARA DISPONER DEL ESPACIO PARA LA MODALIDAD FAMILIAR.</t>
  </si>
  <si>
    <t>COORDINADOR 1</t>
  </si>
  <si>
    <t>1/132</t>
  </si>
  <si>
    <t>ASOCAÑA</t>
  </si>
  <si>
    <t xml:space="preserve">INSTITUTO COLOMBIANO DE BIENESTAR FAMILIAR </t>
  </si>
  <si>
    <t>O69</t>
  </si>
  <si>
    <t>158 y 200 PARA PROPUESTA INICIAL; Y 317 Y 326 PARA PROCESO DE SUBSANACION</t>
  </si>
  <si>
    <t>ORGANIZACIÓN INTERNACIONAL PARA LAS MIGRACIONES -OIM</t>
  </si>
  <si>
    <t>NAJ-576-NAJ-467</t>
  </si>
  <si>
    <t>211 Y219 PARA PROPUESTA INICIAL; Y 327 Y 335 PARA PROCESO DE SUBSANACION</t>
  </si>
  <si>
    <t>O78</t>
  </si>
  <si>
    <t>159 Y 232 PARA PROPUESTA INICIAL; Y 317 Y 348 PARA PROCESO DE SUBSANACION</t>
  </si>
  <si>
    <t>253  PARA PROPUESTA INICIAL; Y 318 Y 358 PARA PROCESO DE SUBSANACION</t>
  </si>
  <si>
    <t>19262013 381</t>
  </si>
  <si>
    <t>265 AL 267  PARA PROPUESTA INICIAL;  FOLIOS 318 Y DEL 370 AL 372 PARA PROCESO DE SUBSANACION</t>
  </si>
  <si>
    <t>VEREDAS DE PUERTO TEJADA</t>
  </si>
  <si>
    <t>ARGELI ARANGO VASQUEZ</t>
  </si>
  <si>
    <t>FUNOF</t>
  </si>
  <si>
    <t>24-06-2013 A 16-07-2013</t>
  </si>
  <si>
    <t>CERTIFICACIÓN NO DESCRIBE FUNCIONES, SEGÚN PÁGINA 60 NOTA No. 2 DE LOS PLIEGOS DE CONDICIONES</t>
  </si>
  <si>
    <t>11-04-2012 A 31-12-2012, 01-01-2013 A 30-06-2013</t>
  </si>
  <si>
    <t>COGESTORA SOCIAL DE LA ESTRATEGIA PARA LA SUPERACIÓN DE LA POBREZA EXTREMA UNIDOS</t>
  </si>
  <si>
    <t>NIO</t>
  </si>
  <si>
    <t>SERVIREMOS S.A.S.</t>
  </si>
  <si>
    <t>01-09-2013 A 31-12-2013</t>
  </si>
  <si>
    <t>AGENTE EDUCATIVA: ATENCIÓN AL NUCLEO FAMILIAR (PADRES. MADRES, CUIDADORES, NIÑOS, NIÑAS Y ADOLESCENTES) EN LOS TEMAS RELACIONADOS CON CONVIVENCIA</t>
  </si>
  <si>
    <t xml:space="preserve">PRESENTA DOCUMENTO DE SUBSANACIÓN (FOLIO 16, RADICADO 5166) FUNCIONES NO CORRESPONDEN AL PERFIL. </t>
  </si>
  <si>
    <t>SERVIREMOS S.A.S</t>
  </si>
  <si>
    <t>ACTIVAR CAPACIDADES INDIVIDUALES Y COLECTIVAS QUE HAGAN DE LAS FAMILIAS VULNERABLES UN ENTORNO PROTECTOR FACILITAR DE PRACTICAS POSITIVAS DE CIUDADANIA Y PARTICIPACIÓN.</t>
  </si>
  <si>
    <t>TIEMPO DE EXPERIENCIA INSUFICIENTE AL REQUERIDO EN EL PERFIL</t>
  </si>
  <si>
    <t>SOLIDEZ S.A.S.</t>
  </si>
  <si>
    <t>01-06-2013 A 26-07-2013</t>
  </si>
  <si>
    <t>PSICOLOGA PROFESIONAL EN CIENCIAS SOCIALES DEL PROGRAMA FAMILIAS CON BIENESTAR</t>
  </si>
  <si>
    <t>ARQUIDIOCESIS DE CALI</t>
  </si>
  <si>
    <t>15-04-2011 A 30-11-2011 Y 01-02-2012 A 30-04-2012</t>
  </si>
  <si>
    <t>SERVIREMOS</t>
  </si>
  <si>
    <t>15-08-2014 A 15-12-2014</t>
  </si>
  <si>
    <t>TIEMPO DE EXPERIENCIA INSUFICIENTE AL REQUERIDO EN EL PERFIL Y FUNCIONES  NO CORRESPONDNE AL PERFIL (FOLIO 15 RADICADO 5166)</t>
  </si>
  <si>
    <t>CINDY CAROLINA VALENCIA</t>
  </si>
  <si>
    <t>HOSPITAL PSIQUIATRICO UNIVERSITARIO DEL VALLE</t>
  </si>
  <si>
    <t>01-07-2011 A 19-11-2011</t>
  </si>
  <si>
    <t>DOCUMENTO PRESENTADO PARA SUBSANACIÓN NO SE VALIDA, PUES ES FIRMADO POR LA PROPIA PROFESIONAL Y NO POR LA ENTIDAD CONTRANTE. (FOLIO 18, RADICADO 5166)</t>
  </si>
  <si>
    <t>01-06-2013 A 31-12-2013</t>
  </si>
  <si>
    <t>01-09-2012 A 31-10-2012</t>
  </si>
  <si>
    <t>CORFUTURO C.T.A.</t>
  </si>
  <si>
    <t>06-06-2014 A 30-09-2014</t>
  </si>
  <si>
    <t xml:space="preserve">TALLERISTA </t>
  </si>
  <si>
    <t>DOCUMENTO PRESENTADO PARA SUBSANACIÓN NO SE VALIDA, PUES ES FIRMADO POR LA PROPIA PROFESIONAL Y NO POR LA ENTIDAD CONTRANTE. (FOLIO 19, RADICADO 5166)</t>
  </si>
  <si>
    <t>PRESENTA SUBSANACIÓN SEGÚN FOLIO 17 DEL RADICADO 5166, PERO LAS FUNCIONES NO CORRESPONDEN AL PERFIL</t>
  </si>
  <si>
    <t>SANDRA LILIANA RIVERA GARCIA</t>
  </si>
  <si>
    <t>046203803-A</t>
  </si>
  <si>
    <t>CORPOLATIN CORPORACIÓN PARA LA ATENCIÓN INTEGRAL DE LA NIÑEZ</t>
  </si>
  <si>
    <t>01-09-2011 A 15-12-201, 16-01-2012 A 31-12-2012</t>
  </si>
  <si>
    <t>ACOMPAÑAMIENTO PSICOSOCIAL EN COMUNIDAD A TRAVÉS DE TALLERES A MADRES, PADRES Y CUIDADORES PARA EL FORMENTO DEL BUEN TRATO Y RECONOCIMIENTO DE DERECHOS, DEBERES, FACTORES DE RIESGO…</t>
  </si>
  <si>
    <r>
      <rPr>
        <b/>
        <sz val="11"/>
        <color theme="1"/>
        <rFont val="Calibri"/>
        <family val="2"/>
        <scheme val="minor"/>
      </rPr>
      <t>NO ADJUNTA CERTIFICACIÓN ACADEMICA PROFESIONAL</t>
    </r>
    <r>
      <rPr>
        <sz val="11"/>
        <color theme="1"/>
        <rFont val="Calibri"/>
        <family val="2"/>
        <scheme val="minor"/>
      </rPr>
      <t xml:space="preserve">, EN PROCESO DE SUBSANACIÓN (FOLIO 20, RADICADO 5166) PRESENTA CERTIFICACIÓN QUE DA CUENTA DE LAS FUNCIONES ASIGNADAS COMO COORDINADORA EN EL ÁREA DE GESTIÓN </t>
    </r>
  </si>
  <si>
    <t>01-03-2009 A 31-12-2010</t>
  </si>
  <si>
    <t>COORDINAR PROCESOS Y EJECUCIÓN DEL PROGRAMA  PROCESO DESARROLLO PSICOPEDAGOGICO DE NIÑOS Y ADOLESCENTES  TRABAJADORES Y SUS FAMILIAS EN GARANTÍA DE SUS DERECHOS VULNERADOS, EN LA COMUNA 7</t>
  </si>
  <si>
    <t>SE AVALA LA CERTIFICACIÓN EN FUNCIONES Y TIEMPO DE EXPERIENCIA</t>
  </si>
  <si>
    <t>SIMA ASOCIACION PARA LA SALUD MENTAL INFANTIL Y DEL ADOLESCENTE</t>
  </si>
  <si>
    <t>01-03-1995 A 30-09-2000</t>
  </si>
  <si>
    <t>COORDINADORA INSTITUCIONAL PARA EL PROGRAMA ASISTENCIA INTEGRAL AL JOVEN A TRAVÉS DE CLUBES JUVENILES DEL ICBF</t>
  </si>
  <si>
    <t xml:space="preserve">DESCRIPCIÓN DE FUNCIONES NO AFINES A LA REQUERIDA </t>
  </si>
  <si>
    <t>CERTIFICACION NO DESCRIBE FUNCIONES NI TIEMPO DE INICIO Y FIN DE LA LABOR</t>
  </si>
  <si>
    <t>COMFANDI</t>
  </si>
  <si>
    <t>17-02-2003 A 15-03-2004</t>
  </si>
  <si>
    <t xml:space="preserve">SERVIREMOS </t>
  </si>
  <si>
    <t>01-09-2014 A 31-12-2013</t>
  </si>
  <si>
    <t>CERTIFICACIÓN PRESENTADA EN PROCESO DE SUBSANACIÓN (FOLIO 22, RADICADO 5166) PRESENTA INCONSISTENCIA EN LAS FECHAS DE INICIO Y FINALIZACIÓN DE LA LABOR, RAZON POR LA CUAL NO PUEDE SER EVALUADA.</t>
  </si>
  <si>
    <t>CERTIFICACION PRESENTADA EN PROCESO DE SUBSANACIÓN (FOLIO 21, RADICADO 5166) FUNCIONES DESCRITAS NO CORRESPONDEN AL PERFIL SOLICITADO</t>
  </si>
  <si>
    <t>PROFESIONAL PSICOSOCIAL</t>
  </si>
  <si>
    <t>6/800</t>
  </si>
  <si>
    <t>SANDRA MARCELA GONZALEZ GONZALEZ</t>
  </si>
  <si>
    <t>NO PRESENTA CERTIFICACIONES DE EXPERIENCIA LABORAL</t>
  </si>
  <si>
    <t>SARITH JULIETH JAIME FRANCO</t>
  </si>
  <si>
    <t>SE SUBSANA INFORMACIÓN CON EL FOLIO 28, RADICACION 5166</t>
  </si>
  <si>
    <t>EDILMA GONZALEZ CAICEDO</t>
  </si>
  <si>
    <t>CENTRO DE FORMACIÓN INTEGRAL FIC</t>
  </si>
  <si>
    <t>01-10-2011 A 30-04-2014</t>
  </si>
  <si>
    <t xml:space="preserve"> TIEMPO DE EXPERIENCIA CERTIFICADO INSUFICIENTE AL REQUERIDO EN EL PERFIL</t>
  </si>
  <si>
    <t>COLEGIO PARA PRESIDENTES</t>
  </si>
  <si>
    <t>01-01-2014 A 30-11-2014</t>
  </si>
  <si>
    <t>ANGELA PATRICIA ARAGON</t>
  </si>
  <si>
    <t>INDUSTRIA COLOMBIANA DE LOGISTICA Y TRNASPORTE SAS</t>
  </si>
  <si>
    <t>05-01-2010 A 04-02-2011</t>
  </si>
  <si>
    <t>ASOCIACION CULTURAL CASA DEL NIÑO</t>
  </si>
  <si>
    <t>01-02-2012 A 30-11-2012</t>
  </si>
  <si>
    <t>PSICOLOGA Y DINAMIZADORA DE LA POBLACIÓN JUEVENIL: CAPACITACION Y CHARLAS EDUCATIVAS, ATENCION Y ORIENTACION FAMILIAR, APOYO AREA ADMINISTRATIVA</t>
  </si>
  <si>
    <t>CERTIFICACIÓN ENTREGADA EN PROCESO DE SUBSANACIÓN (FOLIO 29, RADICADO 5166)ES AVLADA</t>
  </si>
  <si>
    <t>ALCALDIA MUNICIPIO DE PUERTO TEJADA</t>
  </si>
  <si>
    <t xml:space="preserve">PRESTAR SUS SERVICIOS DE APOYO A LA FESTION COMO PSICOLOGA EN LA COMISARIA DE FAMILIA </t>
  </si>
  <si>
    <t>CERTIFICACIÓN NO DEFINE TIEMPO DE VINCULACIÓN LABORAL</t>
  </si>
  <si>
    <t>01-07-2013 A 31-012-2013</t>
  </si>
  <si>
    <t>CERTIFICACION PRESENTADA EN PROCESO DE SUBSANCION (FOLIO 31, RADICADO 5166) PRESENTA INCOSISTENCIAS EN LAS FECHAS DE INICIO Y TERMINACIÓN DE LA LABOR, RAZON POR LA CUAL NO SE EVALUA</t>
  </si>
  <si>
    <t>CERTIFICACION PRESENTADA EN PROCESO DE SUBSANCION (FOLIO 30, RADICADO 5166) SE AVALA LA INFORMACION</t>
  </si>
  <si>
    <t>JENNIFER ANDREA ARCOS SANCHEZ</t>
  </si>
  <si>
    <t>207571126-I</t>
  </si>
  <si>
    <t>CONFANDI</t>
  </si>
  <si>
    <t>19-02-2013 A 28-02-2014</t>
  </si>
  <si>
    <t>CAPACITADORA EN EL PROYECTO MUJERES AHORRADORAS EN ACCION</t>
  </si>
  <si>
    <t>SE VALIDA LA CERTIFCACION EN FUNCIONES Y TIEMPO DE SERVICIO</t>
  </si>
  <si>
    <t>EXTRAS S.AS.</t>
  </si>
  <si>
    <t>27-06-2012 A 15-02-2013</t>
  </si>
  <si>
    <t>ADELANTAR PROCESOS FORMATIVOS CON LAS FAMILIAS BENEFICADAS DEL PROGRAMA-FUNDACION PLAN-</t>
  </si>
  <si>
    <t>ALCALDIA MUNICIPIO DE TRUJILLO VALLE</t>
  </si>
  <si>
    <t>01-03-2011 A 31-12-2011</t>
  </si>
  <si>
    <t>INGRID JOULIPSSE SANTACRUZ VARGAS</t>
  </si>
  <si>
    <t>NO PRESENTA CERTIFICACIONES DE EXPERIENCIA LABORAL SEGÚN PERFIL REQUERIDO</t>
  </si>
  <si>
    <t>2/800</t>
  </si>
  <si>
    <t>MIRALBA MINOTA SOLIS</t>
  </si>
  <si>
    <t>EDUCACION PRE-ESCOLAR BILINGÜE</t>
  </si>
  <si>
    <t>TECNOLOGICA DEL SUR</t>
  </si>
  <si>
    <t>SULEY ADRIANA PAZ MARIN</t>
  </si>
  <si>
    <t>LICENCIADO EN EDUCACIÓN PRE-ESCOLAR</t>
  </si>
  <si>
    <t>19-07-20102</t>
  </si>
  <si>
    <t>1/800</t>
  </si>
  <si>
    <t>DIANA JASNE MONTOYA PEREZ</t>
  </si>
  <si>
    <t>LICENCIADA EN PEDAGOGIA</t>
  </si>
  <si>
    <t>301 Y 304 B PARA PROPUESTA INICIAL Y 281 PARA PROCESO ACLARATORIO</t>
  </si>
  <si>
    <t>SE VALIDAN UNICAMENTE LOS CUPOS ATENDIDOS PARA EL CENTRO ZONAL SUR, SEGUN CERTIFICACIÓN PRESENTADA POR PARTE DE UN SUPERVISOR, NO SE PRESENTA PUNTUACION ADICIONAL TENIENDO EN CUENTA QUE EL MÍNIMO TIEMPO PARA COMPUTAR ES DE 6 MESES.</t>
  </si>
  <si>
    <t>WILLIAM DAVID LOAIZA FRANCO</t>
  </si>
  <si>
    <t>PROFESIONAL EN ECONOMÍA Y NEGOCIOS INTERNACIONALES</t>
  </si>
  <si>
    <t>UNIVERSIDAD ICESI</t>
  </si>
  <si>
    <t>01-03-2006 A LA FECHA</t>
  </si>
  <si>
    <t>EJECUTAR LOS PROGRAMAS EN MATERIA SOCIAL Y AMBIENTAL ATENDIENDO LOS OBJETIVOS ESTRATEGICOS DEL SECTOR AZUCARERO (FOLIOS 888, 889)</t>
  </si>
  <si>
    <t xml:space="preserve"> FUNCIONES PRESENTADAS EN CERTIFICACIÓN NO  SON CLARAS PARA DETERMINAR LA PERTINENENCIA DEL TRABAJO CON POBLACION DE PRIMERA INFANCIA Y FAMILIA </t>
  </si>
  <si>
    <t>MARIA IRENE VICTORIA MORALES</t>
  </si>
  <si>
    <t>ANTROPOLOGA/MAGISTER EN PSICOLOGIA</t>
  </si>
  <si>
    <t>PONTIFICIA UNIVERSIDAD JAVERIANA</t>
  </si>
  <si>
    <t>01-02-2013 A 30-05-2013</t>
  </si>
  <si>
    <t>DOCENTE: DIPLOMADO PARA LA FORMACIÓN DEL RECURSO HUMANO PRESTADOR DE SERVICIOS DE SALUD PARA NIÑOS, NIÑAS Y ADOLESCENTES, SEGÚN LOS PERFILES Y FUNCIONES REQUERIDOS PARA LA APLICACIÓN DEL MODELO DE SERVICIOS DE SALUD AMIGABLES PARA ADOLESCENTES Y JÓVENES.</t>
  </si>
  <si>
    <t>ASOCIACIÓN GRUPO ASESOR PARA LA EDUCACIÓN GAPE</t>
  </si>
  <si>
    <t>002-01-1996 A 28-01-1998</t>
  </si>
  <si>
    <t>INVESTIGADORA: TIPOLOGIA Y CARACTERIZACIÓN DE LA FAMILIA EN EL DISTRITO DE AGUA BLANCA -CALI</t>
  </si>
  <si>
    <t>ALBA CECELIA GALLEGO HERNANDEZ</t>
  </si>
  <si>
    <t xml:space="preserve"> NO PRESENTA CERTIFICACIÓN ACADEMICA PROFESIONAL</t>
  </si>
  <si>
    <t>PROFESIONAL EN NUTRICIÓN</t>
  </si>
  <si>
    <t>RODRIGO SANTACOLOMA PELAEZ</t>
  </si>
  <si>
    <t>MÉDICO</t>
  </si>
  <si>
    <t>EQUIPO DE TALENTO HUMANO ADICIONAL QUE NO ESTA CONTEMPLADO EN LOS PLIEGOS</t>
  </si>
  <si>
    <t>PROFESIONAL EN INGENIERIA DE SISTEMAS</t>
  </si>
  <si>
    <t>CARLOS ALBERTO MARTINEZ RAMIREZ</t>
  </si>
  <si>
    <t>UNIVERSIDAD INCCA DE COLOMBIA</t>
  </si>
  <si>
    <t>14/03/2007 A LA FECHA</t>
  </si>
  <si>
    <t>DESARROLLAR SOLUCIONES INFORMÁTICAS REQUERUDAS POR LOS DIFERENTES DEPARTAMENTOS DE LA ASOCIACIÓN, PARA LA OPTIMIZAR LOSP ROCESOS</t>
  </si>
  <si>
    <t>TECNOLOGO EN SISTEMAS</t>
  </si>
  <si>
    <t>JHONNY ALEJANDRO SANCHEZ</t>
  </si>
  <si>
    <t>INSTITUTO " COLOMBO EUROPEO"</t>
  </si>
  <si>
    <t>12/03/2013 A LA FECHA</t>
  </si>
  <si>
    <t>COORDINAR EL PROGRAM TECNOLÓGICO DEL PROYECTO UNO PARA CADA UNO ENFOCADO EN EL FUTURO</t>
  </si>
  <si>
    <t>OO7</t>
  </si>
  <si>
    <t>158 Y 210 PARA PROPUESTA INICIAL; Y FOLIOS 284 Y 295 PARA PROCESO DE SUBSANACION</t>
  </si>
  <si>
    <t>CORPORACION PARA EL MANEJO INTEGRAL Y RECUPERACION DE LA CUENCA DEL RIO PALO "CORPOPALO"</t>
  </si>
  <si>
    <t>O46</t>
  </si>
  <si>
    <t>238 AL 243 PARA PROPUESTA INICIAL; Y DEL 303 AL 306 PARA PROCESO DE SUBSANACION</t>
  </si>
  <si>
    <t>275 Y 278 PARA PROPUESTA INICIAL; Y 313 Y 316 PARA PROCESO DE SUBSANACION</t>
  </si>
  <si>
    <t>VEREDAS SANTANDER DE QUILICHAO</t>
  </si>
  <si>
    <t>MARIA ISABEL HURTADO DELGADO</t>
  </si>
  <si>
    <t>PROCAUCA</t>
  </si>
  <si>
    <t>08-11-2013 A 16-04-2014</t>
  </si>
  <si>
    <t xml:space="preserve"> IMPLEMENTACIÓN DE LA POLÍTICA PÚBLICA DE INFANCIA Y ADOLESCENCIA DEL CAUCA</t>
  </si>
  <si>
    <t>FUNCIONES NO CORRESPONDEN AL PERFIL</t>
  </si>
  <si>
    <t>01-07-2013  31-12-2013</t>
  </si>
  <si>
    <t>DESARROLLAR CARACTERIZACIÓN Y SESIONES PEDAGOGICAS DE LAS FAMILIAS BENEFICIAS DEL PROGRAMA FAMILIAS CON BIENESTAR EN POPAYÁN</t>
  </si>
  <si>
    <t>TORIBIO MAYA</t>
  </si>
  <si>
    <t>29-01-2013 A 19-07-2013</t>
  </si>
  <si>
    <t>ALCALDIA DE POPAYAN</t>
  </si>
  <si>
    <t>CERTIFICACIÓN NO DESCRIBE FUNCIONES NI FECHA DE INICIO Y TERMINACIÓN DE LA LABOR</t>
  </si>
  <si>
    <t>ACCION Y DESARROLLO</t>
  </si>
  <si>
    <t>01/08/2012 AL 31-10-2012</t>
  </si>
  <si>
    <t>DE SOPORTE TECNICO RELACIONADOS CON EL DISEÑO DE METODOLOGIAS Y ESTRATEGIAS DE INTERVENCIÓN PSICOSOCIAO E INSTRUMENTOS DE DIAGNOSTICO Y SEGUIMIENTO A PROYECTOS DE INVERSIÓN SOCIAL A GRUPOS VULNERABLES.</t>
  </si>
  <si>
    <t>ASOCIACIÓN DE VIVIENDA SHAMA</t>
  </si>
  <si>
    <t>ATENCIÓN AL NUCLEO FAMILIAR (PADRES, MADRES, CUIDADORES, NIÑOS, NIÑAS Y ADOLESCENTES) EN LOS TEMAS RELACIONADOS CON CONVIVENCIA, PATRONES DE CRIANZA, SALUD SEXUAL Y REPRODUCTIVA, AUTOCUIDADO, DERECHOS DE NIÑOS Y NIÑAS, DEBERES COMO GARANTES DE DERCHOS, HABILIDAD, EN EL PROGRAMA DE FAMILIAS CON BIENESTAR DEL ICBF.</t>
  </si>
  <si>
    <t>CERTIFICACION PRESENTADA EN PROCESO DE SUBSANACIÓN (FOLIO 6 DEL RADICADO 5166)  LAS FUNCIONES DESCRITAS NO CORRESPONDEN A LAS DEL PERFIL REQUERIDO, NO SE AVALA LA CERTIFICACIÓN</t>
  </si>
  <si>
    <t>CERTIFICACION PRESENTADA EN PROCESO DE SUBSANACIÓN (FOLIO 5 DEL RADICADO 5166) PRESENTA INCONSISTENCIAS EN LAS FECHAS DE INICIO Y TERMINACIÓN DE LA LABOR, LAS FUNCIONES DESCRITAS NO CORRESPONDEN A LAS DEL PERFIL REQUERIDO, NO SE AVALA LA CERTIFICACIÓN</t>
  </si>
  <si>
    <t>LUIS CARLOS ESPINOSA SALINAS</t>
  </si>
  <si>
    <t>RESGUARDO INDIGENA DE JAMBALO CDI FAMILIAR</t>
  </si>
  <si>
    <t>01-10-2013 A 16-12-2014</t>
  </si>
  <si>
    <t>NO CUMPLE EL PERFIL REQUERIDO FRENTE A FORMACIÓN ACADEMICA</t>
  </si>
  <si>
    <t>3/100</t>
  </si>
  <si>
    <t>VIVIAN MARCELA RADA MORENO</t>
  </si>
  <si>
    <t>01-09-2012 AL 31-10-2012</t>
  </si>
  <si>
    <t>15-03-2011 AL 15-11-2011</t>
  </si>
  <si>
    <t>COORDINACIÓN DEL PROCESO FORMATIVO, ACOMPAÑAMIENTO PSICOSOCIAL DE LAS FAMILIAS Y APOYO EN LA ARTILACIÓN CON LAS ENTIDADES DEL SISTEMA NACIONAL DE BIENESTAR EN EL PROGRAMA Vivienda con Bienestar</t>
  </si>
  <si>
    <t>FUNDACION COLOMBIANO SOLIDARIOS</t>
  </si>
  <si>
    <t>12-011-2013 AL 15-12-2012</t>
  </si>
  <si>
    <t>8. DISEÑAR Y EJECUTAR PROPUESTA PARA REALIZAR UN DIAGNOSTICO DE LA IDENTIFICACIÓN TRABAJO INFANTIL EN SU MUNICIPIO INCLUYENDO LAS PEORES FORMAS DE TRABAJO  INFANTIL</t>
  </si>
  <si>
    <t>COORDINADORA DEL PROGRAMA FAMILIAS CON BIENESTAR: ELABORAR PLAN DEL TRABAJO PARA EL LOGRO DE LOS PRODUCTOS COMPROMETIDOS, APOYAR EL SEGUIMIENTO EN CAMPO DE LAS ACTIVIDADES REALIZADAS POR LOS AGENTES EDUCATIVOS: EVALUACIÓN DE LA SATISFACCIÓN DEL SERVICIO..</t>
  </si>
  <si>
    <t xml:space="preserve">SE AVALA LA INFORMACIÓN REFERIDA EN LA CERTIFICACIÓN EN EL PROCESO DE SUBSANACIÓN  (FOLIOS 8 Y 9 DEL RADICADO 5166) </t>
  </si>
  <si>
    <t>6/100</t>
  </si>
  <si>
    <t>AICEHL GUZMÁN RODRIGUEZ</t>
  </si>
  <si>
    <t>INSTITUCION EDUCATIVA TECNICO INDUSTRIAL SEDE MERCEDES PARDO DE SIMMONDS</t>
  </si>
  <si>
    <t>AGOSTO DE 2011 A OCTUBRE DE 2012</t>
  </si>
  <si>
    <t>REALIZÓ EL PROYECTO "DESARROLLO DE HABILIDADES SOCIALES" EN LOS GRADOS SEGUNDO, TERCERO, CUARTO Y QUINTO DE LA JORNADA DE LA TARDE Y PSICO-ORIENTACION A LA COMUNIDAD EDUCATIVA COMO PROYECTO DE GRADO</t>
  </si>
  <si>
    <t>NO PRESENTA CERTIFICACIÓN ACADÉMICA PROFESIONAL- FUNCIONES NO CORRESPONDEN AL PERFIL</t>
  </si>
  <si>
    <t>01-07-2013 AL 31-12-2013</t>
  </si>
  <si>
    <t>FUNCIONES NO CORRESPONDEN AL PERFIL REQUERIDO</t>
  </si>
  <si>
    <t>ELECTROENERGIZAR INGENIERIA LTDA</t>
  </si>
  <si>
    <t>06-11-2010 AL 14-12-2012</t>
  </si>
  <si>
    <t>SENSIBILIZACIÓN Y SEGUIMIENTO EN EL AREA PSICOSOCIAL, PARA LA EJECUCIÓN DE LOS PROYECTOS DE REDES ELECTRICAS DE ALTA, MEDIANA Y BAJA TENSIÓN EN LOS MUNICIPIOS DE EL TAMBO EN EL DEPARTAMENTO DEL CAUCA Y EN LOS MUNICIPIOS DE SAN AGUSTIN, PITALITO Y SAN JOSE DE IZNOS EN EL DEPTO DE HUILA.</t>
  </si>
  <si>
    <t>ALCALDIA DE SAN SEBASTIAN</t>
  </si>
  <si>
    <t>16-03-2008 A 30-09-2010</t>
  </si>
  <si>
    <t>PRESTAR LOS SERVICIOS PARA FORMAR PARTE DEL EQUIPO INTERDISCIPLINARIO PARA EL FORTALECIMIENTO DE LA COMISARIA DE FAMILIA.</t>
  </si>
  <si>
    <t>01-09-2014 A 15-12-2014</t>
  </si>
  <si>
    <t>AGENTE EDUCATIVA: ATENCIÓN AL NUCLEO FAMILIAR (PADRES, MADRES, CUIDADORES, NIÑOS, NIÑAS Y ADOLESCENTES) EN LOS TEMAS RELACIONADOS CON CONVIVENCIA, PATRONES DE CRIANZA, SALUD SEXUAL Y REPORDUCTIVA….</t>
  </si>
  <si>
    <t>CERTIFICACIÓN PRESENTADA EN EL PROCESO DE SUBSANACIÓN Y VALIDADA (FOLIO 12, RADICADO 5166)</t>
  </si>
  <si>
    <t>LADY FERNANDA MESTIZO SALAS</t>
  </si>
  <si>
    <t>190081003-1</t>
  </si>
  <si>
    <t>UNION TEMPORAL LUZ DE VIDA</t>
  </si>
  <si>
    <t>02-05-2009 A 04-11-2011</t>
  </si>
  <si>
    <t>PROMOTORA SOCIAL</t>
  </si>
  <si>
    <t>FUNDACION HOGARES CLARET</t>
  </si>
  <si>
    <t>08-02-2012 A 28-05-2013</t>
  </si>
  <si>
    <t>ALCALDIA MUNICIPAL JAMBALO</t>
  </si>
  <si>
    <t>TRABAJADORA SOCIAL REALIZÓ VISITAS DOMICILIARIAS Y DIAGNÓSTICO DE FAMILIAS ATENDIDAS USUARIAS DEL PROGRAMA</t>
  </si>
  <si>
    <t>ALMA LUCIA VIVEROS LEDEZMA</t>
  </si>
  <si>
    <t>FUNDACION UNIVERSITARIA DE POPAYÁN</t>
  </si>
  <si>
    <t>EXTRAS S.A.</t>
  </si>
  <si>
    <t>21-06-2012 A 07-02-2013</t>
  </si>
  <si>
    <t>EDUCADOR FAMILIAR  PARA FUNDACIÓN PLAN</t>
  </si>
  <si>
    <t>21-06-2013 A 19-012-2013</t>
  </si>
  <si>
    <t>COORDINADORA METODOLOGICA PROGRAMA GENERACIONES CON BIENESTAR</t>
  </si>
  <si>
    <t xml:space="preserve">OCUPAR </t>
  </si>
  <si>
    <t>20-06-2011 AL 12-01-2012</t>
  </si>
  <si>
    <t>02-02-2010 A 20-04-2010</t>
  </si>
  <si>
    <t>DESARROLLAR TALLERES LÚDICOS PEDAGÓGICOS CON LOSN IÑOS, LAS NIÑAS Y LOS JOVENES DE ACUERDO A LA ESPECIALIDAD. CONOCIMIENTOS Y ACTIVIDADES PROPUESTAS EN LOS PROYECTOS DE CADA COMPONENTE, BRINDANDO UN SERVICIO DE CALIDAD A LOS USUARIOS.</t>
  </si>
  <si>
    <t>CYM CONSULTORES -SERTIC</t>
  </si>
  <si>
    <t>25-07-2012 AL 05-12-2012</t>
  </si>
  <si>
    <t>PROEFESIONAL DE VERIFICACIÓN DE ESTÁNDARES</t>
  </si>
  <si>
    <t>CONTRATOS: 20124 DEL 2012/ 20431 DEL 2012/ 378DEL 2023/1090 DEL 2013</t>
  </si>
  <si>
    <t>INSTRUCTOR</t>
  </si>
  <si>
    <t>INSTITUCIÓN UNIVERSITARIA TECNOLOGICA DE COMFACAUCA</t>
  </si>
  <si>
    <t>01-02-2011 A 10-06-2011, 16-08-2011 A 16-12-2011, 23-01-2012 A 15-06-2012</t>
  </si>
  <si>
    <t>ORIENTACION DE LA ACTIVIDAD CURRICULAR DE DESARROLLO HUMANO Y CATEDRA ITC I</t>
  </si>
  <si>
    <t>CERTIFICACIÓN PRESENTADA EN EL PROCESO DE SUBSANACIÓN Y VALIDADA (FOLIO 13, RADICADO 5166)</t>
  </si>
  <si>
    <t>JULIA ANDREA MESU GARCIA</t>
  </si>
  <si>
    <t>SOLIDEZ S.A.S</t>
  </si>
  <si>
    <t>01-06-2012 A 31-12-2012</t>
  </si>
  <si>
    <t>05-072011 A 21-01-2012</t>
  </si>
  <si>
    <t>PROFESIONAL SOCIAL FUNCACIÓN PLAN</t>
  </si>
  <si>
    <t>UNION DE TRABAJADORES DE LA INDUSTRIA ENERGETICA NACIONAL -UTEN-SUBDIRECTIVA POPAYAN</t>
  </si>
  <si>
    <t>19-03-2013 AL 04-08-2014</t>
  </si>
  <si>
    <t>SOCIALIZADOR OPERATIVO EN EDUCACIÓN DEL MERCADO EN LA ZONA SUR</t>
  </si>
  <si>
    <t>29-06-2011 A 31-01-2012</t>
  </si>
  <si>
    <t>ALCALDIA MUNICIPIO SANTANDER DE QUILICHAO</t>
  </si>
  <si>
    <t>13-01-2010 A 28-12-2010</t>
  </si>
  <si>
    <t>APOYO PSICOSOCIAL, TERAPIA INDIVIDUAL, ORIENTACIÓN FAMILIAR, VISITAS DOMICILIARIAS</t>
  </si>
  <si>
    <t>SE VALIDA LA INFORMACION PRESENTADA EN LA CERTIFICACIÓN EN FORMACION Y TIEMPO DE EXPERIENCIA</t>
  </si>
  <si>
    <t>ASESORIAS CONTABLES Y TRIBUTARIAS</t>
  </si>
  <si>
    <t>15-07-2008 AL 10-03-2011</t>
  </si>
  <si>
    <t>ACOMPAÑAMIENTO EN LA RESOLUCION DE CONFLICTOS COMUNITARIOS CON LAS JUNTAS DE ACCION COMUNAL, PROCESOS DE EMPODERAMIENTOEN LAS COMUNIDADES, ORIENTACION FAMILIAR Y CONCILIACIONES.</t>
  </si>
  <si>
    <t>SE VALIDA LA INFORMACION PRESENTADA EN LA CERTIFICACIÓN EN EXPERIENCIA Y TIEMPO</t>
  </si>
  <si>
    <t>ROSA ISMENIA HURTADO VIDAL</t>
  </si>
  <si>
    <t>ALCALDIA MUNICIPIO DE SILVIA</t>
  </si>
  <si>
    <t>01-06-2007 A 27-10-2014</t>
  </si>
  <si>
    <t>COORDINACIÓN Y EJECUCIÓN DE PROGRAMAS SOCIALES DEL MUNICIPIO DE SILVIA COMO ENLACE MUNIICIPAL DE MAS FAMILIAS EN ACCION, ADULTO MAYOR  Y PROGRAMA DIA, MUJER GESTANTE</t>
  </si>
  <si>
    <t>OLGA LUCIA GARCIA MINA</t>
  </si>
  <si>
    <t>LICENCIADA EN EDUCACIÓN PRE-ESCOLAR</t>
  </si>
  <si>
    <t>CORPORACION EDUCATIVA CENTRO DE ADMINISTRACION CENDA</t>
  </si>
  <si>
    <t>14-02-2010 A 21-10-2010 ; 16-05-2011 A 18-06-2011 ; 18-08-2011 A 15-12-2011</t>
  </si>
  <si>
    <t>DOCENTE PROGRAMA DE ATENCIÓN INTEGRAL A LA PRIMERA INFANCIA</t>
  </si>
  <si>
    <t>MARTHA LUCIA DOMINGUEZ LOPEZ</t>
  </si>
  <si>
    <t>LICENCIADA EN PEDAGOGIA REEDUCATIVA EN EL AREA DE ETICA Y VALORES</t>
  </si>
  <si>
    <t>FUNDACION UNIVERSITARIA LUIS AMIGÓ</t>
  </si>
  <si>
    <t xml:space="preserve">SIN DATO </t>
  </si>
  <si>
    <t>LEIDY VANESSA MARTINEZ DELGADO</t>
  </si>
  <si>
    <t>COLEGIO MICRO EMPRESARIAL JOSE PARDO LOPEZ</t>
  </si>
  <si>
    <t>01-02-2011 A 30-11-2011 Y PERIODOS LECTIVOS 2011 Y 2012</t>
  </si>
  <si>
    <t>DOCENTE GRADO SEGUNDO DE EDUCACION</t>
  </si>
  <si>
    <t>DORIS CEBALLOS VALENCIA</t>
  </si>
  <si>
    <t>2/1000</t>
  </si>
  <si>
    <t>YULI ISABEL HERNANDEZ CARDONA</t>
  </si>
  <si>
    <t>PROFESIONAL EN RECREACION</t>
  </si>
  <si>
    <t>YERLY TATIANA VASQUEZ VIAFARA</t>
  </si>
  <si>
    <t>ESTUDIANTE 2 SEMESTRE DE TRABAJO SOCIAL</t>
  </si>
  <si>
    <t>UNIVERSIDAD ANTONIO JOSE CAMACHO</t>
  </si>
  <si>
    <t>PROFESIONAL SALUD Y NUTRICION</t>
  </si>
  <si>
    <t>MARIA ELENA TORRES OREJUELA</t>
  </si>
  <si>
    <t>TECNOLOGO EN SALUD OCUPACIONAL</t>
  </si>
  <si>
    <t>MARLEN JOHANNA GIL PALACIOS</t>
  </si>
  <si>
    <t>PROFESIONAL EN DESARROLLO FAMILIAR</t>
  </si>
  <si>
    <t>SANDRA LILIANA OROZCO OSORIO</t>
  </si>
  <si>
    <t>ADMINISTRACION DE EMPRESAS</t>
  </si>
  <si>
    <t>2/100</t>
  </si>
  <si>
    <t>SANDRA MARIA CORRALES SARRIA</t>
  </si>
  <si>
    <t>CENTRO DE SERVIICOS Y CAPACITACION COMFACAUCA</t>
  </si>
  <si>
    <t>CANCHAS SINTETICAS SUPER GOL</t>
  </si>
  <si>
    <t>30-01-2013 A 08-06-2014</t>
  </si>
  <si>
    <t>CONVERTIDORA DE PAPEL DEL CAUCA</t>
  </si>
  <si>
    <t>16-11-2002 A 23-11-2011</t>
  </si>
  <si>
    <t>TOSACANY SA</t>
  </si>
  <si>
    <t>13-08-2001 A 14-11-2001 Y 30-01-2002 A 29-10-2002</t>
  </si>
  <si>
    <t>SECRETARIA GENERAL DE AREAS DE PRODUCCION Y ADMINISTRACION</t>
  </si>
  <si>
    <t>NELSSY MARIA BONILLA BECERRA</t>
  </si>
  <si>
    <t>UNIVERSIDAD DEL VALLLE</t>
  </si>
  <si>
    <t>01/01/2011 A LA FECHA</t>
  </si>
  <si>
    <t>DEFINIR LOS CRITERIOS PARA SELECCIONAR LOS PROGRAMAS PRIORITARIOS QUE INCLUYAN ACCIONES SOCIALES Y AMBIENTALES DE INTERÉS Y PRIORITARIOS SOCIALES Y AMBIENTALES DE INTERÉS Y PRIORITARIOS PARA EL SECTOR AZUCARERO.</t>
  </si>
  <si>
    <t xml:space="preserve"> FUNCIONES PRESENTADAS EN CERTIFICACIÓN NO  SON CLARAS PARA DETERMINAR LA PERTINENENCIA DEL TRABAJO CON POBLACION DE PRIMERA INFANCIA Y FAMILIA (FOLIOS 851, 852, 867, 868)- </t>
  </si>
  <si>
    <t>09/06/2008 A 09-09-2008</t>
  </si>
  <si>
    <t>CONTRIBUIR A LA CONSTRUCCIÓN DE FAMILIAS Y COMUNIDADES SENSIBLES Y CAPACES DE EJERCER SU SEXUALIDAD Y DE PROMOVER LAS RELACIONES EQUITATIVAS ENTRE GENEROS Y GENERACIONES A PARTIR DEL EJERCICIO Y EXIGIBILIDAD DE SUS DERECHOS SEXUALES Y REPORDUCTIVOS….</t>
  </si>
  <si>
    <t>JAIRO ANDRES MONTES GONZALEZ</t>
  </si>
  <si>
    <t xml:space="preserve"> NO CORRESPONDE AL DEFINIDO EN LOS PLIEGOS- NO PRESENTA CERTIFICACIÓN  DE EXPERIENCIA LABORAL - CARTA DE COMPROMISO (FORMATO 8) REFIERE UN GRUPO DIFERENTE AL RELACIONADO EN EL FORMATO 10</t>
  </si>
  <si>
    <t xml:space="preserve">  NO PRESENTA CERTIFICACIÓN ACADEMICA PROFESIONAL</t>
  </si>
  <si>
    <t>COORDINAR EL PROGRAMA TECNOLÓGICO DEL PROYECTO UNO PARA CADA UNO ENFOCADO EN EL FUTURO</t>
  </si>
  <si>
    <t>19262014-386</t>
  </si>
  <si>
    <t>HOGAR INFANTIL LOS HOYOS</t>
  </si>
  <si>
    <t>NO RELACIONA</t>
  </si>
  <si>
    <t>NO LO RELACIONAN</t>
  </si>
  <si>
    <t>LOS MESES DE AGOSTO A OCTUBRE NO SE TIENEN EN CUENTA PORQUE ESTAN TRASLAPADOS CON EL CONTRATO 386.</t>
  </si>
  <si>
    <t>2012-292</t>
  </si>
  <si>
    <t>EN LA CERTIFICACION NO RELACIONAN EN QUE CONSISTIO LA EXPERIENCIA DEL OPERADOR.</t>
  </si>
  <si>
    <t>CONVENIO ACADEMICO de 2010</t>
  </si>
  <si>
    <r>
      <rPr>
        <b/>
        <sz val="14"/>
        <rFont val="Calibri"/>
        <family val="2"/>
        <scheme val="minor"/>
      </rPr>
      <t>Revisión 16/12/2014.</t>
    </r>
    <r>
      <rPr>
        <sz val="14"/>
        <rFont val="Calibri"/>
        <family val="2"/>
        <scheme val="minor"/>
      </rPr>
      <t xml:space="preserve"> La institución no presenta soportes para complementar tiempo de experiencia habilitante. </t>
    </r>
  </si>
  <si>
    <r>
      <t xml:space="preserve">EL PROPONENTE NO PRESENTA CARTA DE COMPROMISO PARA DISPONER DENTRO DE LOS 15 DÍAS SIGUIENTES A LA FIRMA DEL CONTRATO DE UN ESPACIO FISICO ADECUADO PARA EL DESARROLLO DE LAS ACTIVIDADES Y CARACTERISTICAS PROPIAS DE ESTA MODALIDAD. </t>
    </r>
    <r>
      <rPr>
        <b/>
        <sz val="11"/>
        <color theme="1"/>
        <rFont val="Calibri"/>
        <family val="2"/>
        <scheme val="minor"/>
      </rPr>
      <t xml:space="preserve">Revisión 16/12/2014. </t>
    </r>
    <r>
      <rPr>
        <sz val="11"/>
        <color theme="1"/>
        <rFont val="Calibri"/>
        <family val="2"/>
        <scheme val="minor"/>
      </rPr>
      <t>NO PRESENTA CARTA DE COMPROMISO PARA DISPONER DENTRO DE LOS 15 DÍAS SIGUIENTES A LA FIRMA DEL CONTRATO DE UN ESPACIO FISICO ADECUADO PARA EL DESARROLLO DE LAS ACTIVIDADES Y CARACTERISTICAS PROPIAS DE ESTA MODALIDAD.</t>
    </r>
  </si>
  <si>
    <t>1/320</t>
  </si>
  <si>
    <t>EDGAR MARINO PIZO LEBAZA</t>
  </si>
  <si>
    <r>
      <t xml:space="preserve">EN LA HOJA DE VIDA NO RELACIONA LA FORMACION NI PRESENTA SOPORTES, EN LA HOJA DE VIDA RELACIONA EXPERIENCIA QUE NO ES LA REQUERIDA PARA EL CARGO Y ADEMAS NO PRESENTA SOPORTES. </t>
    </r>
    <r>
      <rPr>
        <b/>
        <sz val="11"/>
        <color theme="1"/>
        <rFont val="Calibri"/>
        <family val="2"/>
        <scheme val="minor"/>
      </rPr>
      <t xml:space="preserve">Revisión 16/12/2014. </t>
    </r>
    <r>
      <rPr>
        <sz val="11"/>
        <color theme="1"/>
        <rFont val="Calibri"/>
        <family val="2"/>
        <scheme val="minor"/>
      </rPr>
      <t>NO SUBSANA INFORMACIÓN</t>
    </r>
  </si>
  <si>
    <t>2/320</t>
  </si>
  <si>
    <t>CARMEN CECILIA CONSTAIN SALDARRIAGA</t>
  </si>
  <si>
    <t>SECRETARIA DEPARTAMENTAL DE SALUD DEL CAUCA-OLGA PATRICIA PITO POLANCO</t>
  </si>
  <si>
    <t>01/01/2011 A 30/04/2011 Y 01/08/2001 31/12/2011</t>
  </si>
  <si>
    <t>INTERVENCION PSICOLOGICA</t>
  </si>
  <si>
    <t>YANET GONZALEZ NIEVES</t>
  </si>
  <si>
    <t>EL DIPLOMA ES DE CUBA Y NO PRESENTA EL SOPORTE DE CONVALIDACION, NO PRESENTA LOS SOPORTES DE LA EXPERIENCIA QUE RELACIONA EN LA HOJA DE VIDA.</t>
  </si>
  <si>
    <t>SECRETARIA DE EDUCACION Y CULTURA DEL CAUCA</t>
  </si>
  <si>
    <t>2011-255</t>
  </si>
  <si>
    <t>9.53</t>
  </si>
  <si>
    <t>86</t>
  </si>
  <si>
    <t>68-69</t>
  </si>
  <si>
    <t>2010-346</t>
  </si>
  <si>
    <t>68-71</t>
  </si>
  <si>
    <t>EN LA CERTIFICACION QUE PRESENTA EN EL FOLIO 71 NO RELACIONA LA EXPERIENCIA PARA EL CUAL FUE CONTRATADO EL PROPONENTE Y EN LA CERTIFICACION DEL FOLIO 68 NO RELACIONA EXPERIENCIA EN ATENCION A PRIMERA INFANCIA O FAMILIA.</t>
  </si>
  <si>
    <t>2009-125</t>
  </si>
  <si>
    <t>EN LA CERTIFICACION DEL FOLIO 68 NO RELACIONA EXPERIENCIA EN ATENCION A PRIMERA INFANCIA O FAMILIA.</t>
  </si>
  <si>
    <t>FUNDACION CARVAJAL</t>
  </si>
  <si>
    <t>CONVENIO DE COOPERACION</t>
  </si>
  <si>
    <t xml:space="preserve">NO PRESENTA </t>
  </si>
  <si>
    <t>74-75-76</t>
  </si>
  <si>
    <t>NO PRESENTA CERTIFICACION, SOLO PRESENTA CONVENIO PERO NO PRESENTA EL ACTA DE LIQUIDACION.</t>
  </si>
  <si>
    <t>77  A 93</t>
  </si>
  <si>
    <t>EMBAJADA SUIZA-COSUDE</t>
  </si>
  <si>
    <t>CONTRATO</t>
  </si>
  <si>
    <t xml:space="preserve">01/03/2005  Y 01/10/2005  Y 01/03/2005 </t>
  </si>
  <si>
    <t>30/09/2005 Y 30/04/2006 Y 28/02/2007</t>
  </si>
  <si>
    <t>94 A 99</t>
  </si>
  <si>
    <t>9,53</t>
  </si>
  <si>
    <t>SARA LILIANA SUAREZ</t>
  </si>
  <si>
    <t>AUNQUE APARECE RELACIONADA EN EL FORMATO 10 NO PRESENTAN LA HOJA DE VIDA DE ESTA PROFESIONAL.</t>
  </si>
  <si>
    <t>YANETH AMPARO HOYOS ZUÑIGA</t>
  </si>
  <si>
    <t>LICENCIADO EN ETNOEDUCACION CON ENFASIS EN COMUNICACIÓN Y LINGÜÍSTICA</t>
  </si>
  <si>
    <t>LAS CERTIFICACIONES PRESENTADAS FOLIO 176 NO CUMPLE PORQUE NO RELACIONA LAS FUNCIONES DE LA EXPERIENCIA, LA CERTIFICACION FOLIO 177 UNICA CON CARGO Y FUNCIONES NO LE DA EL TIEMPO REQUERIDO DE EXPERIENCIA, LA CERTIFICACIONES FOLIOS 179-180 NO CUMPLE PORQUE LA EXPERIENCIA NO ES ACORDE AL CARGO, LAS CERTIFICACIONES FOLIOS 186 A 189 LA EXPERIENCIA NO ES EN PRIMERA INFANCIA NI EN FAMILIA.</t>
  </si>
  <si>
    <t>NO RELACIONAN ESTE PROFESIONAL EN EL FORMATO 10 NI PRESENTAN SU HOJA DE VIDA.</t>
  </si>
  <si>
    <t>INGRID JOHANA AGUDELO</t>
  </si>
  <si>
    <t>APOYO PROMOCION A LA LECTURA</t>
  </si>
  <si>
    <t>FILOSOFO</t>
  </si>
  <si>
    <t xml:space="preserve">No se presenta subsanación a lo solicitado, en  cuanto a fecha de inicio y terminación de la labor desempeñada, así como tampoco las funciones del cargo. De igual forma se manifiesta que la experiencia que se pretende acreditar no es la requerida por el perfil, el cual plantea haberse desempeñado como coordinador, director o jefe de programas. </t>
  </si>
  <si>
    <t>No se presenta subsanación a lo solicitado, en  cuanto a fecha de inicio y terminación de la labor desempeñada, así como tampoco las funciones del cargo.</t>
  </si>
  <si>
    <t xml:space="preserve">No se presenta subsanación a lo solicitado, en  cuanto a fecha de inicio y terminación de la labor desempeñada, así como la experiencia que se pretende acreditar no es la requerida por el perfil, el cual plantea haberse desempeñado como coordinador, director o jefe de programas. </t>
  </si>
  <si>
    <t xml:space="preserve">No se presenta subsanación a lo solicitado, en  cuanto a fecha de inicio y terminación de la labor desempeñada, así como la experiencia de docente no es la requerida por el perfil, el cual plantea haberse desempeñado como coordinador, director o jefe de programas. Manifiesta que se desempeño como coordinadora de disciplina, pero no hay fecha de inicio y terminación de la labor, como tampoco las funciones del cargo como coordinadora. </t>
  </si>
  <si>
    <t>No se presenta funciones del cargo como lo exige pliego de condiciones, por tanto no es tenido en cuenta como experiencia.  No se relaciona fecha de inicio y terminación de la labor, por tanto no se puede contar el tiempo de experiencia</t>
  </si>
  <si>
    <t xml:space="preserve">Pasantia Psicosocial: Ejecutar plan de intervención de riesgo psicosocial, elaborar y ejecutar el plan de prepensionados, apoyar el proceso de gestión y desarrollo del talento humano. </t>
  </si>
  <si>
    <t xml:space="preserve">No se presenta subsanación a lo solicitado,  </t>
  </si>
  <si>
    <t>UNION TEMPORAL POR LA PRIMERA INFANCIA DEL CAUCA</t>
  </si>
  <si>
    <t>HOGAR INFANTIL PABLO VI</t>
  </si>
  <si>
    <t>ASOCIACION DE PADRES DE FAMILIA DE LOS HOGARES COMUNITARIOS DE BIENESTAR AVELINO ULL</t>
  </si>
  <si>
    <t xml:space="preserve">Propuesta Tecnica </t>
  </si>
  <si>
    <t xml:space="preserve">ASOCIACION DE PADRES DE FAMILIA DE LOS HOGARES COMUNITARIOS DE BIENESTAR AVELINO ULL </t>
  </si>
  <si>
    <t>19262010-015</t>
  </si>
  <si>
    <t>19262011-005</t>
  </si>
  <si>
    <t>19262012-126</t>
  </si>
  <si>
    <t>19262013-271</t>
  </si>
  <si>
    <t>19262010-190</t>
  </si>
  <si>
    <t xml:space="preserve">NO </t>
  </si>
  <si>
    <t xml:space="preserve">NO SE TENDRAN EN CUENTA ESTAS CERTIFICACIONES DEBIDO A QUE SE TRASLAPAN LOS TIEMPOS DE CONTRATOS CERTIFICADOS. </t>
  </si>
  <si>
    <t>19262011-193</t>
  </si>
  <si>
    <t>19262012-082</t>
  </si>
  <si>
    <t>NO APLICA PARA CERTIFICAR EN TIEMPO PERO SI  EN # CUPOS.</t>
  </si>
  <si>
    <t>CDI  - DESARROLLO INFANTIL EN MEDIO FAMILIA R</t>
  </si>
  <si>
    <t xml:space="preserve">SOTARA Y TIMBIO </t>
  </si>
  <si>
    <t xml:space="preserve">HOLMAN DARLEY BOLAÑOS LAME </t>
  </si>
  <si>
    <t>NO PRESENTO</t>
  </si>
  <si>
    <t>01/01/2011 AL 31/12/2012</t>
  </si>
  <si>
    <t xml:space="preserve">DELEGADO MUNICIPAL DE PRIMERA INFANCIA/ COORDINAR PROGRAMA ENTRE LAS AUTORIDADES E INSTANCIAS LOCALES, PARTICIPACION EN LA MESA MUNICIPAL DE PRIMERA INFANCIA O LA INSTANCIA CORRESPONDIENTE EN TODAS SUS REUNIONES </t>
  </si>
  <si>
    <t xml:space="preserve">CUMPLE CON EL PERFIL </t>
  </si>
  <si>
    <t>MARIA ISABEL SANCHEZ MOSQUERA</t>
  </si>
  <si>
    <t>FUNDA PROSESO</t>
  </si>
  <si>
    <t>01/06/2012 AL 06-30-2014</t>
  </si>
  <si>
    <t xml:space="preserve">COORDINADOR DE PROGRAMAS DE P.I.  DESEMPEÑANDOSE EN ATENCION A LAS COMUNIDADES. </t>
  </si>
  <si>
    <t xml:space="preserve">PRESENTA CERTIFICADOS DE EXPERIENCIA LABORAL </t>
  </si>
  <si>
    <t>MERCY PIEDAD RUIZ VALENCIA</t>
  </si>
  <si>
    <t>COORPORACION UNIV AUTONOMA DEL CAUCA</t>
  </si>
  <si>
    <t>FUND LICEO COMERCIAL CIUDAD DEL BORDO</t>
  </si>
  <si>
    <t>DESDE EL 15-02-2010-30-DIC-2011</t>
  </si>
  <si>
    <t>COORDINAR EL PROCESO DE INSCRIPCION DE LOS NIÑOS Y NIÑAS Y LAS FAMILIA PARA EL INICIO DE LA ATENCION EN LA MODALIDAD FAMILIAR/COORDINAR PROCESOS PEDAGOGICOS QUE SE DEBEN DESARROLLAR EN ENCUENTROS EDUCATIVOS CON LAS FAMILIAS/ORGANIZAR LOS PROCESOS ADMINISTRTAIVOS DE ACUERDO CON LA MODALIDAD (CARPETAS DE LOS NIÑOS Y NIÑAS CON DOCUMENTACION COMPLETA)</t>
  </si>
  <si>
    <t xml:space="preserve">JULIETH SALAZAR MESA </t>
  </si>
  <si>
    <t xml:space="preserve">LICENCIADA EN EDUCCION PREESCOLAR </t>
  </si>
  <si>
    <t xml:space="preserve">CORPORACION UNIVERSITARIA AUTONOMA DEL CAUCA </t>
  </si>
  <si>
    <t xml:space="preserve">LIEO TECNICO SUPERIOR ADSCRITO A LA CORPORACION UNIVERSITARIA AUTONOMA DEL CAUCA </t>
  </si>
  <si>
    <t>09-03-2013 AL 16/07/2014 - 01/08/2014 AL 15/12/2014</t>
  </si>
  <si>
    <t>GUARDAR ABSOLUTA RESERVA DE LA INFORMACION QUE SEA DE NATURALEZA PRIVADA/ DISEÑAR PLA DE ACCION /COORDINAR LA SISTEMATIZACION DE LA INFORMACION/ ORIENTAR LOS PROCESOS FORMATIVOS PARA LA EDUCACION INCIAL /PROPICIAR ESPACIOS PARA EL QUEHACER  PEDAGOGICO</t>
  </si>
  <si>
    <t>CLAUDIA XIMENA CALVACHE PACHECO</t>
  </si>
  <si>
    <t>TECNOLOGA EN GESTION BANCARIA Y FINANCIERA</t>
  </si>
  <si>
    <t>ALCALDIA MUNICIPAL DE TOTORO</t>
  </si>
  <si>
    <t>01/08/2004 AL 02/01/2012</t>
  </si>
  <si>
    <t>AUX ADMON DE LA SECRETARIA DE HACIENDA,</t>
  </si>
  <si>
    <t>LENI VIVIANA PINO TORRES</t>
  </si>
  <si>
    <t>INST UNIV COLEGIO MAYOR DEL CAUCA</t>
  </si>
  <si>
    <t>NEW SLIPER</t>
  </si>
  <si>
    <t>DESDE EL 06-01-2011 AL 20-06-2013</t>
  </si>
  <si>
    <t>AUX ADMiINISTRATIVO</t>
  </si>
  <si>
    <t>MAURICIO MORALES MUÑOZ</t>
  </si>
  <si>
    <t>SERVICIO NACIONAL DE APRENDIZAJE SENA</t>
  </si>
  <si>
    <t>GYM HERCULES</t>
  </si>
  <si>
    <t>DESDE EL 25-01/2012  1HASTA EL 28/03/2014</t>
  </si>
  <si>
    <t>ADMINISTRADOR</t>
  </si>
  <si>
    <t>CRISTIAN ALEJANDRO JULICUEVARGAS</t>
  </si>
  <si>
    <t>TECNICO LABORAL EN ADMINISTRACION DE EMPRESAS</t>
  </si>
  <si>
    <t>COLEGIO INSTITUTO BOLIVARIANO NO FORMAL</t>
  </si>
  <si>
    <t xml:space="preserve">CAMPO Y ASOCIADOS </t>
  </si>
  <si>
    <t>DESDE EL DIA 04 DE MARZO 2013 HASTA EL 03 DE MARZO 2014</t>
  </si>
  <si>
    <t>ADMIMISTRATIVO</t>
  </si>
  <si>
    <t>MAESTROS Y MAESTRAS</t>
  </si>
  <si>
    <t>1./50</t>
  </si>
  <si>
    <t>MABEL ROCIO VOLVERAZ</t>
  </si>
  <si>
    <t>LICENCIATURA EN EDUCACION BASICA, ENFASIS EN LEGUA CASTELLANA</t>
  </si>
  <si>
    <t xml:space="preserve">NO PRESENTA DATOS </t>
  </si>
  <si>
    <t xml:space="preserve">ANDREA  ALEJANDRA ROMERO </t>
  </si>
  <si>
    <t xml:space="preserve">PEDAGOGIA INFANTIL Y GESTION CULTURAL </t>
  </si>
  <si>
    <t xml:space="preserve">JARDIIN INFANTIL HORMIGUITAS </t>
  </si>
  <si>
    <t>AÑO 2008 AL AÑO 2010</t>
  </si>
  <si>
    <t>JOSE HERNAN MERA TOSNE</t>
  </si>
  <si>
    <t xml:space="preserve">LICENCIADO EN ETNOEDUCACION </t>
  </si>
  <si>
    <t xml:space="preserve">GIMNASIO MODERNO DEL CAUCA </t>
  </si>
  <si>
    <t>19/04/2012 A 30/12/2013</t>
  </si>
  <si>
    <t>ATENDER A PROGRAMAS DE PIRMERA INFANCIA</t>
  </si>
  <si>
    <t xml:space="preserve">ANTONIO LORENZO ARIAS </t>
  </si>
  <si>
    <t xml:space="preserve">ALCALDIA MUNICIPAL EL TAMBO </t>
  </si>
  <si>
    <t>1990-1994</t>
  </si>
  <si>
    <t xml:space="preserve">ADRIANA MARTINEZ RIVERA </t>
  </si>
  <si>
    <t xml:space="preserve">TECNICO ATENCION INTEGRAL A PRIMERA INFANCIA </t>
  </si>
  <si>
    <t xml:space="preserve">INSTITUTO TECNICO DE EXCELENCIA PROFESIONAL -INTERNAL </t>
  </si>
  <si>
    <t xml:space="preserve">INNOVANDO SUEÑOS </t>
  </si>
  <si>
    <t>11/01/2013 AL 30/06/2014</t>
  </si>
  <si>
    <t xml:space="preserve">ANGUIE JULIETH ROBAYO DIAZ </t>
  </si>
  <si>
    <t xml:space="preserve">TECNICA EN EDUCACION INTEGRAL A LA PRIMERA INFANCIA </t>
  </si>
  <si>
    <t xml:space="preserve">INSTITUTO DE ENSEÑANZA Y CAPACITACION TECNICA DEL CAUCA </t>
  </si>
  <si>
    <t xml:space="preserve">COLEGIO CRISTIANO HEROES </t>
  </si>
  <si>
    <t>03/02/2014 AL 28/11/2014</t>
  </si>
  <si>
    <t xml:space="preserve">LUCY ESTELLA FERNANDEZ </t>
  </si>
  <si>
    <t xml:space="preserve">TECNICO EN LABORAL EN LA PRIMERA INFANCIA </t>
  </si>
  <si>
    <t xml:space="preserve">INSTITUCIÓN COLOMBIANA DE EDUCACION BILLINGUE </t>
  </si>
  <si>
    <t xml:space="preserve">PREESCOLAR TALENTOS INFANTILES </t>
  </si>
  <si>
    <t>11/14/2011 AL 11/11/2014</t>
  </si>
  <si>
    <t xml:space="preserve">MAGDA GISELLE GUEVARA COLLAZOS </t>
  </si>
  <si>
    <t>ESCUELA DE FORMACION TECNICA DEL CAUCA EFT</t>
  </si>
  <si>
    <t xml:space="preserve">INSTITUCION  EDUCATIVA  CONCETRACION ESCOLAR GUILLERMO VALENCIA </t>
  </si>
  <si>
    <t>01/02/2013 HASTA 15/10/2014</t>
  </si>
  <si>
    <t xml:space="preserve">NATALIA AGUDELO VALENCIA </t>
  </si>
  <si>
    <t>TECNICO LABORAL EN ATENCION Y EDUCACION PREESCOLAR</t>
  </si>
  <si>
    <t>INSTITUTO INADE</t>
  </si>
  <si>
    <t>LICEO CERVANTES</t>
  </si>
  <si>
    <t>02/02/2009AL /12/12/2009</t>
  </si>
  <si>
    <t xml:space="preserve">JARDIN INFANTIL FORJANDO CAMINOS </t>
  </si>
  <si>
    <t>02/02/2010 AL 18/11/2014</t>
  </si>
  <si>
    <t xml:space="preserve">MARILLIN BIBIANA JOAQUIN NOGUERA </t>
  </si>
  <si>
    <t xml:space="preserve">ATENCION INTEGRALA LA PRIMERA INFANCIA </t>
  </si>
  <si>
    <t>FUNDACION PROGRAMAS TECNICOS DEL CAUCA-FUNPROTEC</t>
  </si>
  <si>
    <t xml:space="preserve">FUNPROTEC </t>
  </si>
  <si>
    <t>02/02/2013 HASTA EL 03/05/2014</t>
  </si>
  <si>
    <t>AUXILIAR EN ATENCION INTEGRAL</t>
  </si>
  <si>
    <t xml:space="preserve">LUZ ANGELA PALECHOR LOPEZ </t>
  </si>
  <si>
    <t xml:space="preserve">TECNICO LABORAL EN PREESCOLAR </t>
  </si>
  <si>
    <t>23/12/201</t>
  </si>
  <si>
    <t>HOGAR INFANTIL AMANECER</t>
  </si>
  <si>
    <t>2012 AL 2014</t>
  </si>
  <si>
    <t xml:space="preserve">TECNICO EN PREESCOLAR </t>
  </si>
  <si>
    <t>IVONE ALEJANDRA GARCIA ORDOÑEZ</t>
  </si>
  <si>
    <t xml:space="preserve">TECNICO INTEGRAL EN LA ATENCION A PRIMERA INFANCIA </t>
  </si>
  <si>
    <t>FUNDACION TALLER CULTURAL PARA EL DESARROLLO INTEGRAL DEL HOMBRE</t>
  </si>
  <si>
    <t xml:space="preserve">ASOCIACION SAN JOSE </t>
  </si>
  <si>
    <t>2010 AL 2014</t>
  </si>
  <si>
    <t xml:space="preserve">LEYLI MUÑOZ HERNANDEZ </t>
  </si>
  <si>
    <t xml:space="preserve">TECNICO EN ATENCION INTEGRAL EN LA PRIMERA INFANCIA </t>
  </si>
  <si>
    <t xml:space="preserve">ASOCIACION DE PADRES DE FAMILIA ABELINO UL </t>
  </si>
  <si>
    <t xml:space="preserve">23 AÑOS </t>
  </si>
  <si>
    <t xml:space="preserve">MADRE COMUNITARIA </t>
  </si>
  <si>
    <t xml:space="preserve">CLAUDIA PATRICIA ORDOÑEZ VIDAL </t>
  </si>
  <si>
    <t xml:space="preserve">INSTITUTI TECNICO SUPERAR </t>
  </si>
  <si>
    <t xml:space="preserve">ASOCIACION LOS CAMPOS </t>
  </si>
  <si>
    <t xml:space="preserve">18 AÑOS </t>
  </si>
  <si>
    <t xml:space="preserve">ALIS LORENA ORDOÑEZ MARTINEZ </t>
  </si>
  <si>
    <t xml:space="preserve">18  AÑOS </t>
  </si>
  <si>
    <t xml:space="preserve">OLIVA PEREZ PIAMBA </t>
  </si>
  <si>
    <t>ESMERALDA URRUTIA GUERRERO</t>
  </si>
  <si>
    <t>ALCALDIA MUNICIPAL DE TORIBIO CAUCA</t>
  </si>
  <si>
    <t>01-09-88 AL 30-06-89</t>
  </si>
  <si>
    <t xml:space="preserve">CRISTINA ADRIANA SEGURA CEBALLOS </t>
  </si>
  <si>
    <t xml:space="preserve">FANNY YINETH HOYOS MUÑOZ </t>
  </si>
  <si>
    <t>INADE-POPAYAN</t>
  </si>
  <si>
    <t>MUNICIPIO DE LA PLATA -ALCALDIA MUNICIPAL</t>
  </si>
  <si>
    <t>08/03/2010 A 30/11/2010</t>
  </si>
  <si>
    <t xml:space="preserve">PRESCOLAR MUNDO MAGICO </t>
  </si>
  <si>
    <t>02/02/2013 AL 16/12/2013</t>
  </si>
  <si>
    <t xml:space="preserve">AUXILIAR DEL GRADO MATERNO </t>
  </si>
  <si>
    <t xml:space="preserve">YENNY LILIANA GOMEZ ORTIZ </t>
  </si>
  <si>
    <t xml:space="preserve">TECNICO LABORAL EN EL CUIDADO INTEGRAL PARA LA PRIMERA INFANCIA </t>
  </si>
  <si>
    <t xml:space="preserve">POLITECNICO LATIONAMERICANO DEL NORTE </t>
  </si>
  <si>
    <t xml:space="preserve">INSTITUCION  EDUCATIVA  DESTELLOS EMPRESARIALES </t>
  </si>
  <si>
    <t>2011 A 2012</t>
  </si>
  <si>
    <t>MARINELA CRUZ BUITRON</t>
  </si>
  <si>
    <t xml:space="preserve">INSTITUTO NACIONAL AUTONOMO DE EDUCACION - INADE </t>
  </si>
  <si>
    <t xml:space="preserve">FUNDACION LICEO COMERCIAL CUIDAD DEL BORDO </t>
  </si>
  <si>
    <t>02/17/2010 AL 13/ 08/2013</t>
  </si>
  <si>
    <t xml:space="preserve">SANDRA YANETH  HUACA LUNA </t>
  </si>
  <si>
    <t xml:space="preserve">NORMALISTA SUPERIOR </t>
  </si>
  <si>
    <t xml:space="preserve">ESCUELA NORMAL SUPERIOR </t>
  </si>
  <si>
    <t xml:space="preserve">FUNDACION GERSAIN MARIN </t>
  </si>
  <si>
    <t>2004-2005</t>
  </si>
  <si>
    <t xml:space="preserve">CLAUIDA MARGOT FAJARDO SANCHEZ </t>
  </si>
  <si>
    <t xml:space="preserve">LICENCIADA EN ETNOEDUCACION </t>
  </si>
  <si>
    <t xml:space="preserve">CENTRO EDUCATIVO EREDA LA ESTELA </t>
  </si>
  <si>
    <t>1,/50</t>
  </si>
  <si>
    <t xml:space="preserve">DORA SHIRLEY ROJAS CORTES </t>
  </si>
  <si>
    <t xml:space="preserve">SECRETARIADO NACIONAL DEL PASTORAL SOCIAL </t>
  </si>
  <si>
    <t>09/08/2011 AL 15/06/2012</t>
  </si>
  <si>
    <t xml:space="preserve">IMPLEMENTACION DE LA ESTRATEGIA DE RESPUESTA INMEDIATA </t>
  </si>
  <si>
    <t>PRESENTA CERTIFICACIONES DE EXPERIENCIA LABORAL</t>
  </si>
  <si>
    <t xml:space="preserve">DIANA ALEJANDRA LEITON RIVERA </t>
  </si>
  <si>
    <t xml:space="preserve">PREESCOLAR CRECER JUNTOS </t>
  </si>
  <si>
    <t>01/08/2012 A 01/07/2013</t>
  </si>
  <si>
    <t xml:space="preserve">DESEMPEÑO: ORIENTANDO LOS NIÑOS DE 2 A6 AÑOS EN ACTIVIDADES DEL PROYECTO DE ETICA Y VALORES, ORIENTANDO LA ESCUELA DE PADRES Y REALIZANDO LAS TERAPIAS INDIVUDUALES CON LOS NIÑOS. </t>
  </si>
  <si>
    <t xml:space="preserve">CLAUDIA PATRICIA MENEZ  MUÑOZ </t>
  </si>
  <si>
    <t xml:space="preserve">COMISARIA DE FAMILIA DE BALBOA -CAUCA </t>
  </si>
  <si>
    <t>14/03/2012 AL 21/04/2013</t>
  </si>
  <si>
    <t>ORIENTACION PSICOLOGICA Y PSICOTERAPEUTICA /UTILIZACION DE METODOS Y CONOCIMIENTOS DE LA CIENCIA  REFERENTES A LAS CONDUCTAS HUMANAS - RESOLUCION DE PROBLEMAS EN  CAMPO-TRABAJO EN RIMERA INFANCIA Y PSICOLOGIA COMUNITARIA.</t>
  </si>
  <si>
    <t xml:space="preserve">NELLY CONCEPCION VIDALES ZUÑIGA </t>
  </si>
  <si>
    <t xml:space="preserve">UNIVERSIDAD ANTONIO NARIÑO </t>
  </si>
  <si>
    <t>HOSPITAL UNIDAD NIVEL 1 CAJIBIO</t>
  </si>
  <si>
    <t>01/01/2006 AL 12/04/2006</t>
  </si>
  <si>
    <t>COORDINANDO LOS PROGRAMAS DE ESCUELAS SALUDABLES Y PREVENCION DEL CONSUMO DE SUSTANCIA SPSICOACTIVAS SPA.</t>
  </si>
  <si>
    <t>PRESENTA CERTIFICACIONES DE EXPERIENCIA LABORAL,SOLO SE TOMARA EN CUENTA LA CERTIFICACION DEL HOSPITAL UNIDAD NIVEL 1 CAJIBIO, LA OTRA SE OMITE POR SOLO ENFOCARSE EN EL AMBITO DE SALUD.</t>
  </si>
  <si>
    <t xml:space="preserve">SALUD SOLIDARIA </t>
  </si>
  <si>
    <t>24/03/2007 AL 12/05/2007</t>
  </si>
  <si>
    <t xml:space="preserve">ATENCION A PACIENTES EN HOSPITAL LOCAL MERCADERES </t>
  </si>
  <si>
    <t xml:space="preserve">MONICA DEL SOCORRO GARCES </t>
  </si>
  <si>
    <t>15/02/2013 AL 28/06/2013</t>
  </si>
  <si>
    <t>ATENCION A POBLACION DE ATENCION A LA PRIMERA INFANCIA.</t>
  </si>
  <si>
    <t>TOMAS FELIPE CHAVEZ</t>
  </si>
  <si>
    <t>PSOCOLOGO</t>
  </si>
  <si>
    <t>UNIVERSIDAD NACIONAL A ABIERTA Y A DISTANCIA UNAD</t>
  </si>
  <si>
    <t>01-03/2008 AL 30-08-2008</t>
  </si>
  <si>
    <t>PRACTICAS PROFESIONALES SEGÚN CONVENIO ENTRE LA UNAD E ICBF ATENDIENDO: VIOLENCIA INTRAFAMILIAR/ EDUCACION SEXUAL/MANEJO DE ESCUELA DE PADRES/DESARROLLO EVOLUTIVO /COGNITIVO/SOCIAL / AFECTIVO Y MOTRIZ.</t>
  </si>
  <si>
    <t xml:space="preserve">ERICA ADRINA GARCES COLLAZOS </t>
  </si>
  <si>
    <t xml:space="preserve">CASA DE JUSTICIA DE POPAYAN </t>
  </si>
  <si>
    <t>10/02/2012 AL 17/12/201 2</t>
  </si>
  <si>
    <t>APOYO PROCESOS DE INTERVENCION FAMILIAR Y TERAPIA PSICOLOGICA PARA SALUD MENTAL / REQUISITO DE SU PRACTICA PROFESIONAL.</t>
  </si>
  <si>
    <t xml:space="preserve">LEYDI JHOANA ROJAS CABRERA </t>
  </si>
  <si>
    <t xml:space="preserve">INPEC </t>
  </si>
  <si>
    <t>23/02/2007 AL 23/02/2008</t>
  </si>
  <si>
    <t>APOYO EN EL AREA DE REINSERCION SOCIAL (PRACTICA UNIVERISTARIA)</t>
  </si>
  <si>
    <t xml:space="preserve">PROFESIONAL DE APOYO EN SALUD Y NUTRICION </t>
  </si>
  <si>
    <t>1./300</t>
  </si>
  <si>
    <t xml:space="preserve">FLOR DE MARIA GARCIA VANEGAS </t>
  </si>
  <si>
    <t>ENFERMERA JEFE</t>
  </si>
  <si>
    <t xml:space="preserve">SISO LTDA </t>
  </si>
  <si>
    <t>10/05/1999 AL 05/06/1999</t>
  </si>
  <si>
    <t xml:space="preserve">ENFERMERA </t>
  </si>
  <si>
    <t xml:space="preserve">PROMOVER LTDA </t>
  </si>
  <si>
    <t>12/07/1999 AL 06/12/1999</t>
  </si>
  <si>
    <t xml:space="preserve">LINA PAOLA QUIÑONES </t>
  </si>
  <si>
    <t>INSTITUTO INDEC S</t>
  </si>
  <si>
    <t xml:space="preserve">YENY IDALID LUNA SOLARTE </t>
  </si>
  <si>
    <t xml:space="preserve">ESCUELA DE CAPACITACION DEL SERVICIO DE SALUD DEL CAUCA -EDUCACION NO FORMAL </t>
  </si>
  <si>
    <t>DIRECCION DEPARTAMENTAL DE SALUD DEL CAUCA</t>
  </si>
  <si>
    <t>20/02/2005 AL 12- 12-2007</t>
  </si>
  <si>
    <t>MONICA LILIANA ROJAS MONTILLA</t>
  </si>
  <si>
    <t>HOSPITAL SAN JOSE</t>
  </si>
  <si>
    <t>09-04-2009-01-06-2009</t>
  </si>
  <si>
    <t>TECNICO EN  ENFER</t>
  </si>
  <si>
    <t>AUX PEDAGOGICOS</t>
  </si>
  <si>
    <t>DEILY MAR AROCA LOPEZ</t>
  </si>
  <si>
    <t>ASOCIACION PADRES DE FAMILIA BALBOA</t>
  </si>
  <si>
    <t>05-05-2005- AL 08-04/2014</t>
  </si>
  <si>
    <t>YURY SOLANY ORDOÑEZ MEDINA</t>
  </si>
  <si>
    <t>18/09/2010- AL 08-04-2014</t>
  </si>
  <si>
    <t>MARLENY VELASCO ZUÑIGA</t>
  </si>
  <si>
    <t>TECNICO LABORAL POR COMPETENCIAS EN ASISTENTE EN PERSONAL</t>
  </si>
  <si>
    <t>ISNT. TECNICO DE EXCELENCIA LABORAL</t>
  </si>
  <si>
    <t>05-06-1992 AL 08-02-2014</t>
  </si>
  <si>
    <t>ROSALBA AREVALO PASTES</t>
  </si>
  <si>
    <t>17/09/2007 AL 08/04/2014</t>
  </si>
  <si>
    <t>NAZLY LORENA CAICEDO</t>
  </si>
  <si>
    <t>LICENCIATURA EN EDUCACION BASICA ENFASIS EN  HUMANIDADES</t>
  </si>
  <si>
    <t>EN CURSO</t>
  </si>
  <si>
    <t>31/08/2009 AL 08/04/2004</t>
  </si>
  <si>
    <t>ASTRID MILENA ANDRADE</t>
  </si>
  <si>
    <t>TECNICO EN ATENCION A PRIMERA INFANCIA</t>
  </si>
  <si>
    <t>ESCUELA DE FORMACION TECNICA DEL CAUCA-CESCO</t>
  </si>
  <si>
    <t>01/05/2007-10-12-2010</t>
  </si>
  <si>
    <t>DOCENTE OFERENTE</t>
  </si>
  <si>
    <t>MARYOLI HUACA BOLAÑOS</t>
  </si>
  <si>
    <t>CENTRO EDUCATIVO Y ARTISTICO AUGUSTO RIVERA</t>
  </si>
  <si>
    <t>31/10/2010 AL 30/04/2012</t>
  </si>
  <si>
    <t>ADRIANA LEDEZMA RIOS</t>
  </si>
  <si>
    <t>POLITECNICO EMPRESARIAL COLOMBIANO</t>
  </si>
  <si>
    <t>INST EDUCATIVA TECNICA TOMAS CIRPIANO DE MOSQUERA</t>
  </si>
  <si>
    <t>FEBRERO A NOVIEMBRE DE 2007</t>
  </si>
  <si>
    <t>DEYA GAVIRIA</t>
  </si>
  <si>
    <t>17/07/2007 AL 08/04/2014</t>
  </si>
  <si>
    <t>MARIIA NELLY GUZMAN OSORIO</t>
  </si>
  <si>
    <t>ASOCIACION HOGARES COMUNITARIOS VERMEJA BAJA</t>
  </si>
  <si>
    <t>01/07/2007- 11-04-2014</t>
  </si>
  <si>
    <t>YULY MAURENI BURBANO</t>
  </si>
  <si>
    <t>BASICA PRIMARIA 4 GRADO</t>
  </si>
  <si>
    <t>ESCUELA RURAL MIXTA EL JARDIN</t>
  </si>
  <si>
    <t>22/05/2006 AL 11/04/2014</t>
  </si>
  <si>
    <t>ANA CEIDA MOSQUERA RIVERA</t>
  </si>
  <si>
    <t>BASICA PRIMARIA 5 GRADO</t>
  </si>
  <si>
    <t>CENTRO EDUCATIVO PURETRO</t>
  </si>
  <si>
    <t>ASOCIACION HOGARES COMUNITARIOS BERMEJA BAJA</t>
  </si>
  <si>
    <t>10/10/1991 AL 11/04/2014</t>
  </si>
  <si>
    <t xml:space="preserve">EMILIA MARIA RUIZ </t>
  </si>
  <si>
    <t xml:space="preserve">CENTRO EDUCATIVO CAMPO BELLO ALTO </t>
  </si>
  <si>
    <t>01/10/1992 AL 08/04/2014</t>
  </si>
  <si>
    <t xml:space="preserve">DIANA MARCELA GRACIA MEDINA </t>
  </si>
  <si>
    <t xml:space="preserve">EDUCACIÓN SECUNDARIA 9NO. GRADO </t>
  </si>
  <si>
    <t xml:space="preserve">CENTRO EDUCATIVO LA PALMA </t>
  </si>
  <si>
    <t>01/03/2011 AL 21/11/2014</t>
  </si>
  <si>
    <t xml:space="preserve">LORENA PATRICIA MUÑOZ </t>
  </si>
  <si>
    <t xml:space="preserve">LICENCIADA EN EDUCACION BASICA </t>
  </si>
  <si>
    <t>UNIVERSIDAD DEL CAIUCA</t>
  </si>
  <si>
    <t xml:space="preserve">CENTRO PEDAGOGO LEONARDO DAVINCI </t>
  </si>
  <si>
    <t>01/07/2012 AL 30/08/2014</t>
  </si>
  <si>
    <t xml:space="preserve">SARA IBARRA SOLANO </t>
  </si>
  <si>
    <t xml:space="preserve">INSTITUTO TECNICO DE EXCELENCIA PROFESIONAL -INTENAL </t>
  </si>
  <si>
    <t>25/07/1888 A 01/07/2014</t>
  </si>
  <si>
    <t xml:space="preserve">MARYURI  LUNA BUITRON </t>
  </si>
  <si>
    <t xml:space="preserve">UNIVERSIDAD AUTONOMA DEL CAUCA </t>
  </si>
  <si>
    <t>01/01/2014 AL 30/08/2014</t>
  </si>
  <si>
    <t xml:space="preserve">PREESCOLAR  CRECIENDO FELIZ </t>
  </si>
  <si>
    <t>01/09/2013 A 30/12/2013</t>
  </si>
  <si>
    <t xml:space="preserve">OLGA MARIA GURRETE </t>
  </si>
  <si>
    <t xml:space="preserve">LICENCIATURA EN PEDAGIGIA INFANTIL </t>
  </si>
  <si>
    <t xml:space="preserve">UNVERISDAD DEL TOLIMA </t>
  </si>
  <si>
    <t xml:space="preserve">INSTITUCION EDUCATIVA POBLAZON -POPAYAN </t>
  </si>
  <si>
    <t xml:space="preserve">DIANA MARCELA VELASQUEZ LOPEZ </t>
  </si>
  <si>
    <t xml:space="preserve">TECNICO LABORAL POR COMPETENCIAS EN ATENCION INTEGRAL A LA PRIMERA INFANCIA </t>
  </si>
  <si>
    <t>CENTRO PEDAGOGICO LEONARDO DAVINCI</t>
  </si>
  <si>
    <t>EDITH VIVIANA RIASCOS MANTILLA</t>
  </si>
  <si>
    <t xml:space="preserve">BACHILLER ACADEMICO </t>
  </si>
  <si>
    <t xml:space="preserve">ANTONIO GARCIA PAREDES </t>
  </si>
  <si>
    <t>ARQUIDIOSECIS DE POPAYTAN</t>
  </si>
  <si>
    <t>26/03/2012 AL 13/12/2013</t>
  </si>
  <si>
    <t xml:space="preserve">YULI ANDREA ORDOÑEZ </t>
  </si>
  <si>
    <t xml:space="preserve">COLEGIO CAMPESTRE AMERICA </t>
  </si>
  <si>
    <t>21/09/2012 AL 20/03/2013</t>
  </si>
  <si>
    <t>01/06/2013 AL 30/08/2014</t>
  </si>
  <si>
    <t xml:space="preserve">ANA PATRICIA LEDEZMA PEREZ </t>
  </si>
  <si>
    <t xml:space="preserve">ASOCIACION DE PADRES DE FAMILIA BARRIO BALBOA </t>
  </si>
  <si>
    <t>31/05/2011 AL 08/04/2014</t>
  </si>
  <si>
    <t xml:space="preserve">EMA MAGNOLIA ONDELA GALLEGO </t>
  </si>
  <si>
    <t xml:space="preserve">EDUCACION FISICA, RECREACION Y DEPORTE </t>
  </si>
  <si>
    <t xml:space="preserve">SIGLO XXI </t>
  </si>
  <si>
    <t>01/2012 AL 31/12/2013</t>
  </si>
  <si>
    <t>AUXILIAR PEDAGOGICO EN SIGLO XXI</t>
  </si>
  <si>
    <t>NO SE AVALA INFORMACIÓN, PROPONETE DESISTE DE PARTICIPAR POR EL GRUPO 33</t>
  </si>
  <si>
    <t>19262012-705</t>
  </si>
  <si>
    <t xml:space="preserve">ALEXANDER FLOREZ ALVAREZ </t>
  </si>
  <si>
    <t>32099-T</t>
  </si>
  <si>
    <t>ADORNOS MIL Y CIA LTDA</t>
  </si>
  <si>
    <t>05/05/1985 AL 26//11/2014</t>
  </si>
  <si>
    <t xml:space="preserve">REVISION CONTABLE Y FINANCIERA </t>
  </si>
  <si>
    <t>PRESENTA CERTIFICACION LABORAL.</t>
  </si>
  <si>
    <t xml:space="preserve">OBSERVACIÓN: LA PROPUESTA INICIAL PRESENTADA POR EL PROPONENTE FUE EVALUADA EN LOS TÉRNIMOS DEFINIDOS EN LA CONVOCATORIA; EN EL PROCESO DE SUBSACIÓN EL PROPONENTE A TRAVÉS DE OFICIO CON RADICACION 005145 DEL 16 DE DICIEMBRE DE 2014 A LAS 2:44PM, DESISTE BAJO EL FOLIO NÚMERO 2 DE PARTICIPAR PARA EL GRUPO 33 (POPAYÁN RESTO DE VEREDAS) </t>
  </si>
  <si>
    <t xml:space="preserve">    </t>
  </si>
  <si>
    <t>UNION TEMPORAL PARA LA PRIMERA INFANCIA DEL CAUCA</t>
  </si>
  <si>
    <t>19262014-150</t>
  </si>
  <si>
    <t>SEGÚN EL PLIEGO DE CONDICIONES PAGINA 55 LITERAL C, CONTRATOS EN EJECUCION PARA PROGRAMAS MISIONALES  SERA VALIDA LA CERTIFICACION DEL SUPERVISOR DEL CONTRATO. / SUBSANABLE.</t>
  </si>
  <si>
    <t>CERTIFICACION DE EXPERIENCIA:. SOLO SE TOMARA EN CUENTA LA INFORMACION ALLEGADA SEGÚN LA PRESENTACION DEL PROPONENTE EN ORDEN DE MENOR A MAYOR PARA CADA UNO DE LOS GRUPOS.  POR TAL MOTIVO AL HABER SIDO PRESENTADO ESTE CONTRATO COMO EXPERIENCIA ADICIONAL EN EL GRUPO 8; ESTA NO SE TOMARA EN CUENTA PARA EL CASO.</t>
  </si>
  <si>
    <t>POPAYAN Y RESTO DE VEREDAS</t>
  </si>
  <si>
    <t>SI PRESENTA</t>
  </si>
  <si>
    <t xml:space="preserve">LICENCIATURA EN EDUCACION PRE ESCOLAR </t>
  </si>
  <si>
    <t xml:space="preserve">UNIVERSIDAD DEL MAGDALENA </t>
  </si>
  <si>
    <t xml:space="preserve">PROGRAMA DE EDUCACION PARA JOVENES Y ADULTOS </t>
  </si>
  <si>
    <t>NO PRESENTA CERTIFICACION LABORAL QUE ACREDITE TIMEPO LAOBRADO.</t>
  </si>
  <si>
    <t>LICEO TECNICO SUPERIOR -COPORRACION UNIVERSITARIA AUTONOMA DEL CAUCA</t>
  </si>
  <si>
    <t>18/01/2010 A 31/07/2012</t>
  </si>
  <si>
    <t>DOCENTE DEL PROGRAMA DE ATENCION INTEGRAL A LA PRIMERA INFANCIA CON ENTORNO FAMILIAR</t>
  </si>
  <si>
    <t xml:space="preserve">PRESENTA CERTIFICACION LABORAL </t>
  </si>
  <si>
    <t>NO PRESENTA DATOS</t>
  </si>
  <si>
    <t>2012 AL 2013</t>
  </si>
  <si>
    <t xml:space="preserve">PROGRAMA DE EDUCACION PARA JOVENES Y ADULTOS - TRANSFORMEMOS </t>
  </si>
  <si>
    <t>NO PRESENTA CERTIFICACION LABORAL QUE ACREDITE TIEMPO LABORADO.</t>
  </si>
  <si>
    <t>05/08/2013 AL 16/07/2014</t>
  </si>
  <si>
    <t>COORDIANDORA PEDAGOGICA ESTRATEGIA DE 0 A SIEMPRE.</t>
  </si>
  <si>
    <t xml:space="preserve">INSTITUCION AGROPECUARIA ALEJANDRO GOMEZ LERMA </t>
  </si>
  <si>
    <t>10 MESES DEL AÑO 2009</t>
  </si>
  <si>
    <t>DOCENTE EDUCACION PRE ESCOLAR</t>
  </si>
  <si>
    <t xml:space="preserve">NO PRESENTA CERTIFICACION LABORAL </t>
  </si>
  <si>
    <t xml:space="preserve">AUXILIAR ADMINISTRATIVO </t>
  </si>
  <si>
    <t>MARIA DEL PILAR DOMINGUEZ VALVERDE</t>
  </si>
  <si>
    <t xml:space="preserve">TECNOLOGA EN GESTION EMPRESARIAL </t>
  </si>
  <si>
    <t xml:space="preserve">COLEGIO MAYOR DEL CAUCA </t>
  </si>
  <si>
    <t xml:space="preserve">FERROMUEBLES </t>
  </si>
  <si>
    <t>01/06/2011 AL 31/12/2011</t>
  </si>
  <si>
    <t>AUXILIAR ADMINISTRATIVA</t>
  </si>
  <si>
    <t xml:space="preserve">INSTITUCION UNIVERSITARIA  COLEGIO MAYOR DEL CAUCA </t>
  </si>
  <si>
    <t>VIDRIO ARTE</t>
  </si>
  <si>
    <t>17/09/2012 AL 30/04/2012</t>
  </si>
  <si>
    <t>COORDINADORA ADMINISTRATIVA</t>
  </si>
  <si>
    <t xml:space="preserve">MAESTRAS Y MAESTROS. </t>
  </si>
  <si>
    <t>YUDITH LAURENTINA FUELPAS CHINGAL</t>
  </si>
  <si>
    <t xml:space="preserve">LICENCIATURA EN EDUCACION BASICA , ENFASIS EN CIENCIAS NATURALEZ Y EDUCACION AMBIENTAL </t>
  </si>
  <si>
    <t>UNIVERISDAD DEL CAUCA</t>
  </si>
  <si>
    <t xml:space="preserve">INSTITUCION EDUCATIVA JULUMITO </t>
  </si>
  <si>
    <t>15/02/2012 AL 27/11/2013</t>
  </si>
  <si>
    <t xml:space="preserve">APOYO EN PRIMERA INFANCIA </t>
  </si>
  <si>
    <t>GRUPO DE INVESTIGACION IERED.</t>
  </si>
  <si>
    <t>2012 AL 2014.</t>
  </si>
  <si>
    <t>FORTALECIMIENTO DE EXPERIENCIAS PEDAGOGICAS DESDE LOS ELEMENTOS DEL DEBATE COMP. EN EDUCACION Y PEDAGOGIA.</t>
  </si>
  <si>
    <t>1/.50</t>
  </si>
  <si>
    <t xml:space="preserve">VIVIANA MERCEDES PAZ REALPE </t>
  </si>
  <si>
    <t>INSTITUCION EDUCATIVA NORMAL SUPERIOR</t>
  </si>
  <si>
    <t>20/06/2005 AL 31/12/2005</t>
  </si>
  <si>
    <t>BICARIATO APOSTOLICO DE GUAPI</t>
  </si>
  <si>
    <t>25/03/2013 A 10/12/2010</t>
  </si>
  <si>
    <t>14/02/2012 AL 25/05/2012</t>
  </si>
  <si>
    <t xml:space="preserve">EDUCADORA FAMILIAR </t>
  </si>
  <si>
    <t>15/01/2013 AL 31/12/2013</t>
  </si>
  <si>
    <t xml:space="preserve">ANDERSON SANCHEZ  MOSQUERA </t>
  </si>
  <si>
    <t xml:space="preserve">LICENCIADO EN EDUCACION BASICA, CON ENFASIS EN EDUCACION FISICA EDUCACION Y DEPORTES </t>
  </si>
  <si>
    <t xml:space="preserve">COLEGIO MAYOR SAN MARCOS </t>
  </si>
  <si>
    <t>05/09/2013 AL 19/11/2014</t>
  </si>
  <si>
    <t>PROFESOR DE EDUCACION FISICA EN PROGRAMA DE PRIMERA INFANCIA</t>
  </si>
  <si>
    <t>FUNDACION SOCIAL UTRAHUILCA.</t>
  </si>
  <si>
    <t>01/09/2010 AL 30/11/2014</t>
  </si>
  <si>
    <t xml:space="preserve">MIREYA QUIGUA COLLAZOS </t>
  </si>
  <si>
    <t xml:space="preserve">TECNICO EN ATENCION INTEGRAL A LA PRIMERA INFANCIA </t>
  </si>
  <si>
    <t xml:space="preserve">SERVICIO NACIONAL DE APRENDIZAJE SENA </t>
  </si>
  <si>
    <t xml:space="preserve">ASOCIACION DE PADRES DE FAMILIA DE LOS HOGARES COMUNITARIOS DE BIENESTAR ABELINO UL </t>
  </si>
  <si>
    <t>1994 AL 2014</t>
  </si>
  <si>
    <t>MADRE COMUNTARIA  EN LA MODALIDAD FAMI- ATENCION A NIÑOS ENTRE 6 MESES A 5 AÑOS DE EDAD.</t>
  </si>
  <si>
    <t xml:space="preserve">EDITH JOHANA ASTUDILLO </t>
  </si>
  <si>
    <t>KINGDOM KIDS</t>
  </si>
  <si>
    <t>01/09/ 2013 A  14/09/2014</t>
  </si>
  <si>
    <t xml:space="preserve">SONIA GOMEZ ORTIZ </t>
  </si>
  <si>
    <t xml:space="preserve">TECNICO LABORAL EN COMPETENCIAS A LA PRIMERA INFANCIA </t>
  </si>
  <si>
    <t>ITS POPAYAN</t>
  </si>
  <si>
    <t>ASOCIACION DE HOGARES COMUNITARIOS DE BIENESTAR FAMILIAR EL LIMONAR</t>
  </si>
  <si>
    <t>01/04/1997 AL 31/12/2009</t>
  </si>
  <si>
    <t>MADRECOMUNITARIA</t>
  </si>
  <si>
    <t>MARTHA ROCIO CERON CERON</t>
  </si>
  <si>
    <t xml:space="preserve">PSICOLOGA SOCIAL </t>
  </si>
  <si>
    <t xml:space="preserve">ONG CRECER EN FAMILIA </t>
  </si>
  <si>
    <t xml:space="preserve">22/01/2013 A LA FECHA </t>
  </si>
  <si>
    <t>REALIZAR VALORACIONES PSICOLOGICA A NNA UBICADOS EN HOGAR SUSTITUTO  COMO MEDIDA DE PROTECCION.</t>
  </si>
  <si>
    <t xml:space="preserve">COLEGIO SEMILLAS DEL FUTURO </t>
  </si>
  <si>
    <t>01/01/2010 A 01/06/2012</t>
  </si>
  <si>
    <t>ORIENTACION A ESTUDIANTES , PADRES DE FAMILIA, PROFESORES Y SELECCIÓN DE PERSONAL.</t>
  </si>
  <si>
    <t>SI CUMPLE CON CERTIFICACION LABORAL.</t>
  </si>
  <si>
    <t xml:space="preserve">INSTITUTO COLOMBIANO DE BIENESTAR FAMILIAR -REGIONAL NARIÑO </t>
  </si>
  <si>
    <t>11 MESES AÑO 2007</t>
  </si>
  <si>
    <t>SUPERVISORA DEL AREA DE PREVENCION .</t>
  </si>
  <si>
    <t>SUBSANAR: SE REQUIERE QUELAS CERTIFICACIONES LABORALES ESPEFICIQUEN FUNCIONES DEL PROFESIONAL A CARGO.</t>
  </si>
  <si>
    <t xml:space="preserve">REHABILITAR  S.A. </t>
  </si>
  <si>
    <t>DESDE EL AÑO 2012 AL 01/06/2013</t>
  </si>
  <si>
    <t>ATENCION A PACIENTES.</t>
  </si>
  <si>
    <t>MARIA DE LOS ANGELES VILLAFAÑE CAICEDO</t>
  </si>
  <si>
    <t xml:space="preserve">TRABAJO SOCIAL </t>
  </si>
  <si>
    <t xml:space="preserve">INSTITUTO COLOMBIANO DE BIENESTAR FAMILIAR -REGIONAL CAUCA </t>
  </si>
  <si>
    <t xml:space="preserve">21 MESES </t>
  </si>
  <si>
    <t xml:space="preserve">AUXILIAR PEDAGOGICO </t>
  </si>
  <si>
    <t>SANDRA ELIZABETH CHANCHI</t>
  </si>
  <si>
    <t xml:space="preserve">LICENCIADA EN EDUCACION BASICA, CON ENFASIS EN EDUCACION ARTISTICA </t>
  </si>
  <si>
    <t>CENTRO PEDAGOGICO LEONARDO DA VINCI</t>
  </si>
  <si>
    <t>01-06-2013 HASTA EL 30-08-2014</t>
  </si>
  <si>
    <t>ELSA MAGALY CHAVEZ</t>
  </si>
  <si>
    <t>TECNICA EN ATENCION  A LA PRIMERA INFANCIA</t>
  </si>
  <si>
    <t>INSTITUTO COLOMBIANA DE EDUCACION  BILINGÜE ICEB</t>
  </si>
  <si>
    <t>INSTITUCION EDUCATIVA CARLOS M SIMONS</t>
  </si>
  <si>
    <t>08-01-2013 AL 26-11-2014</t>
  </si>
  <si>
    <t>DOCENTE EN ATENCION A PIG EN DEFICIENCIAS FISICAS Y COGNITIVAS</t>
  </si>
  <si>
    <t>MARIA RUBIELA CHICAIZA</t>
  </si>
  <si>
    <t>TECINCA EN PRIMERA INFANCIA</t>
  </si>
  <si>
    <t>ASOC HOGARES COMUNITARIOS BARRIOS BALBOA</t>
  </si>
  <si>
    <t>31/10/1994 A LA FECHA</t>
  </si>
  <si>
    <t>DERLY ALEJANDRA ROJAS</t>
  </si>
  <si>
    <t>LICENCIADA EN BASICA CON EN FASIS EN EDUCACION FISICA,  RECREACION Y DEPORTES</t>
  </si>
  <si>
    <t>NO P´RESENTA</t>
  </si>
  <si>
    <t xml:space="preserve">COLEGIO MOZART </t>
  </si>
  <si>
    <t>01-12-2013 A 18-12-2013 Y  DEL 01-09-2014 A LA FECHA</t>
  </si>
  <si>
    <t>DOCENTE BASICA PRIMARIA</t>
  </si>
  <si>
    <t>NERCY LUCERO ORTEGA ORTEGA</t>
  </si>
  <si>
    <t>FUNDACION PROGRAMA TECNICO DEL CAUCA FUNPROTEC</t>
  </si>
  <si>
    <t>PREESCOLAR GARAVATOS INFANTILES</t>
  </si>
  <si>
    <t>DESDE 01/08/2012 AL 01/08/2014</t>
  </si>
  <si>
    <t>AUXILIARA DE PREESCOLAR</t>
  </si>
  <si>
    <t>EYNER EDUARDO GUZMAN PEÑA</t>
  </si>
  <si>
    <t>ESCUELA NORMAL SUPERIOR SANTA CLARA</t>
  </si>
  <si>
    <t>ISNTITUCION EDUCATIVA EL TABLON</t>
  </si>
  <si>
    <t>DESDE EL 01-01-2013 AL 31-DIC-2013</t>
  </si>
  <si>
    <t>PRACTICA PEDAGOGICA</t>
  </si>
  <si>
    <t>FUND GIMNASIO MODERNO</t>
  </si>
  <si>
    <t>DESDE EL 10 -02-2014-31-10-2014</t>
  </si>
  <si>
    <t>DOCENTE PRIMERA INFANCIA</t>
  </si>
  <si>
    <t>,</t>
  </si>
  <si>
    <t>NO CUMPLE, DEBIDO A QUE POR ORDEN DE MENOR A MAYOR, LA  PRESENTACION FUE TOMADA EN CUENTA PARA EL GRUPO 8, EN EXPERIENCIA ADICIONAL</t>
  </si>
  <si>
    <t>NO CUMPLE COMO INFORMACION ADICIONAL DEBIDO A QUE ESTA INFORMACION YA ESTA PRESENTADA COMO INFORMACION  HABILITANTE.</t>
  </si>
  <si>
    <t>1154/1</t>
  </si>
  <si>
    <t>DUBEY CONSUELO OSORIO VERGARA</t>
  </si>
  <si>
    <t>145588-T</t>
  </si>
  <si>
    <t>SI CUMPLE CON EL PERFIL REQUERIDO.</t>
  </si>
  <si>
    <t>ASOCIACION DE SERVICIOS INTEGRALES PARA LA COMUNIDAD</t>
  </si>
  <si>
    <t xml:space="preserve">GRUPO 4 </t>
  </si>
  <si>
    <t>ASIPCOM ASOCIACION DE SERVICIOS INTEGRALES PARA LA COMUNIDAD</t>
  </si>
  <si>
    <t>ALCALDIA MUNICIPAL DE PIENDAMO</t>
  </si>
  <si>
    <t>C-5-001-2012</t>
  </si>
  <si>
    <t>C-5-001-2013</t>
  </si>
  <si>
    <t>C-5-001-2014</t>
  </si>
  <si>
    <t>ASOCIACION DE PADRES DE FAMILIA DE LA INSTITUCION EDUCATIVA DON BOSCO</t>
  </si>
  <si>
    <t>LA CERTIFICACION PRESENTA ENMENDADURAS EN LA FECHA DE INICIO, NO SE RELACIONA NUMERO DE CUPOS ATENDIDOS</t>
  </si>
  <si>
    <t xml:space="preserve">SE TRASLAPA EN TIEMPO CON LA CERTIFICACION 1.  </t>
  </si>
  <si>
    <t>21,93333</t>
  </si>
  <si>
    <t>902</t>
  </si>
  <si>
    <t>3/ 668</t>
  </si>
  <si>
    <t xml:space="preserve">Demetrio Enrrique Mora - </t>
  </si>
  <si>
    <t>Administrador Financiero</t>
  </si>
  <si>
    <t>Abril 29 de 2011</t>
  </si>
  <si>
    <t>No</t>
  </si>
  <si>
    <t>Hogar Juvenil Campesino Sucre Cauca</t>
  </si>
  <si>
    <t>Febrero a Septiembre de 2014.</t>
  </si>
  <si>
    <t>Personal de apoyo a programas de recuperacion nutricional ambulatoria RNA del ICBF</t>
  </si>
  <si>
    <t>Si</t>
  </si>
  <si>
    <t>NO SE TIENE EN CUENTA LA CERTIFICACION PUESTO QUE NO CUENTA CON LAS FUNCIONES DESARROLLADAS COMO LO SOLICITA EL PLIEGO DE CONDICIONES</t>
  </si>
  <si>
    <t>01 de Febrero de 2013 a 25 de Junio de 2014</t>
  </si>
  <si>
    <t>Director de la institucion</t>
  </si>
  <si>
    <t>Redcom</t>
  </si>
  <si>
    <t>1 de agosto de 2011 a 23 de enero de 2013</t>
  </si>
  <si>
    <t>Asesor comercial</t>
  </si>
  <si>
    <t>LA EXPERIENCIA ACREDITADA NO CORRESPONDE A LA SOLICITADA EN EL PLIEGO DE CONDICIONES</t>
  </si>
  <si>
    <t>Artecom</t>
  </si>
  <si>
    <t>5 de junio a 13 de agosto de 2012</t>
  </si>
  <si>
    <t xml:space="preserve">Accion Social </t>
  </si>
  <si>
    <t>25 de mayo a 10 de junio de 2011</t>
  </si>
  <si>
    <t xml:space="preserve">Encuestador: </t>
  </si>
  <si>
    <t>LA EXPERIENCIA ACREDITADA NO CORREPONDE A LA SOLICITADA EN EL PLIEGO DE CONDICIONES</t>
  </si>
  <si>
    <t>Alcaldia Municipal de Sucre</t>
  </si>
  <si>
    <t>7 de Noviembre al 18 de diciembre de 2009</t>
  </si>
  <si>
    <t>Digitar fichas para aplicativo sisben 3</t>
  </si>
  <si>
    <t>Asociacion de ganaderos del municipio de Sucre</t>
  </si>
  <si>
    <t>año 2007</t>
  </si>
  <si>
    <t>apoyo tecnico y financiero</t>
  </si>
  <si>
    <t>LA EXPERIENCIA ACREDITADA NO CORRESPONDE A LA SOLICITADA EN EL PLIEGO DE CONDICIONES. LA CERTIFICAICON NO CUENTA CON FECHA DE INICIO Y TERMINACION, POR TANTO NO HAY TIEMPO EXACTO DE REFERENCIA PARA SUMAR EXPERIENCIA</t>
  </si>
  <si>
    <t>Yulieth Alejandra Salazar Mesa</t>
  </si>
  <si>
    <t>Licenciada en Educacion Preescolar</t>
  </si>
  <si>
    <t>Corporacion Universitaria Autonoma del Cauca</t>
  </si>
  <si>
    <t>23 de Abril de 2010</t>
  </si>
  <si>
    <t>Centro para el desarrollo Integral del Niño</t>
  </si>
  <si>
    <t>1 de febrero de 30 de noviembre 2010</t>
  </si>
  <si>
    <t>Coordinadora pedagogica en la planeación de actividades educativas y docente segundo año basica primaria</t>
  </si>
  <si>
    <t>1 de febrero de 30 de noviembre 2011</t>
  </si>
  <si>
    <t>Coordinadora pedagogica y docente ciencias naturales y artisticas</t>
  </si>
  <si>
    <t xml:space="preserve">Liceo Tecnico Superior </t>
  </si>
  <si>
    <t>9 de Marzo de 2013 a 16 de Julio de 2014</t>
  </si>
  <si>
    <t>Coordinadora Pedagogica de la modalidad CDI familiar</t>
  </si>
  <si>
    <t>Extras S.A</t>
  </si>
  <si>
    <t>21 de Junio de 2012 a 7 de Febrero de 2013</t>
  </si>
  <si>
    <t>Educador Familiar</t>
  </si>
  <si>
    <t>David Hernan Perez Solarte</t>
  </si>
  <si>
    <t>Fisioterapeuta</t>
  </si>
  <si>
    <t>13 de septiembre de 2013</t>
  </si>
  <si>
    <t>Alcaldia Municipal de Patia</t>
  </si>
  <si>
    <t>Enero a Septiembre de 2014</t>
  </si>
  <si>
    <t>Coordinador de Salud publica</t>
  </si>
  <si>
    <t>LA PROFESION ACREDITADA NO SE ENCUENTRA ENMARCADA DENTRO DE LAS PROFESIONES REQUERIDAS PARA EL PERFIL</t>
  </si>
  <si>
    <t>3  /  668</t>
  </si>
  <si>
    <t>Jhon Leiser Muñoz Carvajal</t>
  </si>
  <si>
    <t>Tecnologo en Administracion empresarial</t>
  </si>
  <si>
    <t>Sena</t>
  </si>
  <si>
    <t>7 de diciembre de 2011</t>
  </si>
  <si>
    <t>Activos S.A</t>
  </si>
  <si>
    <t>19 de junio de 2014 hasta la fecha</t>
  </si>
  <si>
    <t>Auxiliar de recursos humanos</t>
  </si>
  <si>
    <t>Serviola S.A</t>
  </si>
  <si>
    <t>2 de Abril de 2013 a 16 de mayo de 2014</t>
  </si>
  <si>
    <t>Elizabeth Mayor Gutierrez</t>
  </si>
  <si>
    <t>Tecnologa en gestion comercial y de negocios</t>
  </si>
  <si>
    <t>10 de diciembre de 1998</t>
  </si>
  <si>
    <t>Rectificadora La mejor</t>
  </si>
  <si>
    <t>Agosto a Noviembre de 1991</t>
  </si>
  <si>
    <t>Secretaria auxiliar cpnta ble y cajera</t>
  </si>
  <si>
    <t>Electrificar</t>
  </si>
  <si>
    <t>28 de enero de 2008 a 14 de julio de 2011</t>
  </si>
  <si>
    <t>Auxiliar contable</t>
  </si>
  <si>
    <t>Luz Yenny Sanchez Barrera</t>
  </si>
  <si>
    <t>Tecnologa en gestion empresarial</t>
  </si>
  <si>
    <t>14 de mayo de 2014</t>
  </si>
  <si>
    <t>Mega Linea S.A</t>
  </si>
  <si>
    <t>16 de diciembre de 2011 a 15 de junio de 2012</t>
  </si>
  <si>
    <t>Cooperativa de Hogares de Bienestar de Sogamoso Ltda</t>
  </si>
  <si>
    <t>julio de 2006 a diciembre de 2009</t>
  </si>
  <si>
    <t>Madre comunitaria modalidad tradicional</t>
  </si>
  <si>
    <t>MAESTROS-AS (Educadores Familiares)</t>
  </si>
  <si>
    <t>14/668</t>
  </si>
  <si>
    <t>Catalina Sandra Lorena Jimenez Palechor</t>
  </si>
  <si>
    <t>Corporacion de unidad de carreras tecnicas profesionales del Cauca</t>
  </si>
  <si>
    <t>27 de agosto de 1999</t>
  </si>
  <si>
    <t>Pia Sociedad Salesiana Popayan</t>
  </si>
  <si>
    <t>12 de febrero a 15 de diciembre de 2006; 14 de febrero al 14 de diciembre de 2007; de 12 febrero a 12 de diciembre de 2008; 23 de febrero a 26 de junio de 2009; 22 de julio a 11 de diciembre de 2009</t>
  </si>
  <si>
    <t>Docente Oferente</t>
  </si>
  <si>
    <t>universidad Cooperativa de Colombia</t>
  </si>
  <si>
    <t>18 de junio de 2009</t>
  </si>
  <si>
    <t>Fundacion Gimnasio moderno del cauca</t>
  </si>
  <si>
    <t>Docente para entorno comunitario</t>
  </si>
  <si>
    <t>3 de febrero de 2012 a 7 dde febrero de 2013</t>
  </si>
  <si>
    <t>Educador familiar</t>
  </si>
  <si>
    <t>Institucion educativa Nororiente popayan</t>
  </si>
  <si>
    <t>1 de febrero de 201 a 5 de diciembre de 2012</t>
  </si>
  <si>
    <t>Orlando Jose Arcos Gauñarita</t>
  </si>
  <si>
    <t>Licienciado en educacion basica con enfasis en educacion artistica</t>
  </si>
  <si>
    <t>4 de marzo de 2011</t>
  </si>
  <si>
    <t>16 de enero a 30 de abril de 2013</t>
  </si>
  <si>
    <t>Docente modalidad CDI familiar</t>
  </si>
  <si>
    <t>ICBF Regional Cauca</t>
  </si>
  <si>
    <t>57 meses entre la vigencia 2002 y 2007</t>
  </si>
  <si>
    <t>Supervision unidades aplicativas del proyecto asistencia a la niñez y a la familia</t>
  </si>
  <si>
    <t>Centro pedagogico Colombia</t>
  </si>
  <si>
    <t>1 de septiembre de 2000 a 30 de junio de 2001
13/05/2001 AL 31/12/2001</t>
  </si>
  <si>
    <t>Profesor de primaria</t>
  </si>
  <si>
    <t>Instituto Melvin Jones</t>
  </si>
  <si>
    <t>de 1 de septiembre de 1994 a 30 de junio de 1998</t>
  </si>
  <si>
    <t>Laura Juliana Mosquera Angulo</t>
  </si>
  <si>
    <t>Tecnico laboral maestro preescolar - estudiante de tercer semetre de licenciatura en educacion basica con enfasis en artistica</t>
  </si>
  <si>
    <t>Centro de servicios capacitacion confacauca - Fundacion Universitaria de Popayan</t>
  </si>
  <si>
    <t>17 de marzo de 2011</t>
  </si>
  <si>
    <t>1 de abril a 30 de diciembre de 2013</t>
  </si>
  <si>
    <t>La escuela busca al niño</t>
  </si>
  <si>
    <t>1 de enero a 30 de septiembre de 2014</t>
  </si>
  <si>
    <t>Tutora</t>
  </si>
  <si>
    <t>Maria del Socorro Burbano Muñoz</t>
  </si>
  <si>
    <t>Tecnico profesional en prevencion y rehabilitacion a traves del deporte</t>
  </si>
  <si>
    <t xml:space="preserve">Corporacion educativa centro de administracion </t>
  </si>
  <si>
    <t>30 de abril de 2004</t>
  </si>
  <si>
    <t>Centro de Neurorehabilitación</t>
  </si>
  <si>
    <t>8 de agosto de 2012 al 8 de agosto de 2013</t>
  </si>
  <si>
    <t>Terapeuta ocupacional</t>
  </si>
  <si>
    <t>Licenciada en educacion basica con enfasis en educacion fisica recreacion y deporte</t>
  </si>
  <si>
    <t>29 de Mayo de 2010</t>
  </si>
  <si>
    <t>nucleo de desarrollo Educativo de Isnos,Departamento del Huila</t>
  </si>
  <si>
    <t>año 1986 y 1987</t>
  </si>
  <si>
    <t>Docente en la modalidad de escuela nueva</t>
  </si>
  <si>
    <t xml:space="preserve">Maestra bachiller </t>
  </si>
  <si>
    <t>Normal Nacional de Señoritas</t>
  </si>
  <si>
    <t>9 de julio de 1982</t>
  </si>
  <si>
    <t>Atención en salud Mental Nivel II</t>
  </si>
  <si>
    <t>Terapeuta Deportiva</t>
  </si>
  <si>
    <t>Lisseth Johana Molano Muñoz</t>
  </si>
  <si>
    <t>Institución Educativa Escuela Normal Superior de Popayán</t>
  </si>
  <si>
    <t>14 de diciembre de 2012</t>
  </si>
  <si>
    <t>Docente CDI Familiar</t>
  </si>
  <si>
    <t>15 de enero hasta el 11 de agosto de 2014</t>
  </si>
  <si>
    <t xml:space="preserve">Alix Carolina Calderón Sanchez </t>
  </si>
  <si>
    <t>12 de Diciembre de 2008</t>
  </si>
  <si>
    <t>Salacuna y jardin infantil Mundo Feliz</t>
  </si>
  <si>
    <t>Primer periodo del año lectivo 2012, terminando en junio del presente año.</t>
  </si>
  <si>
    <t>Técnico Laboral Por Competencias en Atención Integral a la Primera Infancia</t>
  </si>
  <si>
    <t>Instituión Colomniana de Educacion Bilingue</t>
  </si>
  <si>
    <t>6 de Agosto de 2011</t>
  </si>
  <si>
    <t>Licenciada en Educaicón Básica con Enfasis en Educación Artística</t>
  </si>
  <si>
    <t>3 de Octubre de 2014</t>
  </si>
  <si>
    <t>Juliana Martinez Trujillo</t>
  </si>
  <si>
    <t>En proceso de grado como Licenciada en educación Preescolar</t>
  </si>
  <si>
    <t>Corporación Universitaria autonoma del Cauca</t>
  </si>
  <si>
    <t>Jenny Lorena Alvarez</t>
  </si>
  <si>
    <t>Técnico Laboral Maestro Preescolar</t>
  </si>
  <si>
    <t xml:space="preserve">Centro de servicios capacitacion comfacauca </t>
  </si>
  <si>
    <t>Liceo de Occidente</t>
  </si>
  <si>
    <t>Año lectivo 2012</t>
  </si>
  <si>
    <t>Docente Grado Transición</t>
  </si>
  <si>
    <t>Camelot Centro Pedagógico</t>
  </si>
  <si>
    <t>De Febrero a Noviembre de 2013</t>
  </si>
  <si>
    <t>Acompañamiento a los grados de transición y jardin</t>
  </si>
  <si>
    <t>Valentina Gaviria Cerón</t>
  </si>
  <si>
    <t>Técnico Laboral en Educación Preescolar</t>
  </si>
  <si>
    <t>Instituto Técnico superior en Inglés y Sistemas</t>
  </si>
  <si>
    <t>20 de Enero de 2007</t>
  </si>
  <si>
    <t>Asociacion de padres de familia de los hogares  comunitarios de bienestar familiar El Limonar</t>
  </si>
  <si>
    <t>Febrero de 2004 a 30 de Noviembre de 2007</t>
  </si>
  <si>
    <t>Auxiliar del jardin Infantil Mi otro Hogar</t>
  </si>
  <si>
    <t>Institución Colombiana de educación bilingüe</t>
  </si>
  <si>
    <t>26 de enero de 2013</t>
  </si>
  <si>
    <t xml:space="preserve">Pasante </t>
  </si>
  <si>
    <t>Hogar Infantil Pablo Sexto de Popayán</t>
  </si>
  <si>
    <t>Febrero a noviembre de 2007</t>
  </si>
  <si>
    <t>Jardinera</t>
  </si>
  <si>
    <t>Gerly Gomez Muñoz</t>
  </si>
  <si>
    <t>Normailsta superior</t>
  </si>
  <si>
    <t>29 de junio de 2012</t>
  </si>
  <si>
    <t>Opción Legal</t>
  </si>
  <si>
    <t>1 de enero al 30 de septiembre de 2014</t>
  </si>
  <si>
    <t>Búsqueda de niños y niñas</t>
  </si>
  <si>
    <t>Liceo técnico Superior, adscrito a la corporación universitaria autonoma</t>
  </si>
  <si>
    <t xml:space="preserve">1 al 31 de agosto de 2012, 1 al 25 de septiembbre de 2012, 1 al 30 noviembre de 2013, 1 al 15 de diceimbre de 2012 </t>
  </si>
  <si>
    <t>Auxiliar pedagógico</t>
  </si>
  <si>
    <t>Centro Educativo Las Piedras</t>
  </si>
  <si>
    <t>Febrero a Junio de 2012</t>
  </si>
  <si>
    <t>Practica Pedagógiva con los grados 4 y 5 de Educaicón Básica</t>
  </si>
  <si>
    <t>Institución Eucativa Francisco de antonio Ulloa, Sede manuela beltran el dean</t>
  </si>
  <si>
    <t>año lectivo 2011</t>
  </si>
  <si>
    <t>Práctica docente</t>
  </si>
  <si>
    <t>Aida Lucy Hurtado Quilindo</t>
  </si>
  <si>
    <t>Técnica Atención Integral a la primera Infancia</t>
  </si>
  <si>
    <t>25 de enero de 2014</t>
  </si>
  <si>
    <t>Lida patricia Caldón sanchez</t>
  </si>
  <si>
    <t>17 de diciembre de 2010</t>
  </si>
  <si>
    <t>Jardin Infantil Divino Niño</t>
  </si>
  <si>
    <t>Auxiliar Pedagógica y servicios generales</t>
  </si>
  <si>
    <t>María Italia Meneses</t>
  </si>
  <si>
    <t>Técnico en Atención Integral a la Primera Infancia</t>
  </si>
  <si>
    <t>Hogar Infantil Plablo VI</t>
  </si>
  <si>
    <t>1 de agosto de 2013 al 30 de agosto de 2014</t>
  </si>
  <si>
    <t>Paola andrea Perez Diaz</t>
  </si>
  <si>
    <t>Técnico en Educación Preescolar</t>
  </si>
  <si>
    <t>Fundación Politecnico latinoamericano del norte</t>
  </si>
  <si>
    <t>31 de marzo de 2005</t>
  </si>
  <si>
    <t>Jardín Infantil Mundo Infantil</t>
  </si>
  <si>
    <t>15 de julio de 2014 - 4 de julio de 2014</t>
  </si>
  <si>
    <t>Directora - Docente</t>
  </si>
  <si>
    <t>Marly Daneira hoyos  Cajas</t>
  </si>
  <si>
    <t>14 de Diciembre de 2013</t>
  </si>
  <si>
    <t>28 de enero al 15 de diciembre de 2013, 2 de enero de 2014 al 6 d enoviembre de 2014.</t>
  </si>
  <si>
    <t>Apoyo Psicosocial: Acompañar ala gente educativo en el proceso peedagogico, aplicar los instrumentos que permiten identificar las diferentes vivencias que experimentan los niños y niñas en su desarrollo</t>
  </si>
  <si>
    <t>Banyanni Rocio Garces Daza</t>
  </si>
  <si>
    <t>Centro de Aprendizaje Neuroharte</t>
  </si>
  <si>
    <t>14 de enero hasta el 24 de septiembre de 2014</t>
  </si>
  <si>
    <t>Asesor Pedogogico en proceso de educación inclusiva de estudiantes con discapacidad: Caracterizaciones psicopedagígicas; asesoras a padres de familia y/o cuidadores de niños con discapacidad en procesos inclusivos</t>
  </si>
  <si>
    <t>Proyectamos Salud</t>
  </si>
  <si>
    <t>2 de mayo a 3 de agosto de 2011</t>
  </si>
  <si>
    <t>Intervenciones colectivas -ESE suroccidente</t>
  </si>
  <si>
    <t>5 de marzo a 15 de diciembre de 2010, 15 de abril a 2 de agosto de 2011, 3 de agosto 2 de diciembre de 2011</t>
  </si>
  <si>
    <t xml:space="preserve">Psicologa: Formular y ejecutar el plan para la reducción de la violencia intrafamiliar, de acuerdo con el lineamineto HAZ PAZ, </t>
  </si>
  <si>
    <t>Ocupar Temporales S.A.</t>
  </si>
  <si>
    <t>20 de junio de 2011 al 30 de enero del 2012</t>
  </si>
  <si>
    <t>Trabajadora en misisón</t>
  </si>
  <si>
    <t>Escuela Salud del Cauca</t>
  </si>
  <si>
    <t>Abril 2012 hasta agosto 2013</t>
  </si>
  <si>
    <t>Instructura de Formación para el trabajo y el desarrollo humano</t>
  </si>
  <si>
    <t>21 de junio 2012 a 19 de enero de 2014</t>
  </si>
  <si>
    <t>Monica del Socorro Garces Caicedo</t>
  </si>
  <si>
    <t>Universidad Cooperativa de Colombia</t>
  </si>
  <si>
    <t>Unisalut</t>
  </si>
  <si>
    <t>1 de junio hasta el 21 de diciembre de 2012</t>
  </si>
  <si>
    <t>Especialista en Neuropsicologia Infantil</t>
  </si>
  <si>
    <t>Pontificia Universidad Javeriana</t>
  </si>
  <si>
    <t>22 de octubre de 2011</t>
  </si>
  <si>
    <t>15 de enero al 30 de diciembre de 2013</t>
  </si>
  <si>
    <t>Psicologa para tender la poblacion programada de atención de primera infancia del entorno familiar</t>
  </si>
  <si>
    <t>13 de abril al 16 de diciembre de 2011</t>
  </si>
  <si>
    <t>Bicariato apostolico de Guapi</t>
  </si>
  <si>
    <t>3 al 12 de octubre de 2010</t>
  </si>
  <si>
    <t>Tomas Felipe  Chavez Mera</t>
  </si>
  <si>
    <t>Psicologo</t>
  </si>
  <si>
    <t>18 de diciembre de 2008</t>
  </si>
  <si>
    <t>Ascolmicay</t>
  </si>
  <si>
    <t>1 de julio de 2013  30 de junio de 2014</t>
  </si>
  <si>
    <t>Extensionista para el cumplimiento de convenio: Mejoramiento de la seguridad alimentaria y nutricional de las familias de Popayan…</t>
  </si>
  <si>
    <t>NO SE TIENE EN CUENTA LA CERTIFICACION PUESTO QUE FUNCIONES DESARROLLADAS NO SON ACORDES CON LO REQIERIDO POR EL PERFIL</t>
  </si>
  <si>
    <t>MARZO A AGOSTO DE 2008</t>
  </si>
  <si>
    <t>Practicante Psicología: Violencia Intrafamiliar, convivencia ciudadana, desde la resolución de conflictos y comunicación acertiva.</t>
  </si>
  <si>
    <t>Sandra Lucia Quiroz Navarrete</t>
  </si>
  <si>
    <t>Trabajadora Social</t>
  </si>
  <si>
    <t>25 de abril de 2014</t>
  </si>
  <si>
    <t>ONG Crecer en Familia</t>
  </si>
  <si>
    <t>9 de mayo de 2014 hasta el 21 de noviembre de 2014</t>
  </si>
  <si>
    <t>INSTITUTO DE FORMACION TORIBIO MAYA</t>
  </si>
  <si>
    <t>05/03/2013 al 09/12/2013</t>
  </si>
  <si>
    <t>Pasante de Proyecto de Fortalecimiento del Vinculo Afectivo</t>
  </si>
  <si>
    <t>PROFESIONALES DE APOYO EN SALUD Y NUTRICION</t>
  </si>
  <si>
    <t>3  /   668</t>
  </si>
  <si>
    <t>Carlos Enrique Erira Ceballos</t>
  </si>
  <si>
    <t>Enfermero</t>
  </si>
  <si>
    <t>1 de Noviembre de 2012</t>
  </si>
  <si>
    <t>Gobernación De Cauca - Secretaria de Salud</t>
  </si>
  <si>
    <t>23 de abril al 23 de septimbre y del 17 de octubre a 31 de diciembre de 2013, del 24 de enero de 2014 al 24 de septiembre de 2014</t>
  </si>
  <si>
    <t>Apoyo a la coordinación del programa seguridad alimentaria y nutricional</t>
  </si>
  <si>
    <t>Asmet Salud</t>
  </si>
  <si>
    <t>19 de junio al 3 de julio de 2012, 4 de julio al 4 de noviembre de 2012, 6 al 27 de noviembre,  10 diciembre de 2012 al 4 de febrero de 2013</t>
  </si>
  <si>
    <t>Profesional III RSS Departamental de la Sede Cauca: Funciones acordes con el área de supervisión.</t>
  </si>
  <si>
    <t>8 de febrero a junio de 2012</t>
  </si>
  <si>
    <t>Apoyo area de enfermeria</t>
  </si>
  <si>
    <t>ACS solucione integrales</t>
  </si>
  <si>
    <t>15 de septiembre de 2011 a 31 de enero de 2012</t>
  </si>
  <si>
    <t>auditor de servicios de salud: Veriicar la calidad de los servicios de salud contratados con la red prestadora meidnate las auditorias de calidad. Se guimiento a la adecuada ejecución y registro de los programas de promoción y prevención.</t>
  </si>
  <si>
    <t>Nueva IPS Popayán</t>
  </si>
  <si>
    <t>16 de junio de 2009 a 9 de septiembre de 2011</t>
  </si>
  <si>
    <t>Coordinador de Consulta Externa</t>
  </si>
  <si>
    <t>IPS Lider salud</t>
  </si>
  <si>
    <t>11 de julio a 30 de diciembre de 2005</t>
  </si>
  <si>
    <t>Enfermero en el programa del manejo de riesgo de mujeres gestantes mediante el enfoque de salud familiar</t>
  </si>
  <si>
    <t>Instituto de Capacitación Nuestra Señora de fátima</t>
  </si>
  <si>
    <t>12 de abril de 2004 a 6 de abril de 2005</t>
  </si>
  <si>
    <t>Docente programa de auxiliar de enfermeria</t>
  </si>
  <si>
    <t>Paola Andrea Botina Muñz</t>
  </si>
  <si>
    <t xml:space="preserve">Auxiliar de enfermeria </t>
  </si>
  <si>
    <t xml:space="preserve">Instituto Técnico superior </t>
  </si>
  <si>
    <t>16 de septiembre de 2012</t>
  </si>
  <si>
    <t>Compulab</t>
  </si>
  <si>
    <t>10 de abril a 10 de junio de 2013</t>
  </si>
  <si>
    <t>Auxiliar de enfermeria</t>
  </si>
  <si>
    <t>15 d enero al 31 de octubre de 2014</t>
  </si>
  <si>
    <t>Auxiliar de Salud y Nutrición</t>
  </si>
  <si>
    <t>Juan Camilo Fernandez López</t>
  </si>
  <si>
    <t>Auxiliar en Efermeria</t>
  </si>
  <si>
    <t>Esculea de Salud del Cauca</t>
  </si>
  <si>
    <t>17 de diciembre de 2011</t>
  </si>
  <si>
    <t>Fundación Restaurando Vida SION FRVS</t>
  </si>
  <si>
    <t>Enero de 2013 a Junio de 2014</t>
  </si>
  <si>
    <t>Auxiliar de Enfermeria y Nutrición Dietista</t>
  </si>
  <si>
    <t>Funof</t>
  </si>
  <si>
    <t>junio de 2013 a marzo de 2014</t>
  </si>
  <si>
    <t>Instructor de actividad fisica nutricionista dietista</t>
  </si>
  <si>
    <t>14   /  668</t>
  </si>
  <si>
    <t>Jose Alexander Vasquez Leal</t>
  </si>
  <si>
    <t>Técnico Laboral en preescolar</t>
  </si>
  <si>
    <t>Centro Educativo de Sistemas de Los Andes</t>
  </si>
  <si>
    <t>29 de Julio de 2005</t>
  </si>
  <si>
    <t>Fundación amigos de ternat</t>
  </si>
  <si>
    <t>Febrero 2 de 1998 a 5 de enero de 2002</t>
  </si>
  <si>
    <t xml:space="preserve">Educador </t>
  </si>
  <si>
    <t>Comisaria de Familia de Guacarí</t>
  </si>
  <si>
    <t>Operador Terapeuta y agente educativo</t>
  </si>
  <si>
    <t>Fundacion Liceo Comercial del Bordo</t>
  </si>
  <si>
    <t>1 De Marzo Hasta 16 de Diciembre de 2011</t>
  </si>
  <si>
    <t>Fundacion Alegria Vivir</t>
  </si>
  <si>
    <t>1 de Septiembre de 2012 hasta 18 de Diciembre de 2013</t>
  </si>
  <si>
    <t>Coordinar de Proyecto denominado por una niñez sana alegre y productiva niños de 0-5 años</t>
  </si>
  <si>
    <t>Gobernacion del Cauca</t>
  </si>
  <si>
    <t>01 de Noviembre de 1993 al 01 de Agosto de 2012</t>
  </si>
  <si>
    <t xml:space="preserve">Rector de la Institución Educativa Santa Rita </t>
  </si>
  <si>
    <t>Aleyda Margot Campo Cotazo</t>
  </si>
  <si>
    <t>Tecnico Profesional en Atención Integral a la Primera Infancia</t>
  </si>
  <si>
    <t>22 de Agosto de 2011</t>
  </si>
  <si>
    <t>asociacion Calibio</t>
  </si>
  <si>
    <t>01 de Abril de 2009 al 30 de Marzo de 2014</t>
  </si>
  <si>
    <t>Madre Comunitaria</t>
  </si>
  <si>
    <t>Yesica Alexandra Varona Paz</t>
  </si>
  <si>
    <t>Tecnico Laboral por Competencias en Atención Integral a la Primera Infancia</t>
  </si>
  <si>
    <t>27 de Julio de 2013</t>
  </si>
  <si>
    <t>Centro Pedagogico leonardo Da Vinci</t>
  </si>
  <si>
    <t>Periodo Lectivo 2011 -2012</t>
  </si>
  <si>
    <t>Docente Preescolar</t>
  </si>
  <si>
    <t>Lucely Ordoñez Hoyos</t>
  </si>
  <si>
    <t>Tecnico en Educación Preescolar</t>
  </si>
  <si>
    <t>Politecnico Empresarial Colombiano</t>
  </si>
  <si>
    <t>15 de Diciembre de 2006</t>
  </si>
  <si>
    <t>Centro Educativo Rey David</t>
  </si>
  <si>
    <t>15 de Febrero de 2011 al 15 de Noviembre de 2014</t>
  </si>
  <si>
    <t>Amanda Ceron Cruz</t>
  </si>
  <si>
    <t>Tecnico Laboral en Preescolar</t>
  </si>
  <si>
    <t>Colegio Instituto Bolivariano</t>
  </si>
  <si>
    <t>18 de Diciembre de 2009</t>
  </si>
  <si>
    <t>Junta de Accion Comunal Corregimiento de San Miguel</t>
  </si>
  <si>
    <t>8 Años</t>
  </si>
  <si>
    <t>Rubiela Chavez Bolaños</t>
  </si>
  <si>
    <t>4 de Febrero de 2011</t>
  </si>
  <si>
    <t>Alcaldia Municipal de Bolivar Cauca</t>
  </si>
  <si>
    <t>26 de Febrero hasta el 26 de Agosto de 2008</t>
  </si>
  <si>
    <t>Actividades del Centro Provincial</t>
  </si>
  <si>
    <t>01 de Junio del 2013 hasta el 30 de Agosto de 2014</t>
  </si>
  <si>
    <t>Auxiliar Pedagogica: Planifica las actividades evolutivas a realizarse en el aula; desarrolla habilidades y destrezas de niños en edad escolar, tales como: lectura, lenguaje y hábitos</t>
  </si>
  <si>
    <t>Yanny Lucero Velasco Cajas</t>
  </si>
  <si>
    <t>Tecnico en Atención Integral a la Primera Infancia</t>
  </si>
  <si>
    <t>20 de Diciembre de 2012</t>
  </si>
  <si>
    <t>Hogra Infantil Santa Teresita</t>
  </si>
  <si>
    <t>02 de Febrero del 2011 a 16 de Diciembre de 2013</t>
  </si>
  <si>
    <t xml:space="preserve">Docente </t>
  </si>
  <si>
    <t>Asociación Visión Social</t>
  </si>
  <si>
    <t>Coordinar y hacer seguimiento a la ejecución del Programa a Crecer en el Municipio de PopayanReportar información oportuna y confiable sobre los logros y dificultades dereivadas de su implementación en los diferentes grupos de los facilitadores que tenga a su cargo</t>
  </si>
  <si>
    <t>Fundación Sol y Tierra</t>
  </si>
  <si>
    <t>Desde 30 de Septiembre del 2006 hasta el 16 de enero de 2010</t>
  </si>
  <si>
    <t>Docente Educaicón Básica y Media</t>
  </si>
  <si>
    <t>Francy Elena Otero Lasso</t>
  </si>
  <si>
    <t>Escuela Normal Superior de Popayan</t>
  </si>
  <si>
    <t>22 de Septiembre de 2007</t>
  </si>
  <si>
    <t>Secretaria de Educación del Departamento del Huila</t>
  </si>
  <si>
    <t>01 de Febrero de 2001 al 30 de Noviembre del 2003</t>
  </si>
  <si>
    <t>Educadora</t>
  </si>
  <si>
    <t>Auxiliar de Sistemas</t>
  </si>
  <si>
    <t>Centro de Difusion Informatica</t>
  </si>
  <si>
    <t>25 de Septiembre 1998</t>
  </si>
  <si>
    <t>02 de Mayo de 2013 al 30 de Mayo de 2014</t>
  </si>
  <si>
    <t>Docente:  Planifica las actividades evolutivas a realizarse en el aula; desarrolla habilidades y destrezas de niños en edad escolar, tales como: lectura, lenguaje y hábitos</t>
  </si>
  <si>
    <t>Fudaes</t>
  </si>
  <si>
    <t>Periodo Lectivo 2004-2005, 2008-2009, 2011-2012</t>
  </si>
  <si>
    <t>Cenidi</t>
  </si>
  <si>
    <t>01 de Agosto de 2006 hasta el 30 de Junio de 2007, 01 de Agosto de 2007 al 30 de Junio de 2008,</t>
  </si>
  <si>
    <t>Coordinadora Area Educativa Y Docente</t>
  </si>
  <si>
    <t>Viviana Andrea Pastas Idrobo</t>
  </si>
  <si>
    <t>Decimo Semestre de Licenciatura en Educación Basica Con Enfasis en Castellano e Ingles</t>
  </si>
  <si>
    <t xml:space="preserve">Universidad del Cauca </t>
  </si>
  <si>
    <t>11 de Mayo de 2011 hasta 08 de Septiembre de 2014</t>
  </si>
  <si>
    <t xml:space="preserve">Miembro del Semillero de Investigación: formación de maestros en Educación Popular, apoyo en organización logistica y organizacionales, investigativo y academicas </t>
  </si>
  <si>
    <t>Universidad del Cauca-Programa Ondas Cauca</t>
  </si>
  <si>
    <t>Febrero - Diciembre de 2012</t>
  </si>
  <si>
    <t>Apoyo al Programa Ondas: Acompañamiento a grupos de investigación conformados por maestros, maestras, niños, niñas y jovenes, liderando proceos pedagógicos, investigativos, acordes a los linemaientos pedagogicos del programa</t>
  </si>
  <si>
    <t>Erika Yobana Muñoz Garces</t>
  </si>
  <si>
    <t>14 de Diciembre 2012</t>
  </si>
  <si>
    <t xml:space="preserve">Direccion de Nucleo Educativo Bolivar Cauca </t>
  </si>
  <si>
    <t>Junio de 2001 hasta junio 2002</t>
  </si>
  <si>
    <t>Programa cuidado Integral a la Primera Infancia</t>
  </si>
  <si>
    <t>Fundación Politecnico Latinoamericano del Norte</t>
  </si>
  <si>
    <t>01 de Marzo de 2012</t>
  </si>
  <si>
    <t>Fundación la Guaca</t>
  </si>
  <si>
    <t>Animador</t>
  </si>
  <si>
    <t>Hogar anciana Santisima Trinidad</t>
  </si>
  <si>
    <t>año 2008 a diciembre de 2010</t>
  </si>
  <si>
    <t>Colaboradora de los programas del ancianato</t>
  </si>
  <si>
    <t>COLEGIO INDUSTRIAL COMERCIAL DOMINGO BELIZARIO GOMEZ</t>
  </si>
  <si>
    <t>14/02/2011 al 14/12/2011</t>
  </si>
  <si>
    <t>Pasante en el grado Cero</t>
  </si>
  <si>
    <t>HOGAR GRUPAL DIVINO NIÑO JESUS</t>
  </si>
  <si>
    <t>10/06/2010 a 10/12/2010
07/02/2012 al 31/07/2012</t>
  </si>
  <si>
    <t>Docente Voluntaria</t>
  </si>
  <si>
    <t>Alison Natalia Portilla Ruiz</t>
  </si>
  <si>
    <t>05 de Julio de 2013</t>
  </si>
  <si>
    <t>Hogar Infantil Pablo Sexto</t>
  </si>
  <si>
    <t>16 de Enero al 30 de Agosto del 2014</t>
  </si>
  <si>
    <t>01 de Julio de 2013 al 30 de Agosto de 2014</t>
  </si>
  <si>
    <t>Angelica María Tafurt Pinto</t>
  </si>
  <si>
    <t>Licenciada en Educación Basica con Enfasis en Ciencias Naturales y Educación Ambiental</t>
  </si>
  <si>
    <t>Unicacuca</t>
  </si>
  <si>
    <t>30 de Mayo de 2014</t>
  </si>
  <si>
    <t>Segundo Periodo 2011 y Primer Periodo del 2012</t>
  </si>
  <si>
    <t>Monitora de la Coordinación</t>
  </si>
  <si>
    <t>Baraka Sala Cuna</t>
  </si>
  <si>
    <t>11 de Marzo al 09 de Junio</t>
  </si>
  <si>
    <t>Titular del Aula del Club de Tareas</t>
  </si>
  <si>
    <t>Intitución Educativa Tecnica Industrial</t>
  </si>
  <si>
    <t>Año Lectivo 2012</t>
  </si>
  <si>
    <t>Docente del Aula</t>
  </si>
  <si>
    <t>14 de febrero de 2011 hasta 09 de Marzo de 2012</t>
  </si>
  <si>
    <t>Hogar los Pitufos</t>
  </si>
  <si>
    <t>Sigifredo Bautista Valencia</t>
  </si>
  <si>
    <t>Licenciado en Educación Basica Primaria</t>
  </si>
  <si>
    <t>Universidad del Quindio</t>
  </si>
  <si>
    <t>16 de Marzo de 1994</t>
  </si>
  <si>
    <t xml:space="preserve">Coorporación Educativa de Occidente </t>
  </si>
  <si>
    <t>01 de Septiembre 1989 hasta 04 de Septiembre de 2002</t>
  </si>
  <si>
    <t>Docente de Primaria</t>
  </si>
  <si>
    <t>INSTITUCION EDUCATIVA FRANCISCO JOSE DE CALDAS</t>
  </si>
  <si>
    <t>03/02/2006 a 14/12/2007</t>
  </si>
  <si>
    <t>DOCNETE TIEMPO COMPLETO EN PROVISIONALIDAD</t>
  </si>
  <si>
    <t>Andres Felipe Mauna Jimenez</t>
  </si>
  <si>
    <t>Licenciado en Educación Básica Primaria con enfasis en Ciencias Naturales y Educación ambiental</t>
  </si>
  <si>
    <t>Institución educativa Tecnico Industrial</t>
  </si>
  <si>
    <t>Docente de Aula</t>
  </si>
  <si>
    <t>14 de feberero de 2011 hasta 09 de Marzo de 2012</t>
  </si>
  <si>
    <t>C-1-066-MC-001-2014</t>
  </si>
  <si>
    <t>Fanny Ovalle Alvarez</t>
  </si>
  <si>
    <t>Nutricionista Dietista</t>
  </si>
  <si>
    <t>Universidad de Pamplona</t>
  </si>
  <si>
    <t>26 de Abril de 2013</t>
  </si>
  <si>
    <t xml:space="preserve">MND 04665 </t>
  </si>
  <si>
    <t>Cormades</t>
  </si>
  <si>
    <t>Servicios de Catering y Alimentos</t>
  </si>
  <si>
    <t>07 de enero de 2014 al 27 de Julio de 2014</t>
  </si>
  <si>
    <t>Nutricionista</t>
  </si>
  <si>
    <t>Hotel Casino Internacional</t>
  </si>
  <si>
    <t>26 de Julio al 15 Agosto de 2012</t>
  </si>
  <si>
    <t>Niutricionista</t>
  </si>
  <si>
    <t>Ingrid Dayanny  Contreras Manchola</t>
  </si>
  <si>
    <t>Contadora Publica</t>
  </si>
  <si>
    <t>174851T</t>
  </si>
  <si>
    <t>Acaldia de San Jose de Cucuta</t>
  </si>
  <si>
    <t>Practica Profesional en Salud Publica- proyecto de frotalecimiento a las acciones de Nutrición</t>
  </si>
  <si>
    <t>NO PRESENTA CERTIFICACION DE TITULO: DIPLOMA O ACTA DE GRADO</t>
  </si>
  <si>
    <t>Banco de Occidente</t>
  </si>
  <si>
    <t>03 de enero de 2011 haasta 09 de Mayo de 2013</t>
  </si>
  <si>
    <t>Auxiliar Operativo Leasing</t>
  </si>
  <si>
    <t>22 de Octubre al 31 de Diciembre de 2010</t>
  </si>
  <si>
    <t>Personal Temporal</t>
  </si>
  <si>
    <t>Gestora Inmobiliaria</t>
  </si>
  <si>
    <t>15 de Noviembre de 2009 al 15 de Marzo de 2010</t>
  </si>
  <si>
    <t>Tesorera</t>
  </si>
  <si>
    <t>ASOCIACION DE SERVICIOS INTEGRALES PARA LA COMUNIDAD ASIPCOM</t>
  </si>
  <si>
    <t>GRUPO 5</t>
  </si>
  <si>
    <t>OBSERVACIÓN:  LA PROPUESTA INICIAL PRESENTADA POR EL PROPONENTE FUE EVALUADA EN LOS TERMINOS DEFINIDOS POR LA CONVOCATORIA, EN EL PROCESO DE SUBSANACIÓN EL OFERENTE A TRAVÉS DE OFICIO CON RADICADO 005147, DESISTE EN EL FOLIO UNICO DE PARTICIPAR PARA EL GRUPO 6</t>
  </si>
  <si>
    <t>ESTA EXPERIENCIA NO SE VALIDA, PORQUE HAY TRASLAPE EN TIEMPO CON LA PRESENTADA GRUPO 4</t>
  </si>
  <si>
    <t>CTO No. 007</t>
  </si>
  <si>
    <t>LA CERTIFICACION PRESENTA ENMENDADURAS EN LA FECHA DE INICIO Y NO REFERENCIA EL NUMERO DE CUPOS ATENDIDOS. DE IGUAL FORMA DE CORREGIRSE, ESTA EXPERIENCIA SE TRASLAPE EN TIEMPO CON LA PRESENTADA GRUPO 4</t>
  </si>
  <si>
    <t>CTO No. 010</t>
  </si>
  <si>
    <t>VEREDA</t>
  </si>
  <si>
    <t>PRESENTA DOCUMENTOS DE COMPROMISO PARA LA CONSECUCION DE ESPACIOS PARA EL DESARROLLO DE LA MODALIDAD</t>
  </si>
  <si>
    <t>g</t>
  </si>
  <si>
    <t>FRIDA ALEJANDRA NARAVEZ TOBAR</t>
  </si>
  <si>
    <t>LICENCIADA EN LITERATURA Y LENGUA ESPAÑOLA ESPECIALISTA EN PEDAGOGIA DE LA LECTURA Y LA ESCRITURA</t>
  </si>
  <si>
    <t>PRODUCCIONES RAYUELA</t>
  </si>
  <si>
    <t>Octubre de 2014 hasta 18/11/2014</t>
  </si>
  <si>
    <t>DOCENTE DE GRADOS PRIMARIA EN PROYECTO DE LECTURA EN VOZ ALTA</t>
  </si>
  <si>
    <t>12/08/2003 a 20/12/2003; 21/01/2004 a 18/06/2004; 12/07/2004 a 21/07/2004</t>
  </si>
  <si>
    <t xml:space="preserve">DOCENTE DE HORA CATEDRA </t>
  </si>
  <si>
    <t>NO SE TIENE EN CUENTA LA CERTIFICACION PUESTO QUE NO CUENTA CON LAS FUNCIONES DESARROLLADAS COMO LO SOLICITA EL PLIEGO DE CONDICIONES. LA EXPERIENCIA NO APLICA PARA EL PERFIL</t>
  </si>
  <si>
    <t>INSTITUTO  TECNOLOGICO DE EDUCACION COMFACAUCA</t>
  </si>
  <si>
    <t>03 DE FEBERERO A 17 DE JUNIO 2003, 01 DE Abril a 30 de Junio de 2002; 05 de Agosto a 05 de Noviembre 2002; 09 de Febrero a 31 de mayo de 2004; 11 de agosto a 30 de Noviembre de 2003</t>
  </si>
  <si>
    <t xml:space="preserve">DOCENTE EN EL TALLER LECTO ESCRITURA, COORDINADOR DE LA PROGRAMACION CULTURAL </t>
  </si>
  <si>
    <t>05/08/2002 AL 05/11/2014</t>
  </si>
  <si>
    <t>PROGRAMACION Y COORDINACION DE LA PROGRAMACION CULTURAL Y EMPRESARIAL DEL INSTITUTO</t>
  </si>
  <si>
    <t>16/09/2013 AL 30/12/2013; 15/01/2014 al 15/07/2014</t>
  </si>
  <si>
    <t>COORDINADOR  PEDAGICO EN EL PROGRAMA DE LA ATENCION INTEGRAL A LA PRIMERA INFACIA DEL CDI  FAMILIAR INTINERANTE</t>
  </si>
  <si>
    <t>SELENE KATERINE BURBANO SEGURA</t>
  </si>
  <si>
    <t>TECNICO LABORAL POR COMPETENCIAS EN SECRETARIADO EJECUTIVO Y AUXILIAR CONTABLE</t>
  </si>
  <si>
    <t>FUNDACION CENTROS INTEGRALES PARA LA RECUPERACION EDUCATIVA Y SOCIAL CIPRES</t>
  </si>
  <si>
    <t>200 Horas</t>
  </si>
  <si>
    <t>JAIME ANTONIO MIÑOZ COLO PROCTOLOGO</t>
  </si>
  <si>
    <t>27 de junio de 2012  a 30 de septiembre de 2014</t>
  </si>
  <si>
    <t>SECRETRIA CLINICA</t>
  </si>
  <si>
    <t>MAESTROS Y MAESTRAS COMO EDUCADORES FAMILIARES</t>
  </si>
  <si>
    <t>7 /311</t>
  </si>
  <si>
    <t>LUCY CONSTANZA CAJIAO RIVERA</t>
  </si>
  <si>
    <t>TECNICO LABORAL POR COMPETENCIAS EN ATENCION INTEGRAL A LA PRIMERA INFANCIA; TECNICO LABORAL EN SECRETARIADO GERENCIAL EN SISTEMAS; TECNICO LABORAL EN SISTEMAS Y POGRAMACION; LICENCIADO EN EDUCACION BASICA CON ENFASIS EN EDUCACION ARTISTICA</t>
  </si>
  <si>
    <t>INSTITUTO AMERICANO DE ESTUDIOS TECNICOS; CORPORACION UNIVERSITARIA MINUTO DE DIOS</t>
  </si>
  <si>
    <t>12/02/2011; 20/03/2009; 26/09/2008; 23/04/2014</t>
  </si>
  <si>
    <t>CENTRO EDUCATIVO PSICITAO CHICO SAN ISIDRO</t>
  </si>
  <si>
    <t>Junio 2007 a Junio 2009</t>
  </si>
  <si>
    <t>AUXILIAR DOCENTE EN SISTEMAS, CAPACITACION INFORMATICA BASICA A NIÑOS Y NIÑAS DESDE EL GRADO DE TRANSICION HASTA EL GRADO QUINTO DE PRIMARIA</t>
  </si>
  <si>
    <t>ADMINISTRACION MUNICIPAL PIENDAMO CAUCA</t>
  </si>
  <si>
    <t>Vigencia 2011</t>
  </si>
  <si>
    <t>DOCENTE EN EL ENTORNO FAMILIAR</t>
  </si>
  <si>
    <t>ANA MILENA MARTINEZ SERNA</t>
  </si>
  <si>
    <t>TECNICO LABORAL EN COMPTENCIAS EN CUIDADO INTEGRAL A LA PRIMERA INFANCIA</t>
  </si>
  <si>
    <t>POLITECNICO LATINOAMERICANO DEL NORTE</t>
  </si>
  <si>
    <t>CENTRO DE ESTIMULACION ADECUADA Y PREESCOLAR BABY CLUB</t>
  </si>
  <si>
    <t xml:space="preserve">15 de Enero a 15 de Diciembre de 2011 </t>
  </si>
  <si>
    <t>DOCENTE TITULAR</t>
  </si>
  <si>
    <t>XIMENA ALEXANDRA LOPEZ MEDINA</t>
  </si>
  <si>
    <t>TECNICO LABORAL POR COMPETENCIAS EN EDUCACION PREESCOLAR</t>
  </si>
  <si>
    <t>POLITECNICO EMPRESARIASL COLOMBIANO</t>
  </si>
  <si>
    <t>CAMINADORES, MATERNO,PREJARDIN, JARDIN TRANSICIÓN Y BASICA PRIMARIA</t>
  </si>
  <si>
    <t>febrero a junio 2012  Septiembre a Diciembre de 2012 Y febrero a Junio 2013</t>
  </si>
  <si>
    <t>DOCENTE PREJARDIN</t>
  </si>
  <si>
    <t>NATHALIA ELIZABETH BOLAÑOS SOTELO</t>
  </si>
  <si>
    <t>TECNICO LABORAL POR COMPETEN CIAS EN ATENCION INTEGRAL A LA PRIMERA INFANCIA; NORMALISTA SUPERIOR</t>
  </si>
  <si>
    <t>INSTITUCION COLOMBIANA DE EDUCACION BILINGÜE; INSTITUCION EDUCATIVA ESCUELA NORMAL SUPERIOR DE POPAYAN</t>
  </si>
  <si>
    <t>12/02/2011;16/12/2011</t>
  </si>
  <si>
    <t>LICEO NUEVA GENERACION</t>
  </si>
  <si>
    <t xml:space="preserve">Enero a Diciembre de 2012 </t>
  </si>
  <si>
    <t>DOCENTE DEL NIVEL JARDIN</t>
  </si>
  <si>
    <t>LICEO TECNICO SUPERIOR  UNIVERSIDAD AUTOMA DEL CAUCA</t>
  </si>
  <si>
    <t>05/06/2013 A 31 /01/2014</t>
  </si>
  <si>
    <t>DOCENTE DE ATENCION A LA PRIMERA INFANCIA</t>
  </si>
  <si>
    <t>YAZMIN ALEXANDRA FLOREZ MUÑOZ</t>
  </si>
  <si>
    <t>TECNICO LABORAL POR COMPETENCIAS EN EDUCACION PREESCOLAR; TECNICO LABORAL POR COMPETENCIAS EN ATENCION INTEGRAL A LA PRIMERA INFANCIA</t>
  </si>
  <si>
    <t>INSTITUCION COLOMBIANA DE EDUCACION BILINGÜE; POLITECNICO EMPRESARIAL COLOMBIANO</t>
  </si>
  <si>
    <t>10/12/2010 - 06/08/2011</t>
  </si>
  <si>
    <t>FUNDACION IMPACTO AL MUNDO</t>
  </si>
  <si>
    <t>15/05/2011 a 15/05/2013</t>
  </si>
  <si>
    <t>DOCENTE DEL GRADO PARVULOS</t>
  </si>
  <si>
    <t>05/06/2013 a 31/01/2014</t>
  </si>
  <si>
    <t>JULIETH MARCELA NARVAEZ VASQUEZ</t>
  </si>
  <si>
    <t>LICENCIADA EN EDUCACION BASICA ENFASIS EN EDUCACION FISICA RECREACION Y DEPORTE</t>
  </si>
  <si>
    <t>COLEGIO GUILLERMO LEON VALENCIA</t>
  </si>
  <si>
    <t>04/08/2013 30/06/2014</t>
  </si>
  <si>
    <t>DOCENTE ORIENTADOR EN EDUCACION FISICA Y DEPORTES A LOS GRADOS DESDE PRE- ESCOLAR A ONCE</t>
  </si>
  <si>
    <t>LIKHIVITAL ZONA DE ENTRENAMIENTO</t>
  </si>
  <si>
    <t>01/11/2012 A 28/11/2013</t>
  </si>
  <si>
    <t>INSTRUCTORA DE ENTRENAMIENTO PERSONALIZADO Y DE PILATES</t>
  </si>
  <si>
    <t>CAROLINA CASTRO MEDINA</t>
  </si>
  <si>
    <t xml:space="preserve">NORMALISTA SUPERIOR  - </t>
  </si>
  <si>
    <t xml:space="preserve">EDUCACION EDUCATIVA ESCUELA NORMAL SUPERIOR DE POPAYAN- </t>
  </si>
  <si>
    <t xml:space="preserve"> 06/08/2011</t>
  </si>
  <si>
    <t>CENTRO EDUCATIVO EL REY DAVID</t>
  </si>
  <si>
    <t>AÑO LECTIVO 2011</t>
  </si>
  <si>
    <t>DOCENTE PRESCOLAR GRADO CERO</t>
  </si>
  <si>
    <t>2   /   311</t>
  </si>
  <si>
    <t xml:space="preserve">SANDRA MARIA GONZALEZ SANCHEZ </t>
  </si>
  <si>
    <t>22 DE JULIO DE 2004</t>
  </si>
  <si>
    <t>NEUROHARTE</t>
  </si>
  <si>
    <t>15/01/2014 ALA 14/07/2014 
19/07/2014 AL 29/10/2014</t>
  </si>
  <si>
    <t>ASESORA PEDAGOGICA EN PROCESO DE EDUCACION INCLUSIVA DE ESTUDIANTES CON DISCAPACIDAD: PRESTAR APOYO PEDAGOGICO, ACOMPAÑAMIENTO Y CAPACITACION PEDAGOGICO ESPECIALIZADA A LOS DOCENTES DE APOYO, DIRECTIVOS, DOCENTES DE AULAS Y FAMILIAS PARA ATENDER CON CALIDAD, EQUIDAD  Y PERTINENCIA  A NIÑOS, NIÑAS Y ADOLESCENTES</t>
  </si>
  <si>
    <t xml:space="preserve">SE RELACIONA LA EXPERIENCIA DE NEUROHARTE, C&amp;M E INSTITUTO NACIONAL AUTONOMO DE EDUCACION INALE, COOPERATIVA MULTIACTIVA CIUDAD DE POPAYAN, PERO NO SE TIENE EN CUENTA PARA EXPERIENCIA REQUERIDA EN EL PERFIL. </t>
  </si>
  <si>
    <t>C&amp;M</t>
  </si>
  <si>
    <t>01/08/2012 AL 05/12/2012
04/02/2013 AL 02/12/2013
21/02/2014 AL 27/06/2014</t>
  </si>
  <si>
    <t xml:space="preserve">PROFESIONAL DE VERIFICACION DE ESTANDARES: SERVICIOS EN LOS PROYECTOS DE INDOLES SOCIAL </t>
  </si>
  <si>
    <t>INSTITUTO NACIONAL AUTONOMO DE EDUCACION INALE</t>
  </si>
  <si>
    <t>18/08/2012 AL 20/01/2013</t>
  </si>
  <si>
    <t>DOCENTE EN SALUD INFANTIL</t>
  </si>
  <si>
    <t>PSICOLOGO EN CURSO</t>
  </si>
  <si>
    <t>CENTRO DE RECONOCIMIENTO DE CONDUCTORES EVALUANDO</t>
  </si>
  <si>
    <t>29/04/2009 AL 31/07/2012</t>
  </si>
  <si>
    <t>PSICOLOGA TITULAR</t>
  </si>
  <si>
    <t>FUNDACION CENIDI</t>
  </si>
  <si>
    <t>01/2006- 06/2007</t>
  </si>
  <si>
    <t>PSICOLOGA EN EL AREA CLINICA; ATENDER NIÑOS CON DISCAPACIDAD COGNITIVA DE EDADES EN TRES A CINCO AÑOS Y DE DIECISIETE AÑOS Y POBLACION ADULTA</t>
  </si>
  <si>
    <t>COOPERATIVA MULTIACTIVA CIUDAD DE POPAYAN</t>
  </si>
  <si>
    <t>05/05/2005-30/06/2006</t>
  </si>
  <si>
    <t>WILSON  FABIAN DORADO BENITEZ</t>
  </si>
  <si>
    <t>X SEMESTRE DE PSICOLOGIA</t>
  </si>
  <si>
    <t>DICIEMBRE DE 2013</t>
  </si>
  <si>
    <t>01/01/2014- 30/11/2014</t>
  </si>
  <si>
    <t>PASANTIA EN EL CARGO DE PSICOLOGO</t>
  </si>
  <si>
    <t>1  /  311</t>
  </si>
  <si>
    <t>YOLANDA FERNANDEZ ERAZO</t>
  </si>
  <si>
    <t>TECNICO AUXILIAR EN ENFERMERIA</t>
  </si>
  <si>
    <t>20 DE DICIEMBRE DE 2008</t>
  </si>
  <si>
    <t>PROYECTAMOS SALUD</t>
  </si>
  <si>
    <t>23/09/2013  AL 31/12/2010</t>
  </si>
  <si>
    <t>25 DE AGOSTO DE 2009</t>
  </si>
  <si>
    <t>PREVIMED CTA</t>
  </si>
  <si>
    <t>01/05/2010 AL 31/08/2010</t>
  </si>
  <si>
    <t>UNIDOS EN SALUD</t>
  </si>
  <si>
    <t>01/03/2013 AL 18/06/2013</t>
  </si>
  <si>
    <t>AUXILIAR DE ENFERMERIA EN AREA DE CONSULTA EXTERNA</t>
  </si>
  <si>
    <t>1   /    50</t>
  </si>
  <si>
    <t>OGDALIS IPIA</t>
  </si>
  <si>
    <t xml:space="preserve">ASOCIACION DE PADRES DE FAMILIA DE HOGARES COMUNITARIOS DE BIENESTAR AVELINO UL </t>
  </si>
  <si>
    <t>MADRE COMUNITARIA FAMI</t>
  </si>
  <si>
    <t>1   /   50</t>
  </si>
  <si>
    <t>ENEIDA VILLAMARIN COBO</t>
  </si>
  <si>
    <t>INSTITUTO CAUCANO DE CAPACITACION EN SALUD</t>
  </si>
  <si>
    <t>1    /   50</t>
  </si>
  <si>
    <t>ERIKA ALEXANDRA GALLEGO</t>
  </si>
  <si>
    <t>APTITUD OCUPACIONAL EN ASISTENTE DE JARDIN</t>
  </si>
  <si>
    <t>INSTITUTO TECNICO SUPERIOR</t>
  </si>
  <si>
    <t>NO PRESENTA FECHA DE GRADO</t>
  </si>
  <si>
    <t>TECNICO LABORAL EN EDUCACION PREESCOLAR</t>
  </si>
  <si>
    <t>INSTITUTO TECNICO SUPERIOR EN INGLES Y SISTEMAS</t>
  </si>
  <si>
    <t>1/50</t>
  </si>
  <si>
    <t>MAGNOLIA ANDRADE SALAZAR</t>
  </si>
  <si>
    <t>PRIMER SEMESTRE DE TECNICO LABORAL POR COMPETENCIAS EN ATENCION INTEGRAL A LA PRIMERA INFANCIA</t>
  </si>
  <si>
    <t>INSTITUTO COLOMBIANO DE EDUCACION BILINGÜE</t>
  </si>
  <si>
    <t>1/45</t>
  </si>
  <si>
    <t>LUZ MERY RAMIREZ MONTENEGRO</t>
  </si>
  <si>
    <t>TECNICO EN AUXILIAR DE ENFERMERIA</t>
  </si>
  <si>
    <t xml:space="preserve">LIMBANIA TOBAR LEDEZMA </t>
  </si>
  <si>
    <t>TECNICO EN ATENCION INTEGRAL A LA PRIMERA INFANCIA EN CURSO</t>
  </si>
  <si>
    <t xml:space="preserve">SENA- INSTITUTO TECNICO SUPERIOR </t>
  </si>
  <si>
    <t>01/08/2014- 31/10/2004; 01/11/2014- 15/12/2014</t>
  </si>
  <si>
    <t>1/21</t>
  </si>
  <si>
    <t>MARIA ISABEL ESCOBAR SOLARTE</t>
  </si>
  <si>
    <t xml:space="preserve">8 AÑOS </t>
  </si>
  <si>
    <t>LA PRESENTE EXPERIENCIA ESPECIFICA ADICIONAL NO ES TENIDA EN CUENTA PUESTO QUE ES LA MISMA QUE SE PRESENTA EN EL FORMATO 4, Y FUE TENIDA EN CUENTA COMO EXPERIENCIA MINIMA HABILITANTE DEL GRUPO 4</t>
  </si>
  <si>
    <t>1/  1000</t>
  </si>
  <si>
    <t>EDME GERARDO BRAVO OROZCO</t>
  </si>
  <si>
    <t xml:space="preserve">PROFESIONAL EN MERCADEO </t>
  </si>
  <si>
    <t>15/03/2012- 30/04/2014</t>
  </si>
  <si>
    <t>PROFESIONAL CAPACITADOR Y CONSULTOR</t>
  </si>
  <si>
    <t>FUNDACION INVERSION PARA EL DESARROLLO SOCIAL INTEGRAL SUROCCIDENTE FUNNSUR</t>
  </si>
  <si>
    <t>01/10/2013- 31/01/2014</t>
  </si>
  <si>
    <t>PORFESIONAL PROYECTOS SOCIO AMBIENTAL Y SOCIO EMPRESARIAL</t>
  </si>
  <si>
    <t>ITS TEMPORALES Y SYSTEMPORAL LTDA</t>
  </si>
  <si>
    <t>01/06/2012- 30/06/2012 Y 19/11/2011 - 31/05/2011</t>
  </si>
  <si>
    <t>ASESOR EMPRESARIAL</t>
  </si>
  <si>
    <t>FUCOLDE</t>
  </si>
  <si>
    <t>09/07/2012 -05/05/2013</t>
  </si>
  <si>
    <t>FUNDACION DEL ALTO MAGDALENA</t>
  </si>
  <si>
    <t>17/07/2010- 15/03/2011</t>
  </si>
  <si>
    <t xml:space="preserve">ASESOR EMPRESARIAL </t>
  </si>
  <si>
    <t>COOPERATIVA DE BENEFICIARIOS DE LA REFORMA AGRARIA</t>
  </si>
  <si>
    <t>15/10/2009- 31/12/2010</t>
  </si>
  <si>
    <t>CONSULTOR Y ASESOR</t>
  </si>
  <si>
    <t>19/09/2008- 10/10/2008 Y 24/10/2008- 16/01/2009</t>
  </si>
  <si>
    <t>COORDINADOR GENERAL DE PROYECTO</t>
  </si>
  <si>
    <t>COORDINADOR AREA TECNICA</t>
  </si>
  <si>
    <t>JULIAN ANDRES LONDOÑO RIVERA</t>
  </si>
  <si>
    <t xml:space="preserve">INGENIERIA AGROINDUSTRIAL EN CURSO </t>
  </si>
  <si>
    <t>UNION TEMPORAL PAE CAUCA PROGRAMA ALIMENTACION ESCOLAR</t>
  </si>
  <si>
    <t>01/11/2013- 04/11/2014</t>
  </si>
  <si>
    <t>COORDINADOR AREA TECNICA DE COSTA PACIFICA</t>
  </si>
  <si>
    <t>ESTE PERFIL NO ESTA DENTRO DEL TALENTO HUMANO ADICIONAL, POR LO TANTO NO GENERA PUNTUACION.</t>
  </si>
  <si>
    <t>ASIPCOM</t>
  </si>
  <si>
    <t>ESTA EXPERIENCIA NO SE VALIDA, PORQUE HAY TRASLAPE EN TIEMPO CON LA PRESENTADA GRUPO 4 Y 5</t>
  </si>
  <si>
    <t xml:space="preserve">LA CERTIFICACION PRESENTA ENMENDADURAS EN LA FECHA DE INICIO, NO SE RELACIONA NUMERO DE CUPOS ATENDIDOS. ESTA EXPERIENCIA NO SE VALIDA, PORQUE HAY TRASLAPE EN TIEMPO CON LA PRESENTADA GRUPO 4 Y 5
</t>
  </si>
  <si>
    <t>SE TRASLAPA EN TIEMPO CON LA CERTIFICACION 1.  ESTA EXPERIENCIA NO SE VALIDA, PORQUE HAY TRASLAPE EN TIEMPO CON LA PRESENTADA GRUPO 4 Y 5</t>
  </si>
  <si>
    <t xml:space="preserve">1  / 339 </t>
  </si>
  <si>
    <t>ALEXANDRA BOLAÑOS QUISOBONI</t>
  </si>
  <si>
    <t xml:space="preserve">COLEGIO MAYOR DEL CAUCA , FACULTAD DE CIENCIAS SOCIALES Y DE LA EDUCACION </t>
  </si>
  <si>
    <t>29 DE FEBRERO DEL 2012</t>
  </si>
  <si>
    <t>UNIDOS</t>
  </si>
  <si>
    <t>2/01/2013 AL 30/11/2013</t>
  </si>
  <si>
    <t>COGESTOR SOCIAL TECNICO</t>
  </si>
  <si>
    <t>No se presenta funciones del cargo como lo exige pliego de condiciones, por tanto no es tenido en cuenta como experiencia.</t>
  </si>
  <si>
    <t>01/04/2012 AL 31/12/2012</t>
  </si>
  <si>
    <t>01/07/2011 AL 31/10/2011</t>
  </si>
  <si>
    <t>COGESTOR SOCIAL TECNICO RURAL</t>
  </si>
  <si>
    <t>FUNDACION YAMID LEON VALBUENA</t>
  </si>
  <si>
    <t>09/02/2010 AL 30/03/2010</t>
  </si>
  <si>
    <t>COORDINADORA DE LOS TRABAJOS SOCIALES</t>
  </si>
  <si>
    <t>Auxiliar Administrativo</t>
  </si>
  <si>
    <t>1   /   339</t>
  </si>
  <si>
    <t xml:space="preserve">MIRIAM CERON OBANDO </t>
  </si>
  <si>
    <t>22 DE JUNIO DEL 2007</t>
  </si>
  <si>
    <t>DISPACAUCA</t>
  </si>
  <si>
    <t>23/06/1997 AL 20/02/1999</t>
  </si>
  <si>
    <t>SECRETARIA GENERAL Y DEL SISTEMA</t>
  </si>
  <si>
    <t>AGROEQUIPOS DEL CAUCA</t>
  </si>
  <si>
    <t>1/10/1993 AL 15 /06/1997</t>
  </si>
  <si>
    <t>CASA AGRARIA</t>
  </si>
  <si>
    <t>21/08/1993 AL 9/09/1993</t>
  </si>
  <si>
    <t>CARTON DE COLOMBIA</t>
  </si>
  <si>
    <t>26/06/1993 AL 26/07/1993</t>
  </si>
  <si>
    <t>SECRETARIA DE GERENCIA</t>
  </si>
  <si>
    <t>Maestras</t>
  </si>
  <si>
    <t xml:space="preserve">7  /  339  </t>
  </si>
  <si>
    <t>JULIETH ALEJANDRA MIRANDA SANCHEZ</t>
  </si>
  <si>
    <t>LICENCIADA EN EDUCACION BASICA CON ENFASIS EN EDUCACION FISICA, RECREACION Y DEPORTES</t>
  </si>
  <si>
    <t>UNICAUCA</t>
  </si>
  <si>
    <t xml:space="preserve">INSTITUCION EDUCATIVA SAN AGUSTIN </t>
  </si>
  <si>
    <t>1 AÑO ESCOLAR</t>
  </si>
  <si>
    <t>DOCENTE DE EDUCACION FISICA</t>
  </si>
  <si>
    <t>1 AÑO LECTIVO 2014</t>
  </si>
  <si>
    <t xml:space="preserve">INSTITUCION EDUCATIVA SAN AGUSTIN, SEDE EL LIBERTADOR </t>
  </si>
  <si>
    <t>SANDRA PATRICIA TULANDE  PAZ</t>
  </si>
  <si>
    <t>INCA</t>
  </si>
  <si>
    <t>21/08/2012 AL 30/11/2012 Y DE FEBRERO A NOVIEMBRE DEL 2013</t>
  </si>
  <si>
    <t xml:space="preserve">DOCENTE EN PREESCOLAR </t>
  </si>
  <si>
    <t>PROGRAMA DE ATENCION INTEGRAL A LA PRIMERA INFANCIA MUPIO LA SIERRA</t>
  </si>
  <si>
    <t>22/02/2012 AL 11/04/2012</t>
  </si>
  <si>
    <t>LICETH VIVIANA BARRERA CAMPO</t>
  </si>
  <si>
    <t>SE ENCUENTRA ESTUDIANDO LICENCIATURA EN EDUCACION PREESCOLAR EN EL X SEMESTRE</t>
  </si>
  <si>
    <t>AUN NO SE GRADUA</t>
  </si>
  <si>
    <t>YOLIMA HURTADO MOLINA</t>
  </si>
  <si>
    <t>IE CARLOS SIMONS</t>
  </si>
  <si>
    <t>08/01/2013 AL 26/11/2014</t>
  </si>
  <si>
    <t>DOCENTE DE ATENCION INTEGRAL A LA PRIMERA INFANCIA</t>
  </si>
  <si>
    <t>SANDRA MILENA DACTO YACUMAL</t>
  </si>
  <si>
    <t>DOCENTE DE PRIMERA INFANCIA</t>
  </si>
  <si>
    <t xml:space="preserve">APF HCB 31 DE MARZO </t>
  </si>
  <si>
    <t>1/09/1998 PARA UN TOTAL DE 15 AÑOS</t>
  </si>
  <si>
    <t>09/2013 A 12/2013</t>
  </si>
  <si>
    <t>15/01/2014 AL 15/07/2014</t>
  </si>
  <si>
    <t xml:space="preserve">DOCENTE CDI </t>
  </si>
  <si>
    <t>1/11/2014 AL 15/12/2014</t>
  </si>
  <si>
    <t>INGRID LORENA SAMBONI</t>
  </si>
  <si>
    <t>ITS</t>
  </si>
  <si>
    <t>PREESCOLAR CRAYOLA MAGICA</t>
  </si>
  <si>
    <t>01/09/2014 AL 11/12/2014, DEL 11/01/2012 A 06/2012; DEL 1/09/2012 A 12/2012; DE 01 AL 18/06/2013 Y DESDE 13/09/2013 A LA FECHA</t>
  </si>
  <si>
    <t>MAURA ISABEL GRIJALBA</t>
  </si>
  <si>
    <t xml:space="preserve">TECNICO EN EDUCACION PREESCOLAR </t>
  </si>
  <si>
    <t>CENTRO PEDAGOGICO MARINERITOS</t>
  </si>
  <si>
    <t>01/02/2014 A 11/2014</t>
  </si>
  <si>
    <t xml:space="preserve">Apoyo Piscosocial </t>
  </si>
  <si>
    <t>3   /  339</t>
  </si>
  <si>
    <t>NATALIA ANDREA FERNANDEZ</t>
  </si>
  <si>
    <t>DESCRIBE QUE SE ENCUENTRA EN ULTIMO SEMESTRE DE PSICOLOGIA, NO TIENE CERTIFICACION DE LA UNIVERSITAD</t>
  </si>
  <si>
    <t>CRUZ ROJA DE COLOMBIA</t>
  </si>
  <si>
    <t>08/2013 A 05/2014</t>
  </si>
  <si>
    <t>PSICOLOGIA SOCIAL COMUNITARIA</t>
  </si>
  <si>
    <t xml:space="preserve">CENTRO PSICOPEDAGOGICO PEQUEÑOS SABIOS </t>
  </si>
  <si>
    <t>DESDE 15/05/2014 A LA FECHA</t>
  </si>
  <si>
    <t>PSICOLOGA EDUCATIVA</t>
  </si>
  <si>
    <t>DOLLY YASMID MUÑOZ ROSERO</t>
  </si>
  <si>
    <t>NO SE DESCRIBE PERIODO</t>
  </si>
  <si>
    <t>DOCENTE FACILITADOR DE PROCESOS DE FORMACION EN CICLOS 1 Y 2 DE ALFABETIZACION</t>
  </si>
  <si>
    <t>CENTRO PEDAGOGICO CREATIVO DEL CAUCA PREESCOLAR CRAYOLA MAGICA</t>
  </si>
  <si>
    <t>AÑOS LECTIVOS 2013-2914 Y ACTUALMENTE 2014-2015</t>
  </si>
  <si>
    <t>No se presenta funciones del cargo como lo exige pliego de condiciones, por tanto no es tenido en cuenta como experiencia. No se especifica tiempo de inicio y terminación de la labor</t>
  </si>
  <si>
    <t>IE CASA ARTISTICA RETOÑITOS</t>
  </si>
  <si>
    <t>PERIODO 2009-2010</t>
  </si>
  <si>
    <t>COORDINADORA DEL PROYECTO DE ALFABETIZACION DE ADULTOS EN ELCICLO II: Focalizar y caracterizar 330 Personas de la comuna 2 y 7 del ente territorial en el área urbana</t>
  </si>
  <si>
    <t>LINA DEIBA BALANTA</t>
  </si>
  <si>
    <t>ESTUDIANTE 7 SEMESTRE TRABAJO SOCIAL</t>
  </si>
  <si>
    <t>ONG CRECER EN FAMILIA</t>
  </si>
  <si>
    <t>01/08/2014 A 24/11/2014</t>
  </si>
  <si>
    <t>17 DE FEBREO DEL 2014 AL 30 DE MAYO DEL 2014
02/05/2014 AL 30/05/2014</t>
  </si>
  <si>
    <t>PASANTE DE TRABAJO SOCIAL</t>
  </si>
  <si>
    <t>ESE POPAYAN</t>
  </si>
  <si>
    <t>09/2013 A 09/2013</t>
  </si>
  <si>
    <t>5/09/2013 AL 5/12/2013</t>
  </si>
  <si>
    <t>Apoyo en Salud y Nutrición</t>
  </si>
  <si>
    <t>MARY ELENA DIAZ ORTEGA</t>
  </si>
  <si>
    <t>TECNICO AUXILIAR DE ENFERMERIA</t>
  </si>
  <si>
    <t>CENCAC</t>
  </si>
  <si>
    <t>ESE SUROCCIDENTE</t>
  </si>
  <si>
    <t>1/06/2012 AL 31/12/2012</t>
  </si>
  <si>
    <t>AUXILIAR DE ENFERMERIA EN PROGRAMA PIC</t>
  </si>
  <si>
    <t>Auxiliares Pedagógicos</t>
  </si>
  <si>
    <t>7   /   339</t>
  </si>
  <si>
    <t>ANA JIRLESA URREA CAMPO</t>
  </si>
  <si>
    <t>TECNICA EN ATENCION INTEGRAL A LA PRIMERA INFANCIA</t>
  </si>
  <si>
    <t>APF HCB AVELINO ULL</t>
  </si>
  <si>
    <t>23 AÑOS DE SERVICIO</t>
  </si>
  <si>
    <t>FUNDACION FORENCIS</t>
  </si>
  <si>
    <t>AUXILIAR EN GERONTOLOGIA Y GERIATRIA</t>
  </si>
  <si>
    <t>AGENTE COMUNITARIO EN SALUD</t>
  </si>
  <si>
    <t>SECRETARIA DE SALUD DEPTAL</t>
  </si>
  <si>
    <t>29/07/2011 AL 2/12/2011</t>
  </si>
  <si>
    <t>YENNY ANDREA MERA MARTINEZ</t>
  </si>
  <si>
    <t>3 AÑOS</t>
  </si>
  <si>
    <t>BACHILLER ACADEMICA</t>
  </si>
  <si>
    <t>CENTRO DE EDUCACION BASICA Y MEDIA VOCACIONAL JOVENES Y ADULTOS POLICIA NACIONAL</t>
  </si>
  <si>
    <t xml:space="preserve">CLAUDIA PATRICIA HURTADO </t>
  </si>
  <si>
    <t>FORMACION EN ELABORAR MATERIAL DIDACTICO PARA NIÑOS Y NIÑAS DE LA PRIMERA INFANCIA</t>
  </si>
  <si>
    <t xml:space="preserve">BACHILLER COMERCIAL </t>
  </si>
  <si>
    <t>CENTRO DEL INMACULADO CORAZON DE MARIA</t>
  </si>
  <si>
    <t>HILDA AMPARO PALECHOR</t>
  </si>
  <si>
    <t>INSTITUTO PEDAGOGICO NACIONAL</t>
  </si>
  <si>
    <t xml:space="preserve">NANCY QUELAL SOLANO </t>
  </si>
  <si>
    <t>COLEGIO CHAMPAGNAT</t>
  </si>
  <si>
    <t>DORANY CAMPO</t>
  </si>
  <si>
    <t>LA PREESENTE EXPERIENCIA ESPECIFICA ADICIONAL NO ES TENIDA EN CUENTA PUESTO QUE ES LA MISMA QUE SE PRESENTA CEN EL FORMATO 6 Y YA FUE TENIDA EN CUENTA EN LA EXPERIENCIA MINIMA HABILITANTE</t>
  </si>
  <si>
    <t>OLGA VERONICA ANAYA</t>
  </si>
  <si>
    <t>FUNDED</t>
  </si>
  <si>
    <t>16/01/2012 AL 6/12/2012</t>
  </si>
  <si>
    <t>REVISOR FISCAL</t>
  </si>
  <si>
    <t>ASOCIACION DE CABILDOS UKAWE'SX NASA C'XHAB DE CALDONO</t>
  </si>
  <si>
    <t xml:space="preserve">01/06/2010 AL 31/12/2010
</t>
  </si>
  <si>
    <t>CONTADORA</t>
  </si>
  <si>
    <t>01/01/2011 AL 28/02/2011</t>
  </si>
  <si>
    <t>01/03/2011 AL 31/12/2011</t>
  </si>
  <si>
    <t>BIOMAX</t>
  </si>
  <si>
    <t>10/12/2010 AL 23/10/2014</t>
  </si>
  <si>
    <t>MUNICIPIO SANTIAGO DE CALI</t>
  </si>
  <si>
    <t>SEM-INTERP-SUBS-018-2003</t>
  </si>
  <si>
    <t>36 AL 42 PARA PROPUESTA INICIAL, Y FOLIO 17 PARA PROCESO DE SUBSANACIÓN</t>
  </si>
  <si>
    <t>NO SE VALIDA LA CERTIFICACION ( CONTRATO) TENIENDO EN CUENTA LO DEFINIDO EN EL PLIEGO DE CONDICIONES PAGINA 52. LA CERTIFICACION  EXPONE QUE DEBE SER DE LOS ÚLTIMOS 5 AÑOS, LA CERTIFICACION PRESENTADA ES DEL AÑO 2003  Y NO DEFINE FECHA PUNTUAL DE SUSCRIPCION, DEL MISMO MODO NO SE ADJUNTA EL ACTA DE LIQUIDACIÓN DEL CONTRATO. EN PROCESO DE SUBSANACION RELACIONA EL FORMATO 6 PERO NO ADJUNTA LOS SOPORTES REQUERIDOS SEGÚN EL PLIEGO DE CONDICIONES</t>
  </si>
  <si>
    <t>CORPORACION PARA EL DESARROLLO DE LA EDUCACION POPULAR DE CALI</t>
  </si>
  <si>
    <t>SEM-INTERP-SUBS-031-2004</t>
  </si>
  <si>
    <t>SIN DATO PARA PROPUESTA INICIAL, Y EN EL FOLIO 17 PARA PROCESO DE SUBSANACIÓN</t>
  </si>
  <si>
    <t>NO SE VALIDA INFORMACIÓN RELACIONADA EN EL FORMATO PORQUE NO SE PRESENTA CERTIFICACIÓN AL CONTRATO. EN PROCESO DE SUBSANCION SE RELACIONA EL FORMATO 6, PERO NO SE ANEXAN LAS CERTIFICACIONES REQUERIDAS EN LOS PLIEGOS DE CONDICIONES.</t>
  </si>
  <si>
    <t>VEREDAS DE VILLA RICA</t>
  </si>
  <si>
    <t>NO PRESENTA LA CARTA DE COMPROMISO DE DISPONER DEL ESPACIO PARA LA MODALIDAD FAMILIAR</t>
  </si>
  <si>
    <t>OBSERVACION: PROPONENTE PRESENTA EL FORMATO 7 EQUIPO MÍNIMO HABILITANTE, RELACIONANDO TRES PROFESIONALES DE APOYO PSICOSOCIAL, TRES COORDINADORES GENERALES, TRES ASESORES PEDAGOGICOS Y UN FINANCIERO. LAS HOJAS DE VIDA DEL TALENTO HUMANO, LAS RELACIONA EN EL FORMATO 10 CORRESPONIDENTE AL TALENTO HUMANO ADICIONAL (SIENDO ESTA DIFERENTE A LA PRESENTADA EN LA PROPUESTA INICIAL), RAZONES POR LAS CUALES NO SE PUEDE EVALUAR NI  VALIDAR LA PROPUESTA FRENTE AL COMPONENTE.</t>
  </si>
  <si>
    <t>CARLOS HERNAN CIFUENTES GAVIRIA</t>
  </si>
  <si>
    <t>LICENCIADO EN LENGUAS MODERNAS</t>
  </si>
  <si>
    <t>NO PRESENTA CERTIFICACION DE EXPERIENCIA LABORAL, RAZÓN POR LA CUAL NO SE PUEDE EVALUAR EL PERFIL</t>
  </si>
  <si>
    <t>YULENY ARTUNDUAGA BARRETO</t>
  </si>
  <si>
    <t>LICENCIADA EN EDUCACIÓN BÁSICA CON ÉNFASIS EN EDUCACIÓN ARTISITICA</t>
  </si>
  <si>
    <t>UNIVERSIDAD FRANCISCO DE PAULA SANTANDER</t>
  </si>
  <si>
    <t>TITO ANTONIO CABEZAS CUERO</t>
  </si>
  <si>
    <t>UNIVERDIAD SANTIAGO DE CALI</t>
  </si>
  <si>
    <t>65745-T</t>
  </si>
  <si>
    <t>NO PRESENTA CERTIFICACIONES ACADEMICAS PROFESIONALES NI  DE EXPERIENCIA LABORAL, RAZÓN POR LA CUAL NO SE PUEDE EVALUAR EL PERFIL</t>
  </si>
  <si>
    <t>UNION TEMPORAL DE DESARROLLO INTEGRAL POR LA PRIMERA INFANCIA DEL SUR DEL CAUCA</t>
  </si>
  <si>
    <t xml:space="preserve">ASOCIACION DE PADRES DE FAMILIA DE LOS HOGARES COMUNITARIOS DE BIENESTAR FAMILIAR BARRIOS BALBOA </t>
  </si>
  <si>
    <t xml:space="preserve">ASOCIACION DE PADRES DE FAMILIA DE LOS HOGARES COMUNITARIOS DE BIENESTAR FAMILIAR LA BERMEJA BAJA </t>
  </si>
  <si>
    <t xml:space="preserve">OBSERVACIÓN: LA PROPUESTA INICIAL PRESENTADA POR EL PROPONENTE FUE EVALUADA EN LOS TÉRNIMOS DEFINIDOS EN LA CONVOCATORIA; EN EL PROCESO DE SUBSACIÓN EL PROPONENTE A TRAVÉS DE OFICIO CON RADICACION 005146 DEL 16 DE DICIEMBRE DE 2014 A LAS 2:44PM, DESISTE BAJO EL FOLIO NÚMERO 1 DE PARTICIPAR PARA EL GRUPO 40 (BALBOA) </t>
  </si>
  <si>
    <t xml:space="preserve">EL PROPONENTE DEBERA SUBSANAR, LA PRESENTACION DE LA INFORMACION DE ACREDITACION DE EXPERIENCIA HABILITANTE Y CUPOS DEBIDO A QUE NO ES CLARO, LA ASIGNACION DE NUMERO DE CUPOS Y NUMERO DE MESES CERTIFICACOS PARA CADA GRUPO. </t>
  </si>
  <si>
    <t xml:space="preserve">UNION TEMPORAL DE DESARROLLO INTEGRAL POR LA PRIMERA INFANCIA DEL SUR DEL CAUCA </t>
  </si>
  <si>
    <t xml:space="preserve">ASOCIACION DE PADRES DE FAMILIA DE LOS HOGARES COMUNIOTARIOS DE BIENESTAR BARRIOS BALBOA </t>
  </si>
  <si>
    <t>19262010-104</t>
  </si>
  <si>
    <t>19262011-106</t>
  </si>
  <si>
    <t>19262012-205</t>
  </si>
  <si>
    <t>19262013-218</t>
  </si>
  <si>
    <t>19262014-278</t>
  </si>
  <si>
    <t xml:space="preserve">ASOCIACION DE PADRES DE FAMILIA DE LOS HOGARES COMUNIOTARIOS DE BIENESTAR  LA BERMEJA BAJA </t>
  </si>
  <si>
    <t>19262011-107</t>
  </si>
  <si>
    <t>19262012-206</t>
  </si>
  <si>
    <t>NO APLIC A</t>
  </si>
  <si>
    <t>-</t>
  </si>
  <si>
    <t xml:space="preserve">VEREDAS Y MIINICIPIO DE BALBOA </t>
  </si>
  <si>
    <t xml:space="preserve">TECNOLOGO EN EDUCACION PRE-ESCOLAR </t>
  </si>
  <si>
    <t>CORPORACION UNIDAD DE CARRERAS PROFESIONALES DEL CAUCA -ICICA</t>
  </si>
  <si>
    <t>15/02/2010 A 10/12/2010</t>
  </si>
  <si>
    <t xml:space="preserve">COORINADORA PEDAGOGICA PARA ATENCION A PRIMERA INFANCIA EN LOS CID FAMILIAR </t>
  </si>
  <si>
    <t>NO CUMPLE EL PERFIL EXIGIDO EN EL PLIEGO, DEBIDO  QUE EL  COORDINADOR DEBE SER UN PROFESIONAL EN LAS AREAS DE CIENCIAS SOCIALES, DE LA EDUCACION O ADMINISTRATIVAS CON UN (01) AÑO DE EXPERIENCIA.</t>
  </si>
  <si>
    <t xml:space="preserve">SANDRA LORENA MUÑOZ </t>
  </si>
  <si>
    <t xml:space="preserve">ADMINISTRADOR DE EMPRESAS AGROPECUARIAS </t>
  </si>
  <si>
    <t xml:space="preserve">FUNDACION NUEVA GENERACION </t>
  </si>
  <si>
    <t>01/10/2013 AL 31/10/2014</t>
  </si>
  <si>
    <t>COORDINAR ACTIVIDADES DIRIGIDAS A LA ATENCION INTEGRAL DE LA PRIMER INFANCIA .</t>
  </si>
  <si>
    <t>CUMPLE CON LOS REQUISITOS EXIGIDOS PARA EL PERFIL.</t>
  </si>
  <si>
    <t>NORMA VIOLET MONTENEGRO CAMAYO</t>
  </si>
  <si>
    <t xml:space="preserve">UNIVERSIDAD  COOPERATIVA DEL COLOMBIA </t>
  </si>
  <si>
    <t>01/08/2013 AL 30/08/2014</t>
  </si>
  <si>
    <t>NO CUMPLE CON LOS REQUISITOS EXIGIDOS . CERTIFICACION LABORAL DEBE DE ESPEFICAR LAS FUNCIONES COMO PSICOSOCIAL.</t>
  </si>
  <si>
    <t xml:space="preserve">JOSE NEVAR URBANO </t>
  </si>
  <si>
    <t>03/12/2013 AL 15/07/2014</t>
  </si>
  <si>
    <t>01/06/2013 AL 02/01/2014</t>
  </si>
  <si>
    <t xml:space="preserve">CORPORACION AUTONOMA DEL CAUCA </t>
  </si>
  <si>
    <t xml:space="preserve">INSTITUCION EDUCATIVA HUSITO EL TAMBO-CAUCA </t>
  </si>
  <si>
    <t>07/05/2012 AL 20/01/2014</t>
  </si>
  <si>
    <t>DOCENTE ENCARGADA DEL NIVEL DE PREESCOLAR -GRADO TRANSICIÓN</t>
  </si>
  <si>
    <t>MAESTROS Y MAESTRAS (EDUCADORES FAMILIARES)</t>
  </si>
  <si>
    <t>8/400</t>
  </si>
  <si>
    <t>LEIDY MARCELA GOMEZ LOPEZ</t>
  </si>
  <si>
    <t xml:space="preserve">TECNICO LABORAL POR COMPETENCIAS EN ASISTENTE EN PREESCOLAR </t>
  </si>
  <si>
    <t xml:space="preserve">INSTITUTO TECNICO POR EXCELENCIA LABORAL </t>
  </si>
  <si>
    <t xml:space="preserve">ASOCIACION DE PADRES DE FAMILIAR BARRIOS BALBOA </t>
  </si>
  <si>
    <t>02/02/2009 AL 08/04/2014</t>
  </si>
  <si>
    <t>HEIDY SOLARTE ORTEGA</t>
  </si>
  <si>
    <t>SERVICIO NACIONAL DE APRENDIZAJE -SENA</t>
  </si>
  <si>
    <t>09/09/2007 AL 08/02/2014</t>
  </si>
  <si>
    <t xml:space="preserve">JENNY LUCIA SOLARTE </t>
  </si>
  <si>
    <t xml:space="preserve">LICENCIADO EN EDUCACION BASICA PRIMARIA </t>
  </si>
  <si>
    <t xml:space="preserve">FUDANCION GIMNASIO MODERNO DEL CAUCA </t>
  </si>
  <si>
    <t xml:space="preserve">08/06/2010 AL 10/12/2013 </t>
  </si>
  <si>
    <t xml:space="preserve">DOCENTE EN ATENCION A POBLACION PROGRAMA PRIMERA INFANCIA DEL ENTORNO FAMILIAR </t>
  </si>
  <si>
    <t>GLADYS AMPARO GALINDEZ ORTEGA</t>
  </si>
  <si>
    <t xml:space="preserve">LICENCIADO EN EDUCACION BASICA, CON ENFASIS  EN EDUCACION FISICA, RECREACION Y DEPORTE </t>
  </si>
  <si>
    <t>01/03/2007 AL 30 /12/2013</t>
  </si>
  <si>
    <t>GERARDO ALFONSO DIAZ GUERRERO</t>
  </si>
  <si>
    <t xml:space="preserve">LICENCIADO EN EDUCACION PREESCOLAR </t>
  </si>
  <si>
    <t xml:space="preserve">LA CORPORACION UNIVERSITARIA AUTONOMA DEL CAUCA </t>
  </si>
  <si>
    <t>INSTITUCION EDUCATIVA AGROPECUARIA ALEJANDRO GOMEZ MUÑOZ</t>
  </si>
  <si>
    <t>21-01/2013 AL 13/12/2013</t>
  </si>
  <si>
    <t xml:space="preserve">MAGDA LISETH MUÑOZ GOMEZ </t>
  </si>
  <si>
    <t>LA CORPORACION UCICA</t>
  </si>
  <si>
    <t>CENTRO PEDAGOGICO CREATIVO DEL CAUCA -REESCOLAR "CRAYOLA MAGICA"</t>
  </si>
  <si>
    <t>01/09/2008 AL 08/06/2010</t>
  </si>
  <si>
    <t>ELIZABETH MOLINA SAMBONI</t>
  </si>
  <si>
    <t xml:space="preserve">LICENCIADO EN LITERATURA Y LENGUA ESPAÑOLA </t>
  </si>
  <si>
    <t xml:space="preserve">COLEGIO CAMPESTRE  CREANDO SUEÑOS </t>
  </si>
  <si>
    <t>01/09/2012 AL 30/06/2014</t>
  </si>
  <si>
    <t xml:space="preserve">AUXILIAR DEL GRADO DE TRANSICION </t>
  </si>
  <si>
    <t>VILMA PATRICIA VIDAL COAJI</t>
  </si>
  <si>
    <t xml:space="preserve">GRADO NOVENO </t>
  </si>
  <si>
    <t xml:space="preserve">CENTRO EDUCATIVO BUENOS AIRES </t>
  </si>
  <si>
    <t>ASOCIACION DE PADRES DE FAMILIAR BERMEJA BAJ A</t>
  </si>
  <si>
    <t>01/08/2011AL 21/11/2014</t>
  </si>
  <si>
    <t xml:space="preserve">AUXILIAR PREDAGOGICO </t>
  </si>
  <si>
    <t>MARYURY MUÑOZ PEREZ</t>
  </si>
  <si>
    <t>INSTITUCION EDUCATIVA "VASCO NUÑEZ DE BALBOA"</t>
  </si>
  <si>
    <t>01/04/2011 AL 21/11/2014</t>
  </si>
  <si>
    <t>NAYIBE GARZON RUANO</t>
  </si>
  <si>
    <t xml:space="preserve">INSTITUCION EDUCATIVA NUEVA ESPERANZA Y EL PROGRAMA DE EDUCACION PARA ADULTOS </t>
  </si>
  <si>
    <t>15/06/1995 AL 11/04/2014</t>
  </si>
  <si>
    <t>LUZ IRMA PAPAJOY DE NAVIA</t>
  </si>
  <si>
    <t xml:space="preserve">NOVENO GRADO DE BACHILLERATO </t>
  </si>
  <si>
    <t xml:space="preserve">INSTITUCION EDUCATIVA LA PLANADA </t>
  </si>
  <si>
    <t>ELIZABETH MUÑOZ LOPEZ</t>
  </si>
  <si>
    <t xml:space="preserve">QUINTO (05) GRADO DE EDUCACION BASICA PRIMARIA </t>
  </si>
  <si>
    <t xml:space="preserve">ESCUELA RURAL MIXTA BUENOS AIRES </t>
  </si>
  <si>
    <t>11/07/2007 AL 11/04/2014</t>
  </si>
  <si>
    <t>RUBELI BENITEZ</t>
  </si>
  <si>
    <t>21/08/2007 al 11/04/2014</t>
  </si>
  <si>
    <t>IRIA YOLIMA CERON PEREZ</t>
  </si>
  <si>
    <t xml:space="preserve">CENTRO EDUCATIVO SANABRIA </t>
  </si>
  <si>
    <t>ASOCIACION DE PADRES DE FAMILIA DE LOS HOGARES COMINITARIOS DE BIENESTAR BARRIOS BALBOA</t>
  </si>
  <si>
    <t>15/04/2005 AL 08/04/2014</t>
  </si>
  <si>
    <t>MARIA YAMILET SANCHEZ MUÑOZ</t>
  </si>
  <si>
    <t xml:space="preserve">BACHILLERATO ACADEMICO </t>
  </si>
  <si>
    <t xml:space="preserve">INSTITUCION EDUCATIVA VASCO NUÑEZ DE BALBOA </t>
  </si>
  <si>
    <t>09/12/2006 AL 08/04/2014</t>
  </si>
  <si>
    <t>YOLANDA GONZALEZ RODRIGUEZ</t>
  </si>
  <si>
    <t xml:space="preserve">AUXILIAR DE ENFERMERA </t>
  </si>
  <si>
    <t xml:space="preserve">ESCUELA DE CAPACITACION DEL SERVICIO DE SALUD DEL CAUCA-EDUCACION NO FORMAL </t>
  </si>
  <si>
    <t xml:space="preserve">CORPORACION PARA EL DESARROLLO DEL CAUCA-CORPOCAUCA </t>
  </si>
  <si>
    <t>27/12/2011 AL 31/12/2013</t>
  </si>
  <si>
    <t xml:space="preserve">COGESTOR SOCIAL  TECNICO DE LA ESTRATEGIA UNIDOS </t>
  </si>
  <si>
    <t xml:space="preserve">APOYO DE SALUD Y NUTRICION </t>
  </si>
  <si>
    <t>ANA LUCELLY NABIA GOMEZ</t>
  </si>
  <si>
    <t xml:space="preserve">PREVIMED CTA </t>
  </si>
  <si>
    <t>01/08/2008 AL 31/08/2008</t>
  </si>
  <si>
    <t>AUXILIAR DE ENFERMERIA EN LA ESE SUROCCIDENTE SEDE BALBOA</t>
  </si>
  <si>
    <t xml:space="preserve">FUNDACION FORENSIS </t>
  </si>
  <si>
    <t xml:space="preserve">FUNPRODEC </t>
  </si>
  <si>
    <t>05/05/2012 AL 05/11/2014</t>
  </si>
  <si>
    <t>APOYO A PROGRAMAS EN BENEFICIOS DE LA PRIMERA INFANCIA.</t>
  </si>
  <si>
    <t>YESMI ROCIO MELENDEZ BOLAÑOS</t>
  </si>
  <si>
    <t xml:space="preserve">UNDECIMO SEMESTRE DE CONTADURIA PUBLICA </t>
  </si>
  <si>
    <t>COMERCIALIZADORA "DONDE MILE"</t>
  </si>
  <si>
    <t>01/11/2012 AL 30/01/2014</t>
  </si>
  <si>
    <t>JAIR ALBERTO PRADO RUIZ</t>
  </si>
  <si>
    <t xml:space="preserve">TECNOLOGO EN ADMINISTRACION DE EMPRESAS AGROPECUARIAS </t>
  </si>
  <si>
    <t xml:space="preserve">ELECTROMILLONARIA </t>
  </si>
  <si>
    <t>13/10/2013 AL 12/05/2014</t>
  </si>
  <si>
    <t>ASISTENTE ADMINISTRATIVO</t>
  </si>
  <si>
    <t>DIEGO ARMANDO PEREZ VELASCO</t>
  </si>
  <si>
    <t>SE TOMA EN CUENTA SOLO UNA PORCION DE TIEMPO DEL CONTRATO CERTIFICADO, DEBIDO A QUE SE CUENTA A PARTIR DEL MOMENTO OFICIAL DE LA LICITACIÓN 03 DE DICIEMBRE DE 2014, CINCO AÑOS HACIA ATRÁS..</t>
  </si>
  <si>
    <t xml:space="preserve">ASOCIACION DE PADRES DE FAMILIA DE LOS HOGARES COMUNIOTARIOS DE BIENESTAR  BARRIOS BALBOA </t>
  </si>
  <si>
    <t>19262009-107</t>
  </si>
  <si>
    <t xml:space="preserve">EXPERIENCIA NO TOMADA EN CUENTA PARA COMPUTAR TIEMPO, DEBIDO A QUE EL CONTRATO 19262014-279 ESTA EN EJECUCION Y LA CERTIFICACION SEGÚN PLIEGO DE PETICIONES ES EXPEDIDA POR EL SUPERVISOR VIGENTE DE CONTRATO. </t>
  </si>
  <si>
    <t>19262014-279</t>
  </si>
  <si>
    <t>3721-T</t>
  </si>
  <si>
    <t>INGECO LTDA</t>
  </si>
  <si>
    <t>01/01/2010 AL 25/11/2014</t>
  </si>
  <si>
    <t>CONTADOR ENCARGADO DEL DEPARTAMENTO DE CONTABILIDAD (FINANCIERA- TRIBUTARIA Y CONTABLE.)</t>
  </si>
  <si>
    <t xml:space="preserve">OMAR VARGAS NEIRA </t>
  </si>
  <si>
    <t xml:space="preserve">Porpuesta Tecnica </t>
  </si>
  <si>
    <t>ESTA INFORMACION SE CONSTATA EN LA ETAPA DE SUBSANACION, DONDE SE CERTIFICAN 11 MESES DE CONTRATACION ICBF. EN FOLIO SEGÚN NUMERACION 5</t>
  </si>
  <si>
    <t>ESTA INFORMACION SE CONSTATA EN LA ETAPA DE SUBSANACION, DONDE SE CERTIFICAN 11 MESES DE CONTRATACION ICBF. EN FOLIO SEGÚN NUMERACION 6</t>
  </si>
  <si>
    <t xml:space="preserve">MERCADERES </t>
  </si>
  <si>
    <t>MARIA JIMENA AVILA MERA</t>
  </si>
  <si>
    <t>FUNDACION TEHILILIM</t>
  </si>
  <si>
    <t>30/01/1999 AL 20/12/2005</t>
  </si>
  <si>
    <t xml:space="preserve">FORMULACION, GESTION Y DESARROLLO DEPROYECTOS SOCIALES DIRIJIDOS A MADRES COMUNITARIAS. POYO A PROCESOS CUYO OBJETIVO ES MEJORAR CALIDAD DE VIDA DE LOS MENORES DE LA COMUNIDAD VULNERABLE. </t>
  </si>
  <si>
    <t>SI CUMPLE CON EL PERFIL Y ADJUNTA CERTIFICACION LABORA QUE ACREDITA LA EXPERIENCIA.</t>
  </si>
  <si>
    <t>2/300</t>
  </si>
  <si>
    <t xml:space="preserve">ADRIANA YHAMIRA CORDOBA ORDOÑEZ </t>
  </si>
  <si>
    <t xml:space="preserve">UNIVERSIDAD ABIERTA Y ADISTANCIA UNAD </t>
  </si>
  <si>
    <t>CABILDO DE LA PARCIALIDAD INDIGENA DE TOTORO.</t>
  </si>
  <si>
    <t>01/08/2013 AL 31/12/2013</t>
  </si>
  <si>
    <t>APOYO PSICOSOCIAL DEL PROCESO DE TRANSICION A CENTROS DE DESARROLLO INFANTIL</t>
  </si>
  <si>
    <t xml:space="preserve">SI CUMPLE CON EL PERFIL, PERO SE REQUIERE EL DOCUMENTO SOPORTE - TARJETA DE PROFESIONAL; ES SUBSANABLE. </t>
  </si>
  <si>
    <t xml:space="preserve">LA FUNDACION UNIVERSITARIA DE POPAYAN </t>
  </si>
  <si>
    <t>FUNDACION FES</t>
  </si>
  <si>
    <t>15/08/2011 AL 15/12/2011</t>
  </si>
  <si>
    <t>EQUIPO DE APOYO CLUB-PRE JUVENIL SUPER AÑOS DE LOS PROGRAMAS SOCIALES DE ICBF.</t>
  </si>
  <si>
    <t xml:space="preserve">SI CUMPLE CON EL PERFIL, PERO SE REQUIERE EL DOCUMENTOS SOPORTE S-TARJETA DE PROFESIONAL; ES SUBSANABLE. </t>
  </si>
  <si>
    <t>6/300</t>
  </si>
  <si>
    <t>ANA YUDIT MACIAS ROJAS</t>
  </si>
  <si>
    <t xml:space="preserve">INSTITUCION EDUCATIVA AGROPECUARIA URIBE </t>
  </si>
  <si>
    <t>01/04/2005 AL 05/11/2010</t>
  </si>
  <si>
    <t>NEYDA LUZ GUERRERO</t>
  </si>
  <si>
    <t>LICENCIADA EN ESPAÑOL Y COMUNICACIÓN</t>
  </si>
  <si>
    <t>LA UNIVERSIDAD DE PAMPLONA</t>
  </si>
  <si>
    <t>INSTITUCION EDUCATIVA DON BOSCO</t>
  </si>
  <si>
    <t>14/02/2007 AL 14/12/007</t>
  </si>
  <si>
    <t xml:space="preserve">CLUB DE LEONES </t>
  </si>
  <si>
    <t>01/08/2000 AL 25/05/2001</t>
  </si>
  <si>
    <t>08/06/2010 AL 22/10/2012</t>
  </si>
  <si>
    <t xml:space="preserve">DOCENTE PARA LA ATENCION A PRIMERA INFANCIA </t>
  </si>
  <si>
    <t>DIANA ISABEL AUSECHA</t>
  </si>
  <si>
    <t>AÑO 2008</t>
  </si>
  <si>
    <t>LICENCIADA EN EDUCACION PREESCOLAR.</t>
  </si>
  <si>
    <t xml:space="preserve">COPORACION AUTONOMA DEL CAUCA </t>
  </si>
  <si>
    <t>02/08/2010 AL 07/12/2010</t>
  </si>
  <si>
    <t>10/06/2011 AL 22/11/2011</t>
  </si>
  <si>
    <t xml:space="preserve">DOCENTE PARA EL PROGRAMA EN ATENCION A PRIMERA INFANCIA </t>
  </si>
  <si>
    <t>JARDIN INFANTIL Y GUARDERIA MILAGROS</t>
  </si>
  <si>
    <t>28/09/2012 AL 30/09/2014</t>
  </si>
  <si>
    <t>DIRECTORA DEL JARDIN INFANITIL "MILAGROS"</t>
  </si>
  <si>
    <t>DENI MERCEDES IMBACHI PEREZ</t>
  </si>
  <si>
    <t xml:space="preserve">PERSONAL TEMPORAL  EXT-AS </t>
  </si>
  <si>
    <t>10/07/2012 AL30/ 04/2013</t>
  </si>
  <si>
    <t>RICARDO RAMIREZ LLANOS</t>
  </si>
  <si>
    <t xml:space="preserve">LICENCIADO EN EDUCACION BASICA CON ENFASIS EN FISICA RECREACION Y DEPORTE </t>
  </si>
  <si>
    <t xml:space="preserve">UNIVERSIDAD DELCAUCA </t>
  </si>
  <si>
    <t xml:space="preserve">FUNDACION UNIVERSIDAD AUTONOMA </t>
  </si>
  <si>
    <t>14/03/2011 AL 30/09/2011</t>
  </si>
  <si>
    <t>DOCENTE EN PROGRAMA DE OFERENTES POBLACION REGULAR</t>
  </si>
  <si>
    <t>NIEXIN FABIOLA BOLAÑOS</t>
  </si>
  <si>
    <t>TECNICO LABORAL EN ATENCION Y FORMACION INTEGRAL A LA PRIMERA INFANCIA.</t>
  </si>
  <si>
    <t xml:space="preserve">COMFACUAUCA </t>
  </si>
  <si>
    <t>01/08/2012 AL 30/08/2014</t>
  </si>
  <si>
    <t>DOCENTE DEL GRADO DE TRASICION.</t>
  </si>
  <si>
    <t>MALORY GUACA LUNA</t>
  </si>
  <si>
    <t>BACHILLERATO FORMAL PARA ADULTOS DEL CAUCA .</t>
  </si>
  <si>
    <t xml:space="preserve">ASOCIACION DE PADRES DE LOS HOGARES COMUNITARIOS BERMEJA BAJA </t>
  </si>
  <si>
    <t>HANYI LORENA BASTIDAS GAVIRIA</t>
  </si>
  <si>
    <t xml:space="preserve">TECNICO  EN ATENCION INTEGRAL A LA PRIMERA INFANCIA </t>
  </si>
  <si>
    <t>01/05/2008 AL 31/12/2010</t>
  </si>
  <si>
    <t>LUZ ANGELA CAICEDO ERAZO</t>
  </si>
  <si>
    <t>ESCUELA DE FORMACION TECNICA DEL CAUCA -CESCO</t>
  </si>
  <si>
    <t xml:space="preserve">ALCALDIA MUCIPAL DE MERCADERES </t>
  </si>
  <si>
    <t>01/12/2009 AL 11/03/2014</t>
  </si>
  <si>
    <t>MADRE LIDER DE LOS PROGRAMAS SOCIALES (Colombia Mayor, Desayunos Infantiles )</t>
  </si>
  <si>
    <t>DEYANIRA HOYOS SAMBONI</t>
  </si>
  <si>
    <t xml:space="preserve">INSTITUTO TECNICO DE EXCELENCIA LABORAL </t>
  </si>
  <si>
    <t xml:space="preserve">ASOCIACION DE PADRES DE LOS HOGARES COMUNITARIOS BARRIOS BALBOA </t>
  </si>
  <si>
    <t>06/08/1991 AL 08/03/2014</t>
  </si>
  <si>
    <t>DARLY MARITZA LEON LOPEZ</t>
  </si>
  <si>
    <t xml:space="preserve">TECNICO EN ATENCION Y FORMACION INTEGRAL A LA PRIMERA INFANCIA </t>
  </si>
  <si>
    <t>ESCUELA DE FORMACION TECNICA DEL CAUCA -EFT</t>
  </si>
  <si>
    <t xml:space="preserve">FUNDASCAMER </t>
  </si>
  <si>
    <t>01/01/2007 AL 30/12/2007</t>
  </si>
  <si>
    <t>EDUCADORA FAMILIAR -PROTECCION A LAS  FAMILIAS MAS VULNERABLES.</t>
  </si>
  <si>
    <t xml:space="preserve">HOGAR INFANTIL MERCADERES </t>
  </si>
  <si>
    <t xml:space="preserve">I SEMESTRE </t>
  </si>
  <si>
    <t xml:space="preserve">APOYO Y APRESTAMIENTO A LOS NIÑOS Y NIÑAS </t>
  </si>
  <si>
    <t>AGAR CECILIA PERAFAN</t>
  </si>
  <si>
    <t>EL INSTITUTO TECNICO SUPERIOR  I.T.S.</t>
  </si>
  <si>
    <t xml:space="preserve">CENTRO UNIVERSITARIO  EN SALUD </t>
  </si>
  <si>
    <t>13/01/2009 AL 03/07/2009</t>
  </si>
  <si>
    <t>SANDRA LILIANA AGREDO</t>
  </si>
  <si>
    <t xml:space="preserve">TECNOLOGO EN ADMINISTRACION EMPRESARIAL </t>
  </si>
  <si>
    <t>DISTRIBUIDORA Y COMERCIALIZADORA CAUCA LTDA.</t>
  </si>
  <si>
    <t>01/03/2012 AL 15/06/2012</t>
  </si>
  <si>
    <t xml:space="preserve">ANALISIS DE DOCUMENTOS PARA LA PRESENTACION DE OFERTAS </t>
  </si>
  <si>
    <t xml:space="preserve">ANA CRISTINA AGRESO </t>
  </si>
  <si>
    <t xml:space="preserve">UNIVERSIDAD DEL QUINDIO </t>
  </si>
  <si>
    <t>73686-T</t>
  </si>
  <si>
    <t xml:space="preserve">UNIDOS EN SALUD </t>
  </si>
  <si>
    <t>01/12/2009 AL 01/09/2011</t>
  </si>
  <si>
    <t>FUNDACION LLEVANT EN MARXA POR LOS NIÑOS MARGINADOS CONSTRUCTORES DE PAZ</t>
  </si>
  <si>
    <t>EN EL DOCUMENTO  SUBSANABLE DEL 16 DE DICIEMBRE DE 2014 EN EL FOLIO 3 NO ES LEGIBLE LO CUAL NO SE SUBSANA.</t>
  </si>
  <si>
    <t>FUNDACION LLEVANNT EN MARXA POR LOS NIÑOS MARGINADOS CONSTRUCTORES DE PAZ</t>
  </si>
  <si>
    <t>19262013-468</t>
  </si>
  <si>
    <t>EN EJECUCION</t>
  </si>
  <si>
    <t>19262014-393</t>
  </si>
  <si>
    <t>LA EXPERIENCIA NO SE TIENE ENCUENTA SE TRASLAPA CON EL TIEMPO DEL ANTERIOR</t>
  </si>
  <si>
    <t>EL PROPENENTE DEBE SUBSANAR LA RELACION DE EXPERIENCIA YA QUE APARECEN CERTIFICACIONES PERO NO ESTA RELACIONADA EN EL FORMATO 6</t>
  </si>
  <si>
    <t>CDI SIN ARRIENDO-  MADALIDAD INSTITUCIONAL</t>
  </si>
  <si>
    <t>CABECERA MUNICPAL DE UAPY VIA AL AEROPUERTO</t>
  </si>
  <si>
    <t xml:space="preserve">ESTA EL FORMATO PERO ESTA MAL DILIGENCIADO( LA UBICACIÓN, CAPACIDAD INSTALADA CUPOS, DISPONE DE INFRAESTRUCTURA A LA FECHA, CUMPLE CON ESPACIOS DE SERVICIOS Y ATENCION) EL 16 DE DICIEMBRE DOCUMENTO SUBSANABLE </t>
  </si>
  <si>
    <t>MARIO JUVENAL PORTOCARRERO</t>
  </si>
  <si>
    <t>LICENCIA EN EDUACION</t>
  </si>
  <si>
    <t>185828-T</t>
  </si>
  <si>
    <t>DE MARZO A 31 DE DICIEMBRE DE 2013 Y DEL 01 DE MARZO DE 2014 A 12 DE DICIEMBRE DE 2014</t>
  </si>
  <si>
    <t>LESSI  YAMIL  PAREDES HURTADO</t>
  </si>
  <si>
    <t>ESTUDIANTE TRABAJADORA SOCIAL</t>
  </si>
  <si>
    <t>ASOCIACION AFROCOLOMBIANA CIMARRON DEL CAUCA</t>
  </si>
  <si>
    <t>01 DE JULIO DE 2010 A 31 DE DICIEMBRE DE 2013</t>
  </si>
  <si>
    <t>GESTORA SOCIAL</t>
  </si>
  <si>
    <t>NO PRESENTAN INFORMACIÓN</t>
  </si>
  <si>
    <t xml:space="preserve">FUNDACION FUTURO AMBIENTAL </t>
  </si>
  <si>
    <t>Grupo a la que se presenta:</t>
  </si>
  <si>
    <t xml:space="preserve">COLEGIO GIMNASIO MODERNO DEL VALLE </t>
  </si>
  <si>
    <t>623-2009</t>
  </si>
  <si>
    <t xml:space="preserve">SI PRESENTA </t>
  </si>
  <si>
    <t>FRIDA ALEJANDRA NARVAEZ TOBAR</t>
  </si>
  <si>
    <t>16/09/2013 AL 30/12/2013  (3 MESES Y 15 DIAS)  15/01/2014 AL 15/07/2014 (6 MESES)</t>
  </si>
  <si>
    <t>DISEÑAR EL PLAN DE ACCION (PAI) PARA LA IMPLEMENTACION DE LA MODALIDAD, -DISEÑAR ESTRATEGIAS PARA LA EJECUCION, MONITOREO Y EVALUACION DE LA POLITICA  P.I - COORDINAR LA SISTEMATIZACION DE LA INFORMACION.-PARTICIPAR EN LAS MESAS DE P.I.-CONOCER Y PARTICIPAR EN LA CONSTRUCCION DE LA RUTA INTEGRAL DE ATENCION -A.P.I.</t>
  </si>
  <si>
    <t xml:space="preserve">RAYUELA </t>
  </si>
  <si>
    <t>01/10/2014 AL 15/12/2014 (2,5 MESES)</t>
  </si>
  <si>
    <t>COORDINADORA DEL PROYECTO  "CARRERA DE LIBROS" DIRIGIDO A LA PRIMERA NFANCIA DE LA ZONA URBANA Y RURAL DEL MUNICIPIO DE POPAYAN.</t>
  </si>
  <si>
    <t xml:space="preserve">DIANA KATERINE MONTILLA MEJIA </t>
  </si>
  <si>
    <t xml:space="preserve">ASOCIACION HCB VEREDA YAQUIVA </t>
  </si>
  <si>
    <t>10/08/2012 AL 30/09/2013</t>
  </si>
  <si>
    <t>PSICOLOGO DE CDI INSTITUCIONAL.</t>
  </si>
  <si>
    <t>NO CUMPLE: DEBIDO A QUE LA CARTA REMITIDA POR LA SEÑORA  DIANA KATERINE MONTILLA MEJIA, NO ES UNA CERTIFICACION LABORAL EXPEDIDA POR LA ENTIDAD DONDE PROFESIONALMENTE PRESTO SUS SERVICIOS. NO ALCANZA EL CUMPLIMIENTO DE LA SUBSANACION.</t>
  </si>
  <si>
    <t>ANA SHIRLEY IBRODO  G</t>
  </si>
  <si>
    <t>NO SE ENTIENDEN LOS DATOS</t>
  </si>
  <si>
    <t>15/01/2013 AL 09/12/2013</t>
  </si>
  <si>
    <t xml:space="preserve">ATENCION A POBLACION DEL PROGRAMA A LA ATENCION A LA PRIMERA INFANCIA </t>
  </si>
  <si>
    <t xml:space="preserve">COLEGIO GIMANSIO MODERNO </t>
  </si>
  <si>
    <t>NO CUMPLE: EL OPERADOR NO PRESENTA LA INFORMACION REQUIERDA SEGÚN PLIEGO PARA CONSTAR Y VALIDAR EXPERIENCIA ADCIONAL.</t>
  </si>
  <si>
    <t xml:space="preserve">LEYDY MARGOTH HOYOS ERAZO </t>
  </si>
  <si>
    <t xml:space="preserve">LICENCIADO EN PEDAGOGIA INFANTIL </t>
  </si>
  <si>
    <t xml:space="preserve">NO CUMPLE,  EL PROPONENTE NO CUMPLE CON LOS REQUISITOS MINIMOS EXIGIDOS PARA EL T.H. ADICIONAL COMO: ANEXOS DE CERTIFICACION LABORAL EN TIEMPO Y FUNCIONES. </t>
  </si>
  <si>
    <t xml:space="preserve">ALBA ELENA RODRIGUEZ </t>
  </si>
  <si>
    <t xml:space="preserve">LICENCIADO EN CIENCIAS DE LA EDUCACION, ESPECIALIDAD CIENCIAS SOCIALES </t>
  </si>
  <si>
    <t>UNIVERSIDAD DISTRITAL "FRANCISCO JOSE DE CALDAS"</t>
  </si>
  <si>
    <t xml:space="preserve">ESPERANZA ORTIZ COLLAZOS </t>
  </si>
  <si>
    <t>50724-T</t>
  </si>
  <si>
    <t>FUNDACION LLEVANT EN MARXA POR LOS NIÑOS MARGINADOS</t>
  </si>
  <si>
    <t>Resumen de Grupos y presupuesto que esta ofertando (se debe hacer una evaluacion independiente para cada grupo al que se presenta)</t>
  </si>
  <si>
    <t>COMPAÑÍA MISIONERA DEL SAGRADO CORAZON DE JESUS</t>
  </si>
  <si>
    <t>ALCALDIA MUNICIPAL DE LOPEZ DE MICAY</t>
  </si>
  <si>
    <t>CCF-LDM-001-2013 Y CCF-MLDM-001-2014</t>
  </si>
  <si>
    <t>16//07/2013</t>
  </si>
  <si>
    <t>SUBSANA EN EL FOLIO 105 AL 109 DE LA PROPUESTA DE SUBSANACION</t>
  </si>
  <si>
    <t>2/700</t>
  </si>
  <si>
    <t>MARISOL ORTIZ SINISTERRA</t>
  </si>
  <si>
    <t xml:space="preserve">FUNDACION LLEVANT EN MARXA, CENTRO TÉCNICO DE CAPACITACION GUAPI, </t>
  </si>
  <si>
    <t>01/11/2013 HASTA 31/12/2013, 16/01/2014 HASTA 30/07/2014, 31/07/2014 HASTA31/10/2014, 01/11/2014 HASTA 20/11/2014, 01/03/2002 HASTA 16/12/2002</t>
  </si>
  <si>
    <t>COORDIANDORA PARA LA MODALIDAD FAMILIAR, CEN LA CERTIFICACION INDICA LAS FUNCIONES DESARROLLADAS- LABORES ADMINISTRATIVAS Y SECRETARIALES</t>
  </si>
  <si>
    <t>ERICA MARIA VIAFARA BANGUERA</t>
  </si>
  <si>
    <t>LICENCIADA EN EDUCAION INFANTIL</t>
  </si>
  <si>
    <t>UNIVERSIDAD  PEDAGOGICA NACIONAL</t>
  </si>
  <si>
    <t>FUNDACION LLEVANT EN MARXA,  FUNDACION LICEO COMERCIAL DEL Bordo</t>
  </si>
  <si>
    <t xml:space="preserve">COORDIANDORA PARA LA MODALIDAD FAMILIAR, EN LA CERTIFICACION INDICA LAS FUNCIONES DESARROLLADAS- </t>
  </si>
  <si>
    <t xml:space="preserve">LA EXPERIENCIA NO ACREDITA DESEMPEÑARSE
 COMO COORDINADOR O JEFE,ADEMAS LAS FUNCIONA RELACIONADAS SON DE DOCENTE. </t>
  </si>
  <si>
    <t>4/700</t>
  </si>
  <si>
    <t>AMPARO ROCIO GARCES VIDAL</t>
  </si>
  <si>
    <t>ESTUDIANTE</t>
  </si>
  <si>
    <t>UNIVERSIDAD DEL VALLE SEDE PACIFICO</t>
  </si>
  <si>
    <t>PROCESO DE COMUNIDADES
 NEGRAS PALENQUERAS 
DEL CONGAL, FUNDACION LLEVANT EN MARXA</t>
  </si>
  <si>
    <t>04/10/2013 HASTA 10/12/2013, DE 28/08/2014 HASTA 31/10/2014 Y DEL 01/11/2014 HASTA 20/11/2014</t>
  </si>
  <si>
    <t>EN LA CERTIFICACION ANEXA FUNCIONES</t>
  </si>
  <si>
    <t>HOMOLOGA AL PERFIL 2</t>
  </si>
  <si>
    <t>EDNA MAGALY PONCE HERRERA</t>
  </si>
  <si>
    <t>UNIVERSIDAD DELPACIFICO, 
ICBF, SECRETARIADO NACIONAL DE PASTORAL SOCIAL</t>
  </si>
  <si>
    <t>01/02/2008 HASTA 28/05/2013, 01/10/2013 HASTA 31/08/2014</t>
  </si>
  <si>
    <t>ANEXA FUNCIONES EN LA CERTIFICACION LABORAL FOIO 232</t>
  </si>
  <si>
    <t>KELY JOHANA VIAFARA BANGUERA</t>
  </si>
  <si>
    <t xml:space="preserve">ESTUDIANTE DECIMO SEMESTRE </t>
  </si>
  <si>
    <t>NO APORTA SOPORTES DE EXPERIENCIA, NI CERTIFICA PRACTICAS UNIVERSITARIAS</t>
  </si>
  <si>
    <t>MERLY XIOMARA HURTADO ZURITA</t>
  </si>
  <si>
    <t>FUNDACION UNIVERSIDAD DEL NORTE, FUNDACION PARA EL DESARROLLO DE LAS COMUNIDADES DEL PACÍFICO, PASTORAL SOCIAL DEL VICARIATO DE GUAPI</t>
  </si>
  <si>
    <t>28/08/2012 HASTA 15/11/2012, DE 01/07/2012 HASTA 30/12/2013, DE 25/10/2012 HASTA 31/05/2014</t>
  </si>
  <si>
    <t>ABORDAJE PSICOLÓGICO A SITUACIONES ENCONTRADAS EN EL PROGRAMA DE RECUPERACION Y EDUCAION PSICOAFECTIVA, COORDINADORA PSICOSOCIAL, COORDINADORA DE EMERGENCIAS</t>
  </si>
  <si>
    <t xml:space="preserve">EL PROPONENTE PRESENTA POSTERIOR A LA PUBLICACION DE LA EVALUACION PRELIMINAR INFORMACION DE TALENTO HUMANO DIFERENTE A LA RELACIONADA EN SU PROPUESTA INICIAL FECHA DE CIERRE (3 DE DICIEMBRE DE 2014), SIN FORMATO DE 7  , FOLIOS 201 AL 2019 DE LA PROPUESTA DE SUBSANACION  POR LO CUAL NO ES TENIDA EN CUENTA PARA LA ETAPA FINAL DE EVALUACION </t>
  </si>
  <si>
    <t>EN COMPONENTE DE TALENTO HUMANO NO CUMPLE CON LAS CINCO VIÑETAS</t>
  </si>
  <si>
    <t xml:space="preserve">EL PROPONENTE PRESENTA POSTERIOR A LA PUBLICACION DE LA EVALUACION PRELIMINAR INFORMACION DE TALENTO HUMANO DIFERENTE A LA RELACIONADA EN SU PROPUESTA INICIAL FECHA DE CIERRE (3 DE DICIEMBRE DE 2014), SIN FORMATO DE 10  , FOLIOS 110 AL 199 DE LA PROPUESTA DE SUBSANACION  POR LO CUAL NO ES TENIDA EN CUENTA PARA LA ETAPA FINAL DE EVALUACION </t>
  </si>
  <si>
    <t>FUNDACION LLEVANT  MARXA</t>
  </si>
  <si>
    <t>176 DE 2012</t>
  </si>
  <si>
    <t>PRESENTACION DEL SERVICIO EDUCATIVO A LOS 916 ESTUDIANTES BENEFICIARIOS UBICADOS EN LOS MUNICIPIOS NO CERTIFICADOS DEL DEPARTAMENTO DEL CAUCA Y QUE SE ENCUENTRAN RELACIONADOS EN EL DOCUMENTO DENOMINADO ANEXO 1</t>
  </si>
  <si>
    <t>41,43 AL 53</t>
  </si>
  <si>
    <t>157 DE 2013</t>
  </si>
  <si>
    <t>PRESENTACION DEL SERVICIO EDUCATIVO A LOS 1966 ESTUDIANTES BENEFICIARIOS UBICADOS EN LOS MUNICIPIOS NO CERTIFICADOS DEL DEPARTAMENTO DEL CAUCA Y QUE SE ENCUENTRAN RELACIONADOS EN EL DOCUMENTO DENOMINADO ANEXO 1</t>
  </si>
  <si>
    <t>41,54,55,56,DEL 54 AL 71</t>
  </si>
  <si>
    <t>19262014-330134</t>
  </si>
  <si>
    <t>CONTRIBUIR A MEJORAR Y RECUPERAR EL ESTADO NUTRICIONAL DE MUJERES GESTANTES Y MADRES EN PERIODO DE LACTANCIA Y PROMOVER LA PREVENCION DE LA DESNUTRICION CON LA PARTICIPACION ACTIVA DE LA FAMILIA Y LA COMUNIDAD Y LA CORRESPONSABILIDAD DE LA SOCIEDAD Y EL ESTADO Y LA ARTICULACION DE LAS INSTITUCIONES DEL S.N.B.F</t>
  </si>
  <si>
    <t>72 AL 79</t>
  </si>
  <si>
    <t>SUBSANO FOLIO 298</t>
  </si>
  <si>
    <t>2/645</t>
  </si>
  <si>
    <t>CLARITZA GRUESO SINISTERRA</t>
  </si>
  <si>
    <t>TRBAJADORA SOCIAL</t>
  </si>
  <si>
    <t xml:space="preserve">UNIVERSIDAD DEL VALLE </t>
  </si>
  <si>
    <t xml:space="preserve">ALCALDIA DE TIMBIQUI </t>
  </si>
  <si>
    <t>01/09/2010 HASTA EL 14 /09 /2012</t>
  </si>
  <si>
    <t xml:space="preserve">JEFE DE CONTROL INTERNO DISCIPLINARIO </t>
  </si>
  <si>
    <t>LA CARTA DE COMPROMISO MENCIONA EL CARGO AL QUE ASPIRA PARA TRABAJADORA SOCIAL EL CUAL NO EXISTE PARA COORDINADOR  NO SUBSANO</t>
  </si>
  <si>
    <t>EILEEN MERCY MEZA MOSQUERA</t>
  </si>
  <si>
    <t>PROFESIONAL EN DESARROLLO  FAMILIAR</t>
  </si>
  <si>
    <t>UNIVESIDAD CALDAS</t>
  </si>
  <si>
    <t xml:space="preserve"> FUNDACION LEVAN MARXA</t>
  </si>
  <si>
    <t>3001201430/07/2014</t>
  </si>
  <si>
    <t>LA EXPERIENICA PARA COORDINADOR REQUERIDA ES DE UN AÑO COMO DIRECTOR COORDINADOR O JEFE DE PROGRAMAS  SOCIALES PARA LA INFANCIA O CENTROS EDUCATIVOS Y LA PERSONA NO LO ACREDITA , EN LA SUBSANACION COLOCA OTRO CARGO QUE NO EXISTE ORIENTADORA FAMILIAR FOLIO 338 AL 359</t>
  </si>
  <si>
    <t>4/645</t>
  </si>
  <si>
    <t>MARINO HERNESTO ANGULO BAMGUERA</t>
  </si>
  <si>
    <t>MUNICIPIO DE SANTA BARBARA, DE ISCAUNDE. - CENTRO DE SALUD SANTA BARBARA.</t>
  </si>
  <si>
    <t>02/01/2008. HASTA 30/04/2008. - 02/05/2008 HASTA EL 30/11/2009</t>
  </si>
  <si>
    <t>JEFE DE CONTROL INTERNO._ CON FUNCIONES DE PLANEAR, DIRIGIR Y ORGANIZAR LA VERIFICACION Y EVALUACION.</t>
  </si>
  <si>
    <t xml:space="preserve">ISABEL CRISTINA CONGOLINO RODRIGUEZ </t>
  </si>
  <si>
    <t xml:space="preserve">LICENCIADA EN PEDAGOGIA REEDUCATIVA </t>
  </si>
  <si>
    <t xml:space="preserve">FUNDACION UNIVERSITARIA LUIS AMIGO </t>
  </si>
  <si>
    <t>LICEO MADRE ELISA-ASOCIACION PARA LA DEFENSA DEL MEDIO AMBIENTE Y DE NUESTRA CULTURA NEGRA, OCUPAR TEMPORALES S.A</t>
  </si>
  <si>
    <t>01/07/2007 HASTA 26/03/2010</t>
  </si>
  <si>
    <t>NO ACREDITA FUNCIONES EN LICEO MADRE ELISA, NO ACREDITA FUNCIONES EN LA CONSTANCIA DE LA ASOCIACION PARA LA DEFENSA DEL MEDIO AMBIENTE, NO ESPECIFICA FUNCIONES NI TIEMPO EN LA CONSTANCIA DE OCUPAR TEMPORALES</t>
  </si>
  <si>
    <t>DIGNY JOHANA SINISTERRA</t>
  </si>
  <si>
    <t>INSTITUCION EDUCATIVA SAGRADO CORAZON PUERTO TEJADA CUACA</t>
  </si>
  <si>
    <t>29/02/2009 HASTA 12/08/2014</t>
  </si>
  <si>
    <t>NO ESPECIFICA FUNCIONES DE LA INSTITUCION EDUCATIVA SAGRADO CORAZON</t>
  </si>
  <si>
    <t>ERIKA JOHAN SINISTERRA VIAFARA</t>
  </si>
  <si>
    <t>ESTUDIANTE EN TRABAJO DE GRADO PLAN DE ESTUDIO DE TRABAJO SOCIAL</t>
  </si>
  <si>
    <t>NO ACRE</t>
  </si>
  <si>
    <t>NO ADJUNTA EXPERIENCIA LABORAL O PRACTICAS UNIVERSITARIAS DE SEIS MESES CON FUNCIONES</t>
  </si>
  <si>
    <t>CARMENZA ZURITA CAICEDO</t>
  </si>
  <si>
    <t>01/08/2014 AL 31/10/2014, 01/02/2013 AL 15/06/2013, 16/06/2013 AL 15/11/2013</t>
  </si>
  <si>
    <t>COORDINADOR PEDAGOGICO CON FUNCIONES EN EL FOLIO 314 DE LA PROPUESTA SUBSANANTE</t>
  </si>
  <si>
    <t>FOLIOS 299 AL 337</t>
  </si>
  <si>
    <t>MARCO ANTONIO ESTUPIÑAN GONGORA</t>
  </si>
  <si>
    <t>ESTUDIANTE EN TRABAJO DE GRADO PLAN DE ESTUDIO DE PSICOLOGIA</t>
  </si>
  <si>
    <t>NO ACREDITA LA FECHA DE TERMINACION</t>
  </si>
  <si>
    <t>ALCALDIA DE PUERTO ASIS</t>
  </si>
  <si>
    <t>01/01/2007 AL 31/12/2007</t>
  </si>
  <si>
    <t>AUXILIAR DE APOYO  EN LA OFICINA DE POLITICA SOCIAL NO ACREDITA FUNCIONES</t>
  </si>
  <si>
    <t>FOLIOS 360 AL 384 DE LA PROPUESTA SUBSANADA</t>
  </si>
  <si>
    <t>MARIA DEL CARMEN CORTEZ OBREGON</t>
  </si>
  <si>
    <t>CONTRUCTORA CIVIL S.A.S</t>
  </si>
  <si>
    <t>LA EXPERIENCIA QUE ACREDITA NO ES VALIDAD</t>
  </si>
  <si>
    <t>LA EXPERIENCIA QUE ACREDITA NO ES VALIDAD, NO TIENE FUNCIONES, NI FECHAS. FOLIO 385 A LA 402 DE LA PROPUESTA SUBSANADA</t>
  </si>
  <si>
    <t>YINA MARCELA PALACIOS ORTIZ</t>
  </si>
  <si>
    <t>CAV FISCALIA</t>
  </si>
  <si>
    <t>Octubre 2013 a Junio de 2014</t>
  </si>
  <si>
    <t>LA EXPERIENCIA ACREDITADA NO CUMPLE POR QUE NO DESCRIBE LAS FUNCIONES FOLI 414 DE LA PROPUESTA SUBSANABLE</t>
  </si>
  <si>
    <t xml:space="preserve">EL PROPONENTE PRESENTA POSTERIOR A LA PUBLICACION DE LA EVALUACION PRELIMINAR INFORMACION DE TALENTO HUMANO DIFERENTE A LA RELACIONADA EN SU PROPUESTA INICIAL FECHA DE CIERRE (3 DE DICIEMBRE DE 2014), SIN FORMATO DE 7  , FOLIOS 299 AL 417 DE LA PROPUESTA DE SUBSANACION  POR LO CUAL NO ES TENIDA EN CUENTA PARA LA ETAPA FINAL DE EVALUACION </t>
  </si>
  <si>
    <t>SUBSANO FOLIOS 220 AL 224</t>
  </si>
  <si>
    <t xml:space="preserve">EL PROPONENTE PRESENTA POSTERIOR A LA PUBLICACION DE LA EVALUACION PRELIMINAR INFORMACION DE TALENTO HUMANO DIFERENTE A LA RELACIONADA EN SU PROPUESTA INICIAL FECHA DE CIERRE (3 DE DICIEMBRE DE 2014), SIN FORMATO DE 10  , FOLIOS 225 AL 297 DE LA PROPUESTA DE SUBSANACION  POR LO CUAL NO ES TENIDA EN CUENTA PARA LA ETAPA FINAL DE EVALUACION </t>
  </si>
  <si>
    <t xml:space="preserve">FUNDACION LLEVANT EN MARXA </t>
  </si>
  <si>
    <t>19262013-469</t>
  </si>
  <si>
    <t>131/10/2014</t>
  </si>
  <si>
    <t>83 AL 104</t>
  </si>
  <si>
    <t>NO APÓRTA CERTIFICACION DEL CONTRATATANTE</t>
  </si>
  <si>
    <t>SECRETARIA DE EDUCACION DEPARTAMENTAL DEL CAUCA</t>
  </si>
  <si>
    <t>567-2014</t>
  </si>
  <si>
    <t xml:space="preserve">NA </t>
  </si>
  <si>
    <t>105 AL 119</t>
  </si>
  <si>
    <t>19082012-386</t>
  </si>
  <si>
    <t xml:space="preserve">NO SE VALIDA PORQUE ELOBJETO DEL CONTRATO NO APLICA PORQUE NO ESTA RELACIONADO CON LA ATENCION A PRIMERA INFANCIA </t>
  </si>
  <si>
    <t>MUNICIPIO LOPEZ DE MICAY</t>
  </si>
  <si>
    <t>001/2013</t>
  </si>
  <si>
    <t xml:space="preserve">NO SE VALIDA PORQUE EL OBJETO DEL CONTRATO NO APLICA PORQUE NO ESTA RELACIONADO CON LA ATENCION A PRIMERA INFANCIA </t>
  </si>
  <si>
    <t>SUBSANO EN EL FOLIO 498 DE LA PROPUESTA DE SUBSANACION</t>
  </si>
  <si>
    <t>MARIA ELISA SINISTERRA MONTAÑO</t>
  </si>
  <si>
    <t>NORMALISTA SUPERIOR,
 LICENCIADA EN PRESCOLAR</t>
  </si>
  <si>
    <t>ESCUELA NORMAL SUPERIOR  LA INMACULADA, 
CORPORACION UNIVERSITARIA AUTONOMA DEL CAUCA</t>
  </si>
  <si>
    <t>17/02/2004, 11/08/2012</t>
  </si>
  <si>
    <t xml:space="preserve">ALCALDIA DE GUAPI- DOS AÑOS </t>
  </si>
  <si>
    <t>22/02/1999 HASTA 30/11/2001</t>
  </si>
  <si>
    <t xml:space="preserve">SEGÚN LOS PLIEGOS DEBE SER PROFESIONAL EN CIENCIAS SOCIALES, HUMANAS DE LA EDUCACION Y ADMINISTRATIVAS Y ACERDITAR UNA AÑO COMO DIRECTOR COORDINADOR O JEFE EN PROGRAMAS O PROYECTOS SOCIALES PARA LA INFANCIA O CENTROS EDUCATIVOS , ACREDITA EXP PERO NO COMO DIRECTOR </t>
  </si>
  <si>
    <t>MERCY PALMA IZQUIERDO</t>
  </si>
  <si>
    <t>FUCOLDE, FUNOF, CONSEJO COMUNITARIO LOS MANGLARES, FUNDACION LLEVANT EN MARXA</t>
  </si>
  <si>
    <t xml:space="preserve">02/12/2013 HASTA 30/03/2014, 03/07/2013 HASTA 19/1272013, DE 13702/2010 HASTA 18/08/2011, DE 01/11/2013 HASTA 01/11/2014 </t>
  </si>
  <si>
    <t>DIRIGIR Y COORDINAR
 POLITICAS DE FUPAD-
FUCOLDE COLOMBIA, PROMOTOR DE DERECHOS DEL PROGRAMA GENERACIONES CON BIENESTAR, , GESTORA SOCIALACTIVIDADES CON NIÑOS, JOVENES Y ADULTO MAYOR, DOCENTE</t>
  </si>
  <si>
    <t>AUNQUE RELACIONAN DOS APOYOS PSICOSOCIALES SOLO ANEXA UNA HOJA DE VIDA</t>
  </si>
  <si>
    <t xml:space="preserve">EL PROPONENTE PRESENTA POSTERIOR A LA PUBLICACION DE LA EVALUACION PRELIMINAR INFORMACION DE TALENTO HUMANO DIFERENTE A LA RELACIONADA EN SU PROPUESTA INICIAL FECHA DE CIERRE (3 DE DICIEMBRE DE 2014), SIN FORMATO DE 7  , FOLIOS 499 AL 564 DE LA PROPUESTA DE SUBSANACION  POR LO CUAL NO ES TENIDA EN CUENTA PARA LA ETAPA FINAL DE EVALUACION </t>
  </si>
  <si>
    <t>SUBSANO EN EL FOLIO 423 DE LA PROPUESTA SUBSANABLE</t>
  </si>
  <si>
    <t xml:space="preserve">EL PROPONENTE PRESENTA POSTERIOR A LA PUBLICACION DE LA EVALUACION PRELIMINAR INFORMACION DE TALENTO HUMANO DIFERENTE A LA RELACIONADA EN SU PROPUESTA INICIAL FECHA DE CIERRE (3 DE DICIEMBRE DE 2014), SIN FORMATO DE 10  , FOLIOS 426 AL 497 DE LA PROPUESTA DE SUBSANACION  POR LO CUAL NO ES TENIDA EN CUENTA PARA LA ETAPA FINAL DE EVALUACION </t>
  </si>
  <si>
    <t xml:space="preserve">CITMA </t>
  </si>
  <si>
    <t>CITMA</t>
  </si>
  <si>
    <t>FONDO DE INVERSION PARA LA PAZ ACCION SOCIAL  - FIP</t>
  </si>
  <si>
    <t>037 DE 02/05/2010</t>
  </si>
  <si>
    <r>
      <t>el objeto contractual no se relaciona con el objeto de la convocatoria.</t>
    </r>
    <r>
      <rPr>
        <sz val="11"/>
        <color rgb="FFFF0000"/>
        <rFont val="Calibri"/>
        <family val="2"/>
      </rPr>
      <t xml:space="preserve"> </t>
    </r>
  </si>
  <si>
    <t>SECRETARIA EJECUTIVA DEL CONVENIO ANDRES BELLO</t>
  </si>
  <si>
    <t>038 DEL 28/12/2009</t>
  </si>
  <si>
    <t>el objeto contractual no se relaciona con el objeto de la convocatoria.</t>
  </si>
  <si>
    <t>DAPR-FIP Y SECRETARIA DEL CONVENIO ANDRES BELLO</t>
  </si>
  <si>
    <t>019 DEL 2005</t>
  </si>
  <si>
    <t>ACCION SOCIAL - FIP - SECRETARIA DE CONVENIO ANDRES BELLO</t>
  </si>
  <si>
    <t>023 DEL 20 DE 12 DE 2006</t>
  </si>
  <si>
    <t xml:space="preserve">ACCION SOCIAL  </t>
  </si>
  <si>
    <t>0234 DEL 14 DE DICIEMBRE DE 2009</t>
  </si>
  <si>
    <t>155000 E</t>
  </si>
  <si>
    <t>MUNICIPIO DE POPAYAN</t>
  </si>
  <si>
    <t>049 DEL 15 DE JULIO DE 2011</t>
  </si>
  <si>
    <t>NO PRESENTA DATOS DE INFRAESTRUCTURA DEL PUNTO DE ATENCION DE LA MODALIDAD A LA QUE SE PRESENTA</t>
  </si>
  <si>
    <t>LAURA VIVIANA BASTIDAS</t>
  </si>
  <si>
    <t>PONTIFICA UNIVERSIDAD JAVERIANA</t>
  </si>
  <si>
    <t>RESOLUCION 76-0122</t>
  </si>
  <si>
    <t xml:space="preserve">1. ESE NORTE   2              2 ASOCAÑA                         3 ALCALDIA MUNICIPAL MIRANDA   4 FUNDACION LICEO COMERCIAL CIUDAD DE EL BORDO                                                                                                                                                       </t>
  </si>
  <si>
    <t>1. 16/08/2013 AL 16/12/2013   2.   01/06/2012 al 30/12/2012 y 01/07/2013 AL 31/12/2013         3. 30/12/2013     4 29/06/2011 AL 23/12/2011</t>
  </si>
  <si>
    <t>1. Psicologa en proyectos de salud, mental salud sexual y reproductiva.                  2  Agente educativo       3Psicologa Desarrollo social                                 4 PSICOLOGA</t>
  </si>
  <si>
    <t>FRANCY ZUÑIGA</t>
  </si>
  <si>
    <t xml:space="preserve">  1 COORPORACION GESTION Y ACCION SOCIAL         2. CORPOCAUCA                3. DEFENSORIA DEL PUEBLO REGIONAL CAUCA                 </t>
  </si>
  <si>
    <t>1. 14/05/2014 AL 14/07/2014         2. 28/01/2013 AL 15/12/2013        3. 01/08/2011 AL 01/08/2012</t>
  </si>
  <si>
    <t>1. Estrategia fiesta de la lectura      2 Psicologa Estrategia Cero a Siempre.    3 Asesoria y atencion a victimas del conflicto armado</t>
  </si>
  <si>
    <t>MERLY BOLAÑOS  BURGOS</t>
  </si>
  <si>
    <t xml:space="preserve">1. ESE ORIENTE PAEZ    2 HOGAR INFANTIL TIERRADENTRO              </t>
  </si>
  <si>
    <t>1. No reporta fecha</t>
  </si>
  <si>
    <t>1. estudiante practicante psicologia   2. PSICOLOGA</t>
  </si>
  <si>
    <t>No sopota en Fisico su experiencia Laboral</t>
  </si>
  <si>
    <t>MONICA CAMPOS</t>
  </si>
  <si>
    <t xml:space="preserve">1. CDI FAMILIAR COMETA DE COLORES   2. REGISTRADURIA NACIONAL 3. EDUCADORA FAMILIAR PROGRAMA VIVIENDA CON BIENESTAR  4.HOSPITAL UNIVERSITARIO SAN JOSE  5, ALCALDIA DE JAMBALO                                                                                                                    </t>
  </si>
  <si>
    <t>1, JUNIO- OCTUBRE DE 2014 2, MAYO DEL 2014 3. 2014 4. AÑO 2008 AÑO 2007</t>
  </si>
  <si>
    <t>1, PSICOLOGA2, AUXILIAR TECNICO RESGITARDURIA NACIONAL3. EDUCADORA FAMILIAR4. PSICOLOGA CLINICA 5. PSICOLOGA CLINICA</t>
  </si>
  <si>
    <t>No soporta en Fisico experiencia Laboral</t>
  </si>
  <si>
    <t>ANA PADY IBARRA</t>
  </si>
  <si>
    <t>PISCOLOGA</t>
  </si>
  <si>
    <t>1. FUNDACION GIMNASIO MODERNO 2. ASOCAÑA 3. CORPOCAUCA 4. CITMA</t>
  </si>
  <si>
    <t>1. 15/01/2014-31/07/2014   2.  01/07/2013-31/12/2013 3. 28/01/2013-31/10/2013 4. 01/03/2012-31/12/2012</t>
  </si>
  <si>
    <t>1. APOYO PSICOSOCIAL2, AGENTE EDUCATIVO 3. APOYO PSICOSOCIAL4, PROFESIONAL PSICOSOCIAL</t>
  </si>
  <si>
    <t>LILIANA PEÑA</t>
  </si>
  <si>
    <t>RESOLUCION 1950-63</t>
  </si>
  <si>
    <t>1.I.S.S 2. FUNDACION PROPAL 3. FUNDACION HOGAR 4. ASOCOMSUAREZ</t>
  </si>
  <si>
    <t>1. 19/12/1995-30/09/2011 2. JUNIO 2012- SEPTIEMBRE 2013 Y SEPTIEMBRE 2013- ABRIL 2014   3. SEPTIEMBRE 2013- JULIO 2014     4. 01/08/2014-03/12/2014</t>
  </si>
  <si>
    <t>1, INTERCONSULTA 2. ATENCION A LA PRIMERA INFANCIA 3. PSICOLOGA TERAPUETICA 4. COORDINADORA PEDAGOGICA</t>
  </si>
  <si>
    <t>El proponente presenta propuesta, sin embargo una vez revisada la documentación se establece que no cumple por cuanto la experiencia mínima habilitante que soporta no cumplen con el objeto de la convocatoria y las certificaciones de experiencia en algunas de las hojas de vida del talento humano que remiten no se encuentran soportadas.</t>
  </si>
  <si>
    <t>EL PROPONENTE NO RELACIONA EXPERIENCIA ESPECIFICA ADICIONAL EN EL FORMATO 9</t>
  </si>
  <si>
    <t>EL PROPONENTE  NO PRESENTA FORMATO 10  TALENTO HUMANO ADICIONAL</t>
  </si>
  <si>
    <t>GRUPO 8</t>
  </si>
  <si>
    <t>NELLY SANCHEZ CAMPO</t>
  </si>
  <si>
    <t>1.ESE TAMBO 2. INDEPORTES CAUCA  3. GIMNASIO MODERNO 4. COLEGIO SAGRADO CORAZON DE JESUS  5. HOSPITAL UNIVERSITARIO SAN JOSE</t>
  </si>
  <si>
    <t>1. DESARROLLO UN PROYECTO DE VICTIMAS DEL CONFLICTO ARMADO 2.PSICOLOGA 3. PRIMERA INFANCIA 4. PSICOLOGA</t>
  </si>
  <si>
    <t>No presenta soportes de experiencia laboral en la hoja de vida</t>
  </si>
  <si>
    <t xml:space="preserve">YENNY VANESA GONZALEZ </t>
  </si>
  <si>
    <t>1. E.S.E NORTE 2    2. CONSORCIO ANDINO</t>
  </si>
  <si>
    <t>1. 05/05/2014; 01/06/2013-26/12/2013; 01/08/2013-26/12/2013    2.  01/03/2014</t>
  </si>
  <si>
    <t>1. PSICOLOGA CLINICA 2. RESIDENTE SOCIAL INTERVENTORIA</t>
  </si>
  <si>
    <t>No cumple con el perfil por que toda su experiencia radica como psicologa clinica</t>
  </si>
  <si>
    <t>TATIANA GARCIA</t>
  </si>
  <si>
    <t>UNIVERSIDAD FUNDACION UNIVERSITARIA DE POPAYAN</t>
  </si>
  <si>
    <t>1, OPERADOR PSICITAO 2. ESE POPAYAN  3. AUXILIAR JARDIN INFANTIL CRECIENDO CON MOZART</t>
  </si>
  <si>
    <t>1. 01/08/2014-03/12/2014; 01/12/2013-31/07/2014      2. 01/04/2013-30/06/2013     3. 08/02/2011-16/05/2011</t>
  </si>
  <si>
    <t>1. APOYO PSICOSOCIAL  2. AUXILIAR ADMINISTRATIVO  3. DOCENTE AUXILIAR</t>
  </si>
  <si>
    <t>DERLY MARIELA HOYOS</t>
  </si>
  <si>
    <t>1. TOTOGUAMPA 2. FUNOF 3. FUNDACION PLAN</t>
  </si>
  <si>
    <t>1. 01/08/2014-03/12/2014 2. NO REPORTA 3. NO REPORTA</t>
  </si>
  <si>
    <t>1. COORDINADORA PEDAGOGICA 2. EDUCADORA FAMILIAR  3. EDUCADORA FAMILIAR</t>
  </si>
  <si>
    <t>Las Certificaciones estan incompletas ya que no especifican la fecha de iniico y terminación</t>
  </si>
  <si>
    <t>DORA SHIRLEY ROJAS CORTEZ</t>
  </si>
  <si>
    <t>06/18/2004</t>
  </si>
  <si>
    <t>1, FUNDACION PLAN 2, UNIVERSIDAD INDUSTRIAL DE SANTANDER 3. FUNDACION GIMNASIO MODERNO 4. FUNDACION CENTRO ESPECIAL PARA EL NIÑO DIFERENTE 5. Q-ADVISER   6. FUNDACION UNIVERSITARIA DE POPAYAN    7. INSTITUTO TECNICO INDUSTRIAL DON BOSCO</t>
  </si>
  <si>
    <t>1. 06/20/2011-01/30/2012 2. 03/05/2010-31/07/2010   3. JUNIO - DICIEMBRE 2008 4. MARZO - JUNIO 2008  5. OCTUBRE 2005- MAYO 2007   6. 01 DE JULIO 31 DE DICIEMBRE 2004 7. ENERO- DICIEMBRE 2003</t>
  </si>
  <si>
    <t xml:space="preserve">1. PROFESIONAL SOCIAL EN VIVIENDA CON BIENESTAR   2. INTERVENTORA   3. ATENCION CLINICA 4. PSICOLOGA CLINICA 5. DIRECTORA EN EL AREA ORGANIZACIONAL  6. PSICOLOGA EN EL AREA CLINICA  7. PSICOLOGA EN EL AREA DE ATENCION Y ORIENTACION ACADEMICA Y PSICOSOCIAL </t>
  </si>
  <si>
    <t xml:space="preserve">1. ASOCIACION DE AUTORIDADES INDIGENAS DEL ORIENTE CAUCANO - TOTOGUAMPA PI 2 2. IPS UNIMAP EU 3. HOSPITAL INFANTIL LOS ANGELES - ALBERGUE 4.PARQUE SOFT 5. INSTITUCION EDUCATIVA MUNICIPAL TECNICO INDUSTRIAL </t>
  </si>
  <si>
    <t>1. NOVIEMBRE DE 2013 AL NOVIEMBRE DE 2014 2. AGOSTO A OCTUBRE DE 2013 3. ENERO A JUNIO DE 2013 4. JULIO A DICIEMBRE DE 2012 5. FEBREEO A MAYO DE 2012</t>
  </si>
  <si>
    <t>1. TRABAJADORA SOCIAL 2. TRABAJADORA SOCIAL 3. TRABAJADORA SOCIAL 4. TRABAJADORA SOCIAL 5. PRACTICA FORMATIVA PROFESIONAL COMO TS</t>
  </si>
  <si>
    <t xml:space="preserve">LAS CERTIFICACIONES NO ACREDITAN EL CARGO DE COORDINADOR O JEFE DE PROYECTOS </t>
  </si>
  <si>
    <t>MONICA LIZETH MORENO ROSERO</t>
  </si>
  <si>
    <t>ASPIRANTE AL GRADO DE TRABAJADORA SOCIAL</t>
  </si>
  <si>
    <t>EN ESPERA DE OBTENER EL TITULO (5 DE DICIEMBRE DE 2014)</t>
  </si>
  <si>
    <t>NO PRESENTA PORQUE NO SE HA GRADUADO</t>
  </si>
  <si>
    <t>1. PRACTICA DE ESTUDIOS COMO TRABAJADORA SOCIAL EN EL AREA DE RESTABLECIMIENTO DE DERECHOS CENTRO ZONAL INDIGENA</t>
  </si>
  <si>
    <t>1. DEL 16 DE FEBRERO AL 28 DE NOVIEMBRE DE 2014</t>
  </si>
  <si>
    <t xml:space="preserve">1. TRABAJADORA SOCIAL </t>
  </si>
  <si>
    <t>MARTHA LUCIA PAREDES PERAFAN</t>
  </si>
  <si>
    <t>13 DE JULIO DE 2006</t>
  </si>
  <si>
    <t>1. CORPORACION INFANCIA Y DESARRROLLO 2. COMISARIA DE FAMILIA 3. ONG FUNDACION PARA EL BIENESTAR Y DESARROLLO INTEGRAL DEL SER  FUNDASER 4. INSTITUCION EDUCATIVA CONCENTRACION ESCOLAR GUILLERMO VALENCIA</t>
  </si>
  <si>
    <t>1. 30 ENERO DE 2013 AL 30 DE NOVIEMBRE DE 2013; 28 DE MARZO DE 2012 AL 30 DE NOVIEMBRE DE 2012  2. DE JUNIO 8 DE 2009 AL 8 DE JULIO DE 2009 3. DEL 15 DE ENERO DEL 2007 AL 21 DE DICIEMBRE DEL 2008; 8 DE ENERO DE 2008 AL 20 DE DICIEMBRE DE 2008</t>
  </si>
  <si>
    <t xml:space="preserve">1. ASESORA PSICOSOCIAL 2. PSICOLOGA 3. PSICOLOGA 4. ASESORA PSICOSOCIAL </t>
  </si>
  <si>
    <t>YOLANDA MARCELA NOGUERA REDIN</t>
  </si>
  <si>
    <t>1 DICIEMBRE DE 2005</t>
  </si>
  <si>
    <t xml:space="preserve">1. SENA 2. INSTITUCION EDUCATIVA CARLOS M SIMMONDS 3. ASOCIACION DE JOVENES EMPRESARIOS DEL CAUCA 4. ESCUELA NORMAL EDUCACION NACIONAL 5. INSTITUCION EDUCATIVA GABRIELA MISTRAL 6. FUNDACION NACIONAL BATUTA 7. INSTITUCION EDUCATIVA DEL NORTE 8. ACCION SOCIAL </t>
  </si>
  <si>
    <t xml:space="preserve">1. ABRIL DE 2012 A ENERO DE 2013 2. ENERO DE 2011 A NOVIEMBRE DE 2011 2. FEBRERO 2011 AGOSTO 2011 4. ENERO 2010 A DICIEMBRE 2010 5. ENERO DE 2010 A DICIEMBRE DE 2010 6. JULIO DE 2005 A DICIEMBRE DE 2010 7. FEBRERO DE 2005 A ENERO DE 2006 8. ENERO DE 2004 AL ENERO DE 2005 </t>
  </si>
  <si>
    <t>1. INSTRUCTORA 2. DOCENTE 3. DOCENTE 4. DOCENTE 5. DOCENTE 6. ASISTENTE ADMINISTRATIVA 7. DOCENTE 8. PASANTE EN EL AREA DE PSICOLOGIA CLINICA</t>
  </si>
  <si>
    <t xml:space="preserve">ALEXANDER CASTILLO RODRIGUEZ </t>
  </si>
  <si>
    <t>ASPIRANTE AL GRADO DE PSICOLOGIA</t>
  </si>
  <si>
    <t xml:space="preserve">NO PRESENTA CERTIFICACIONES DE EXPERIENCIA LABORAL </t>
  </si>
  <si>
    <t>LAURA VIVIANA BASTIDAS ORTIZ</t>
  </si>
  <si>
    <t xml:space="preserve">1. PSICOLOGA 2. ESPECIALISTA EN LUDICA EDUCATIVA </t>
  </si>
  <si>
    <t xml:space="preserve">1. PONTIFICIA UNIVERSIDAD JAVERIANA 2. FUNDACION UNIVERSITARIA JUAN D CASTELLANOS </t>
  </si>
  <si>
    <t>1. 26  DE OCTUBRE DE 2002 2. 2 DE FEBRERO DE 2013</t>
  </si>
  <si>
    <t>1. ESE NORTE 2 MIRANDA CAUCA 2. ASOCAÑA 3. ALCALDIA MUNICIPAL DE MIRANDA 4. FUNDACION LICEO COMERCIAL CIUDAD DEL BORDO 5. ALCALDIA MUNICIPAL DE MIRANDA CAUCA</t>
  </si>
  <si>
    <t>1. 16 AGOSTO DE 2013 AL 16 DE DICIEMBRE DE 2013 2. 15 DE JUNIO DE 2012 AL 30 DE DIECIEMBRE DE 2012 3. 30 DE OCTUBRE DE 2012 AL 30 DE DICIEMBRE DE 2012 4. 6 DE FEBRERO DE 2012 AL 20 DE MARZO DE 2012; 1 DE NOVIEMBRE DE 2011 AL 15 DE DICIEMBRE DE 2011 5. DEL 29 DE JUNIO DE 2011 AL 30 DE DICIEMBRE DE 2011; 31 DE ENERO DE 2011 AL 30 DE MARZO DE 2011</t>
  </si>
  <si>
    <t>1. PSICOLOGA 2. PSICOLOGA 3. PSICOLOGA 4. PSICOLOGA 5. PSICOLOGA (SECRETARIA GENERAL - COMISARIA DE FAMILIA)</t>
  </si>
  <si>
    <t>JESUS FERNANDO NOGUERA MUÑOZ</t>
  </si>
  <si>
    <t>ODONTOLOGO</t>
  </si>
  <si>
    <t>3 DE NOVIEMBRE DE 2010</t>
  </si>
  <si>
    <t>GRUPO 15</t>
  </si>
  <si>
    <t>DIANA MARIA AGUIRRE</t>
  </si>
  <si>
    <t>26 OCTUBRE DE 2007</t>
  </si>
  <si>
    <t xml:space="preserve">1. ASOCAÑA -ICBF 2. INSTITUCION EDUCATIVA TECNICO AMBIENTAL FERNANDEZ GUERRA DE SANTANDER DE QUILICHAO 3. ASOCIACION ABRAZAR </t>
  </si>
  <si>
    <t>1. DEL 1 DE JULIO AL 31 DE JULIO DE 2013 2. 15 DE JULIO HASTA 15 DE DICIEMBRE DE 2013 3. ENERO DE 2009 A DICIEMBRE DE 2010</t>
  </si>
  <si>
    <t>1. AGENTE EDUCATIVO EN EL PROGRAMA FAMILIAS CON BIENESTAR 2. ORIENTADORA ESCOLAR 3. SICOLOGA</t>
  </si>
  <si>
    <t>MARIA NANCY RIASCOS GRUESO</t>
  </si>
  <si>
    <t xml:space="preserve"> PSICOLOGA SOCIAL COMUNITARIA </t>
  </si>
  <si>
    <t>24 DE JUNIO DE 2006</t>
  </si>
  <si>
    <t xml:space="preserve">1. CORPORACION UNIVERSITARIA AUTONOMA  DEL CAUCA 2. INSTITUTO DE EDUCACION PARA EL DESARROLLO COMUNITARIO Y SOCIAL INDESCS "SAGRADO CORAZÓN DE JESUS" 2. </t>
  </si>
  <si>
    <t>1. DEL 14 DE SEPTIEMBRE AL 16 DE DICIEMBRE DE 2011; DEL 16 DE FEBRERO HASTA EL 17 DE DIECIEMBRE DE 2010;  DEL 26 DE FEBRERO HASTA EL 12 DE DICIEMBRE DE 200; DEL 9 DE ABRIL HASTA EL 7 DE DICIEMBRE DE 2007 2. DE JULIO A DICIEMBRE DE 2006</t>
  </si>
  <si>
    <t>1. PSICOLOGA; DOCENTE; OFERENTE EN LAS AREAS DE ETICA Y VALORES, SOCIOLOGIA, RELIGION CONSTRUCCIONES RURALES E INGLES  2. DOCENTE DEL AREA COMUNITARIA</t>
  </si>
  <si>
    <t xml:space="preserve">MARIELA MUÑOZ NAVIA </t>
  </si>
  <si>
    <t>26 DE SEPTIEMBRE DE 2014</t>
  </si>
  <si>
    <t xml:space="preserve">1. ASOCIACION DE AUTORIDADES INDIGENAS DEL ORIENTE CAUCANO 2. DEFENSORIA DEL PUEBLO REGIONAL CAUCA  3. CONCEJO MUNICIPAL BOLIVAR CAUCA 4. ALCALDIA MUNICIPAL DE BOLIVAR </t>
  </si>
  <si>
    <t>1. 1 DE AGOSTO HASTA DICIEMBRE DE 2014 2. 15 DE MARZO DE 2013 AL 26 DE MAYO DE 2014 3. 01 DE AGOSTO DE 2005 HASTA EL 31 DE MAYO DE 2009 4. 12 DE OCTUBRE HASTA EL 15 DE DICIEMBRE DE 2001</t>
  </si>
  <si>
    <t>1. APOYO SICOSOCIAL 2. PRACTICA UNIVERSITARIA EN EL MARCO DE LAS ACCIONES DE ATENCIÓN A VICTIMAS DEL CONFLICTO ARMADO 3. SECRETARIA 4. ACTIVIDADES DE MONITOREO Y SEGUIMIENTO A PROGRAMA DE SEGURIDAD ALIMENTARIA (ALIMENTACION ESCOLAR)</t>
  </si>
  <si>
    <t xml:space="preserve">NO CUMPLE CON LA EXPERIENCIA DE UN AÑO COMO JEFE O DIRECTOR PROYECTOS SOCIALES PARA LA INFANCIA </t>
  </si>
  <si>
    <t>LUZ NEIDA TORRES</t>
  </si>
  <si>
    <t xml:space="preserve">FUNDACION UNIVERSITARIA POPAYAN </t>
  </si>
  <si>
    <t>11 DE DICIEMBRE DE 2009</t>
  </si>
  <si>
    <t xml:space="preserve">1. FUNDACION COLOMBIANA PARA EL DESARROLLO FUCOLDE 2. COORDINACION DE CONSEJOS COMUNITARIOS Y ORGANIZACIONES DE BASE DEL PUEBLO NEGRO DEL PACIFICO CAUCANO </t>
  </si>
  <si>
    <t>1. 2 DE DICIEMBRE DE 2013 AL 23 DE JULIO DE 2014 2. JULIO DE 2009 A JULIO DE 2010</t>
  </si>
  <si>
    <t>1. APOYAR EL COMPONENTE DE FORTALECIMIENTO SOCIAL Y ORGANIZATIVO 2. PSICOLOGA QUE REALIZO UN TRABAJO DE ACOMPAÑAMIENTO Y ORIENTACION REFORZADO CON TALLERES EN EL COMPONENTE SOCIO CULTURAL</t>
  </si>
  <si>
    <t>MARIA LUCELINA HERNANDEZ</t>
  </si>
  <si>
    <t xml:space="preserve">ASPIRANTE AL TITULO DE TRABAJADORA SOCIAL </t>
  </si>
  <si>
    <t>POSIBLE FECHA DE TITULACION 5 DE DIECIEMBRE DE 2014</t>
  </si>
  <si>
    <t>NIDIA ANTE URREA</t>
  </si>
  <si>
    <t>19 DICIEMBRE DE 2008</t>
  </si>
  <si>
    <t xml:space="preserve">1. FUNDACION GIMNASIO MODERNO DEL CAUCA 2. ASOCIACION DE CULTIVADORES DE CAÑA - ASOCAÑA </t>
  </si>
  <si>
    <t>1. 15 DE ENERO AL 31 DE JULIO DE 2014; 15 DE ENERO AL 30 DE DICIEMBRE DE 2013 2. 1 DE JULIO HASTA EL 31 DE DICIEMBRE DE 2013</t>
  </si>
  <si>
    <t>1. PSICOLOGA; APOYO SICOSOCIAL  2. AGENTE EDUCATIVO PROGRAMA FAMILIAS CON BIENESTAR</t>
  </si>
  <si>
    <t>LUIS MONTAÑO</t>
  </si>
  <si>
    <t>12 DE MAYO DE 2006</t>
  </si>
  <si>
    <t>1,CORPORACION DIA DE LA NIÑEZ  2. COLSUBSIDIO 3. SENA 4. ASOCIACION PROACTIVA Y ICBF 5. ASCOLMICAY  6. CORPROGRESO  7. CORPORACION UNIVRESITARIA DEL CAUCA  8. FEDERACION NACIONAL DE CAFETEROS DEL CAUCA 9. FUNDACION ESPERANZA Y LUZ 10. ALCALDIA DEL MUNICIPIO DE TIMBIQUI 11. HOSPITAL NIVEL 1 SAN MIGUEL</t>
  </si>
  <si>
    <t>1. JULIO - DICIEMBRE DE 2012 2. MAYO A JULIO 2012 3. MAYO - JULIO 2012  4. MAYO DE 2011- DIC DE 2011 5. JULIO- NOVIEMBRE DE 2010 6. JULIO 2009- MARZO DE 2010 7. OCTUBRE- DICIEMBRE DE 2008 8. OCTUBRE DE 2007 MARZO DE 2008 9. OCTUBRE -DICIEMBRE DE 2006 10. MAYO- NOVIEMBRE DE 2005 11. SEPTIEMBRE A DICIEMBRE DE 2004</t>
  </si>
  <si>
    <t>1. COORDINADOR LOCAL  2. INSTRUCTOR DIPLOMADO 3. INSTRUCTOR 4.  PSICOLOGO PROYECTO HOGAR GESTOR 5. PSICOLOGO PROGRAMA RESA CAMPESINA 6. PSICOLOGO PROYECTO GENERACION DE INGRESO  POBLACION DESPLAZADA 7. PSICOLOGO AIPI 8. PSICOLOGO PROGRAMA RESA INDIGENA 9. PSICOLOGO 10. PSICOLOGO PROGRAMA PAB 11. PSICOLOGO PROGRAMA PY P</t>
  </si>
  <si>
    <t>FRANCIA PANTOJA</t>
  </si>
  <si>
    <t>26 DE ABRIL DEL 2013</t>
  </si>
  <si>
    <t>1. COORPORACION DIA DE LA NIÑEZ LUDOTECAS NAVES ITINERANTES 2. COORPOCAUCA- PROYECTO DE ATENCIÓN INTEGRAL A LA PRIMERA INFANCIA CERO A SIEMPRE 3. DEFENSORIA DEL PUEBLO REGIONAL CAUCA</t>
  </si>
  <si>
    <t>1. 30/01/2014  2. 26/01/2013 3. 13/01/2012</t>
  </si>
  <si>
    <t>1.PSICOLOGA 2. PSICOLOGA 3.PSICOLOGA PRACTICANTE</t>
  </si>
  <si>
    <t>NO CUMPLE CON EL PERFIL AL CARGO QUE SE POSTULA; PERO SI CUMPLE REQUISITOS  SI SE POSTULARA APOYO PSICOSOCIAL</t>
  </si>
  <si>
    <t>YINA VANESA MOLANO</t>
  </si>
  <si>
    <t xml:space="preserve">1. CRUZ ROJA COLOMBIANA SECCIONAL CAUCA 2. CASA DE LA JUSTICIA 3. SUEÑOS INFANTILES SALA CUNA POPAYAN 4. INSTITUCION EDUCATIVA DE FORMACION INTEGRAL MARDEN ARNULFO 5. LICEO TECNICO SUPERIOR ADSCRITO A LA UNIVERSIDAD AUTONOMA </t>
  </si>
  <si>
    <t xml:space="preserve">1. MARZO DE 2013- DICIEMBRE DE 2013 2. FEBRERO A MARZO DE 2013 3. AGOSTO - DICIEMBRE DE 2014 4. MARZO DE 2014 5. ABRIL -JULIO DE 2014 </t>
  </si>
  <si>
    <t>1. PRACTICANTE PSICOLOGA ORGANIZACIONAL 2. PSICOLOGA SOCIAL COMUNITARIA 3. PSICOLOGA EDUCATIVA 4. PSICOLOGA EDUCATIVA 5. PSICOLOGA</t>
  </si>
  <si>
    <t>SI CUMPLE CON EL PERFIL PERO NO TIENE EL PRINCIPAL SOPORTE DE CRETIFICACION LABORAL DONDE LABORO EN UNA SALA CUNA</t>
  </si>
  <si>
    <t>GRUPO 16</t>
  </si>
  <si>
    <t>GLEIDIN MUÑOZ</t>
  </si>
  <si>
    <t>UNIVERSIDAD NACIONAL Y A DISTANCIA PSICOLOGIA</t>
  </si>
  <si>
    <t>NO SE ENCONTRO SOPORTE</t>
  </si>
  <si>
    <t>1. CONSTRUVIVIR E.U 2. SELVA SALUD EPS  3. TOTOGUAMPA 4,PROGRAMA VIVIENDA CON BIENESTAR</t>
  </si>
  <si>
    <t>1. 6 MESES 2. 01/07/2012- 31/12/2012 3. 01/08/2014- 31/12/2014 4. 01/07/2008-31/12/2008</t>
  </si>
  <si>
    <t>1. AUXILIAR DE ENFERMERIA  2. APOYO A COORDINACION 3. APOYO PSICOSOCIAL  4. EDUCADORA FAMILIAR</t>
  </si>
  <si>
    <t>NO SE ENCUENTRA SOPORTE DE TITULO PROFESIONAL  Y NO CUMPLE CON EL PERFIL</t>
  </si>
  <si>
    <t>DAIRA SIMIN ROJAS</t>
  </si>
  <si>
    <t>1. FUNDACION CENTROS DE APRENDIZAJE NEUROHARTE EN CONVENIO CON LA SECRETARIA DE EDUCACION DEL DEPARTAMENTO DEL CAUCA 2. ASOCIACION EDUCATIVA Y CULTURAL SIGLO 21 3. ASOCIACION ETNICO CULTURAL SINECIO MINA FORTALECIMIENTO ORGANIZATIVO Y CUKTURAK A GRUPOS DE COMUNIDADES AFROCOLOMBIANAS 4. FUNDACION LICEO COMERCIAL DEL BORDO  5. COMFACAUCA</t>
  </si>
  <si>
    <t>1. NO APORTA CERTIFICACION   2.   4 AÑOS 3. FEBRERO 2008- DICIEMBRE 2010 4. CERTIFICACION NO ACREDITA EL TIEMPO 5, NO APORTA CERTIFICACION</t>
  </si>
  <si>
    <t xml:space="preserve">1, COORDINADORA GENERAL DEL PROYECTO 2. REPRESENTANTE LEGAL  3. DIRECTORA 4. DIRECTORA 5. COORDINADORA I.T.C </t>
  </si>
  <si>
    <t>AUQUE NO SE ENCUENTRAN RELACIONADAS TODAS LAS CERTIFICACIONES DE SU EXPERIENCIA LABORAL TAL COMO: NEUROHARTE;  Y COMFACAUCA</t>
  </si>
  <si>
    <t>CLARITZA URIBE</t>
  </si>
  <si>
    <t>ESTUDIANTE TRABAJADORA SOCIAL TERCER SEMESTRE</t>
  </si>
  <si>
    <t>1. ASOCIACION CONSTRUYENDO FUTURO 2. CORPORACION UNIVERSITARIA AUTONOMA DEL CAUCA 3.  EMSSANAR</t>
  </si>
  <si>
    <t>NO APORTA CERTIFICACIONES</t>
  </si>
  <si>
    <t>1. APOYO TECNICO EN ELABORACION DE PROYECTOS PRODUCTIVOS 2. ACOMPAÑAMIENTO SOCIAL 3. ACOMPÑAMIENTO SOCIAL</t>
  </si>
  <si>
    <t xml:space="preserve">NO CUMPLE CON EL PERFIL </t>
  </si>
  <si>
    <t>GRUPO 18</t>
  </si>
  <si>
    <t>YINETH SUSANA OSSA SOLARTE</t>
  </si>
  <si>
    <t>FONOAUDIOLOGA/ESPECIALISTA EN AUDITORIA Y GARANTIA DE LA CALIDAD EN SALUD CON ENFASISI EN EPIDEMIOLOGIA</t>
  </si>
  <si>
    <t>UNIVERSIDAD EAN/UNIVERSIDAD DEL CAUCA</t>
  </si>
  <si>
    <t>10 DE OCTUBRE DE 2005/16 DE DICIEMBRE DE 2011</t>
  </si>
  <si>
    <t>1. TOTOGUAMPA            2. CORPOCAUCA          3. UNIVERSIDAD DEL MAGDALENA                4. COTTOLENGO DEL PADRE ALEGRE            5. ALCALDIA ARGELIA CAUCA</t>
  </si>
  <si>
    <t>1. 01/07/2013 AL 31/07/2014   2. 30/11/2012 AL 31/12/2012 Y 01/02/2013 AL 30/12/2013        3. LA CERTIFICACION NO RELACIONA EL TIEMPO DE LABOR                4.  02/2012 AL 18/10/2012          5. 02/01/2009 AL 04/2009 Y DEL 01/05/2011 AL 14/12/2011</t>
  </si>
  <si>
    <t>1. PROFESIONAL DE LA SALUD EN EL PROYECTO DE ATENCION INTEGRAL A LA PRIMERA INFANCIA                    2.ACTIVIDADES DE COORDINACION DE APOYO EN SALUD EN EL PROGRAMA DE ATENCION INTEGRAL A LA PRIMERA INFANCIA                       3. DOCENTE DE LAS TUTORIAS FONETICA Y FONOLOGIA               4. DOCENTE VOLUNTARIA                5. SECRETARIA DE DESARROLLO SOCIAL</t>
  </si>
  <si>
    <t>LA PROFESIONAL NO PRESENTA TARJETA PROFESIONAL</t>
  </si>
  <si>
    <t xml:space="preserve">1. IVAC (INTEGRACION DE VEREDAS EN ACCIÓN COMUNITARIA)            2. ALCALDIA MUNICIPAL CALOTO   3. FORSA-FORMALETAS S.A                                  4. CORPORACIÓN VALLENPAZ </t>
  </si>
  <si>
    <t xml:space="preserve">1. 6 MESES      2.  3 AÑOS       3. 1 AÑO          4. 8 AÑOS </t>
  </si>
  <si>
    <t>1. COORDINADOR DE ACTIVIDADES PEDAGOGICAS 2. ASISTENTE PSICOLOGIA SOCIAL  3. ASISTENTE DE RECURSOS HUMANOS 4. COORDINADORA COMPONENTE SOCIO ORGANIZATIVO</t>
  </si>
  <si>
    <t xml:space="preserve">LA PROFESIONAL NO PRESENTA TARJETA PROFESIONAL Y CERTIFICACIONES QUE ACREDITEN LA EXPERIENCIA </t>
  </si>
  <si>
    <t>JULIO ORLANDO GOMEZ CASTILLO</t>
  </si>
  <si>
    <t>26 DE OCTUBRE DE 2007</t>
  </si>
  <si>
    <t>1. FUNDACION GIMNASIO MODERNA DEL CAUCA 2.SERVIREMOS S.A.     3. CERTIFICATE YA POPAYAN IPS               4. POLITECNICO EMPRESARIAL COLOMBIANO              5. EVALUANDO             6. MANUFACTURAMOS CTA               7.SERVICIOS INTEGRALES EN SALUD FISIOCENTER                8. SERVICIOS INTEGRALES EN SALUD FISIOCENTER</t>
  </si>
  <si>
    <t>1. LA CERTIFICACION NO REPORTA 2. DEL 1 DE SEPTIEMBRE 2013 AL 31 DE SEPTIEMBRE DE 2013 3. 31 DE JULIO DE 2012 AL 30 DE JULIO DE 2013 4. 23 DE OCTUBRE DE 2007 AL 1 DE DICIEMBRE DE 2007 5. 20 DE MARZO DE 2012 AL 9 ABRIL DE 2012 6. 24 DE JULIO DE 2009 AL 21 DE SEPTIEMBRE DE 2009 7. 1 DE ABRIL DE 2009 AL 30 DE JUNIO DE 2009 8. DEL 9 DE DIECIEMBRE DE 2008 HASTA EL 19 DE DICIEMBRE DE 2008</t>
  </si>
  <si>
    <t>1. PSICOLOGO 2. PSICOLOGO CLINICO 3. PSICOLOGO 4. DOCENTE  HORAS CATEDRA EN LAS AREAS DE PSICOLOGIA GENERAL, ETICA PROFESIONAL, PSICOLOGIA EVOLUTIVA Y COMPORTAMIENTO DEL CONSUMIDOR 5. PSICOLOGO 6. NO SE RELACIONA 7. PSICOLOGO (REEMPLAZO) 8. PSICOLOGO</t>
  </si>
  <si>
    <t>UNA DE LAS CERTIFICACIONES QUE ACREDITAN LA EXPERIENCIA NO EVIDENCIA EL TIEMPO LABORADO; ADEMAS SE ENCUENTRAN OTRAS CERTIFICACIONES QUE NO ESTAN RELACIONADAS EN LA HOJA DE VIDA</t>
  </si>
  <si>
    <t>GRUPO 25</t>
  </si>
  <si>
    <t>AIDA ESTHER GUAZA</t>
  </si>
  <si>
    <t xml:space="preserve">PSICOLOGO SOCIAL COMUNITARIO / ESPECIALISTA EN DESARROLLO HUMANO Y ORGANIZACIONAL </t>
  </si>
  <si>
    <t xml:space="preserve">UNAD /UNIVERSIDAD SANTIAGO DE CALI </t>
  </si>
  <si>
    <t>22 DE DICIEMBRE DE 2006/ 2 DE JUNIO DE 2011</t>
  </si>
  <si>
    <t>NO PRESENTA EXPERIENCIA LABORAL, NI CERTIFICACIONES  QUE LA ACREDITEN</t>
  </si>
  <si>
    <t>4/500</t>
  </si>
  <si>
    <t>ILIA MAGDA CUELLAR TORRES</t>
  </si>
  <si>
    <t>13 DE AGOSTO DE 2010</t>
  </si>
  <si>
    <t>1. INSTITUCION EDUCATIVA COMERCIAL DEL NORTE 2. COORDINADOR NACIONAL AGRARIO 3. FUNDACION PLAN EN CONVENIO ICBF 4. LICEO TECNICO SUPERIOR ADSCRITO A LA COORPORACION UNIVERSITARIA AUTONOMA DEL CAUCA EN CONVENIO CON ICBF 5. ESE CENTRO 2 PUNTO DE ATENCIÓN PAISPAMBA SOTARA</t>
  </si>
  <si>
    <t xml:space="preserve">1. DE FEBRERO A DICIEMBRE DE 2009 2. MAYO A DICIEMBRE DE 2010 3. JUNIO DE 2011 A ENERO DE 2012 4. 15 DE ENERO DE 2013 AL 15 DE JUNIO DE 2013 5. OCTUBRE A DICIEMBRE DE 2013 </t>
  </si>
  <si>
    <t xml:space="preserve">1. PRACTICA PROFESIONAL EN PSICOLOGIA CLINICA Y EDUCATIVA 2. PSICOLOGA SOCIAL 3. EDUCADORA FAMILIAR - TALLERES FORMATIVOS Y ORIENTACION SICOSOCIAL 4. SICOLOGA ESTRATEGIA DE CERO A SIEMPRE 5. PSICOLOGA PLAN DE INTERVENCIONES COLECTIVAS </t>
  </si>
  <si>
    <t xml:space="preserve">NO PRESENTA CERTIFICACION QUE ACREDITE LA EXPERIENCIA EN LAS ENTIDADES FUNDACION PLAN Y ESE CENTRO 2 </t>
  </si>
  <si>
    <t>ALICIA VALENCIA ALVAREZ</t>
  </si>
  <si>
    <t xml:space="preserve">UNAD </t>
  </si>
  <si>
    <t>19 DE DICIEMBRE 2008</t>
  </si>
  <si>
    <t xml:space="preserve">1. ASOCIACION VISION SOCIAL 2. FUNDACION MANUEL MEJIA 3. FUNDACION MANUEL MEJIA 4. FUNDACION GIMNASIO MODERNO DEL CAUCA 5. DEPARTAMENTO PARA LA PROSPERIDAD SOCIAL </t>
  </si>
  <si>
    <t>1. AGOSTO DE 2010 HASTA ABRIL DE 2011 2. DE JULIO DE 2011 A DICIEMBRE DE 2011 3. DE JUNIO DE 2012 A DIEMCIEMBRE DE 2012</t>
  </si>
  <si>
    <t xml:space="preserve">1. PROFESIONAL EN ACOMPAÑAMIENTO, SEGUIMIENTO Y SUPERVISIÓN A LA IMPLEMENTACIÓN  DEL MODELO A CRECER 2. PROFESIONAL EN EDUCACION Y ACOMPAÑAMIENTO SICOSOCIAL 3. EDUCADORA FAMILIAR EN EL PROGRAMA FAMILIAS CON BIENESTAR 4. SICOLOGA EN  EL PROGRAMA ATENCIÓN INTEGRAL A LA PRIMERA INFANCIA 5. ORIENTADORA OCUPACIONAL </t>
  </si>
  <si>
    <t xml:space="preserve">NO PRESENTA SOPORTES QUE ACREDITEN ESTUDIOS, NI CERTIFICACION QUE ACREDITEN  LA EXPERIENCIA PROFESIONAL </t>
  </si>
  <si>
    <t>PAOLA ANDREA BOLAÑOS</t>
  </si>
  <si>
    <t>ESTUDIANTE DE LICENCIATURA EN BASICA PRIMARIA CON ENFASIS EN EDUCACION ARTISTICA</t>
  </si>
  <si>
    <t xml:space="preserve">1. JARDIN INFANTIL CRECER JUNTOS POPAYAN                        </t>
  </si>
  <si>
    <t>1. 2011/2012</t>
  </si>
  <si>
    <t>1. DOCENTE GRADO PREJARDIN</t>
  </si>
  <si>
    <t>NO CUMPLE CON EL PERFIL REQUERIDO POR CUANTO NO PRESENTA CERTIFICACION DE GRADO EN PROFESIONES AFINES CON EL PLIEGO DE LA CONVOCATORIA</t>
  </si>
  <si>
    <t>DOLLY YASMITH MUÑOZ</t>
  </si>
  <si>
    <t>1. CRAYOLA MAGICA           2. CENTRO PEDAGOGICO CREATIVO DEL CAUCA   3. UNAD                           4. CASA ARTISTICA RETOÑITOS</t>
  </si>
  <si>
    <t>1. 01/09/2013 al 19/06/2014      2. 01/09/2013 al 19/06/2014     3. 23/11/2009 AL 18/12/2010      4. 01/09/2009 AL 15/07/2010</t>
  </si>
  <si>
    <t>1. PSICOLOGA             2. PSICOLOGA           3. COORDINADORA DE PROYECTOS                 4. DOCENTE</t>
  </si>
  <si>
    <t>EDUAR GENARO LATORRE ZUÑIGA</t>
  </si>
  <si>
    <t>1. FUNDACION LICEO COMERCIAL CIUDAD DE EL BORDO                       2. LICEO TECNICO SUPERIOR AUTONOMA           3. LICEO TECNICO SUPERIOR AUTONOMA</t>
  </si>
  <si>
    <t>1. 11/09/2013 AL 31/12/2013      2. 01/02/2013 AL 16/09/2013       3. 09/11/2012 AL 15/12/2012</t>
  </si>
  <si>
    <t>1. PSICOLOGO  PROGRAMA ESTRATEGIA DE CERO A SIEMPRE    2. REALIZAR DIAGNOSTICO PSICOSOCIAL POBLACION INFANTIL</t>
  </si>
  <si>
    <t>GRUPO 26</t>
  </si>
  <si>
    <t xml:space="preserve">MARIA LIZETH GONZALEZ </t>
  </si>
  <si>
    <t>1. HOGAR INFANTIL GUACHENE</t>
  </si>
  <si>
    <t>1. 03/2013 A 07/2014</t>
  </si>
  <si>
    <t>1. TRABAJO PSICOSOCIAL CON NIÑOS Y FAMILIAS</t>
  </si>
  <si>
    <t>NO PRESENTA SOPORTES DE CERTIFICACION LABORAL NI TARJETA PROFESIONAL</t>
  </si>
  <si>
    <t>1. PROGRAMA FAMILIAS CON BIENESTAR</t>
  </si>
  <si>
    <t>1. 09/2013 A 12/2013</t>
  </si>
  <si>
    <t>1.VISITAS DOMICILIARIAS</t>
  </si>
  <si>
    <t>NO PRESENTA SOPORTES DE CERTIFICACION LABORAL QUE ACREDITEN LA EXPERIENCIA AFIN AL CARGO AL QUE ASPIRA</t>
  </si>
  <si>
    <t>GLORIA PATRICIA CUCUÑAME AGRONO</t>
  </si>
  <si>
    <t>1. CONSULTORIO PSICOLOGICO</t>
  </si>
  <si>
    <t>1. 2 AÑOS</t>
  </si>
  <si>
    <t>NO SE DEFINE</t>
  </si>
  <si>
    <t>LILIANA GUZMAN VARGAS</t>
  </si>
  <si>
    <t>1. CRAYOLA MAGICA     2. HOGAR INFANTIL RAYITO DE SOL</t>
  </si>
  <si>
    <t>1. 26/02/2006 AL 19/06/2014        2. 02/02/2002 AL 15/12/2004</t>
  </si>
  <si>
    <t>1. COORDINADORA DOCENTE                      2. MAESTRA JARDINERA</t>
  </si>
  <si>
    <t>1. REAL COLEGIO SAN FRANCISCO DE ASIS        2. COLEGIO TEJIENDO VIDA     3. FUNDACION LICEO COMERCIAL CIUDAD DE EL BORDO</t>
  </si>
  <si>
    <t>1. 1998 A 2001 (3 AÑOS)               2. 1 AÑO              3. 2008 A 2011 (3 AÑOS)</t>
  </si>
  <si>
    <t>1. DOCENTE Y DIRECTORA DE GRUPO GRADO TRANSICIÓN                  2. DOCENTE JARDIN       3. COORDINADORA PEDAGOGICA</t>
  </si>
  <si>
    <t>YINA VANESA MOLANO LEYTON</t>
  </si>
  <si>
    <t>1. SUEÑOS INFANTILES SALA CUNA                       2. LICEO TECNICO SUPERIOR ADSCRITO A LA UNIVERSIDAD AUTONOMA DEL CAUCA</t>
  </si>
  <si>
    <t>1. 08/2014 A 12/2014                 2. 04/2014 A 07/2014</t>
  </si>
  <si>
    <t>1. PSICOLOGA EDUCATIVA                   2. PSICOLOGA</t>
  </si>
  <si>
    <t>SIXTY BALANTA VALLEJO</t>
  </si>
  <si>
    <t xml:space="preserve">1. RED JUNTOS                2. FUNDACION CENTRO INTEGRAL DE ATENCION A LA DISCAPACIDAD             </t>
  </si>
  <si>
    <t>1. 1 AÑO               2. NO REPORTA</t>
  </si>
  <si>
    <t>1. COGESTORA SOCIAL                            2. PSICOLOGA</t>
  </si>
  <si>
    <t>CLARA EDITH LOPEZ ARTUNDUAGA</t>
  </si>
  <si>
    <t>PONTIFICIA BOLIVARIANA</t>
  </si>
  <si>
    <t>1. 01/12/2012 AL 30/07/2014</t>
  </si>
  <si>
    <t xml:space="preserve">1. DOCENTE  </t>
  </si>
  <si>
    <t>NO PRESENTA TARJETA PROFESIONAL</t>
  </si>
  <si>
    <t>MARIA CIRA ORDOÑEZ PAJA</t>
  </si>
  <si>
    <t>1. HOGAR MULTIPLE PIENDAMONITOS           2. FUNDACION LICEO COMERCIAL CIUDAD DE EL BORDO                   3. CORPOCAUCA</t>
  </si>
  <si>
    <t>1. 28/01/2008 AL 30/12/2011     2. 01/07/2011 AL 30/09/2012    3. 28/10/2012 AL 30/12/2013</t>
  </si>
  <si>
    <t>1. COORDINADORA PEDAGOGICA                2. COORDINADORA PEDAGOGICA                3. COORDINADORA PEDAGOGICA</t>
  </si>
  <si>
    <t>GRUPO 30</t>
  </si>
  <si>
    <t>6/752</t>
  </si>
  <si>
    <t>ALMA LUCIA VIVEROS</t>
  </si>
  <si>
    <t>1. FUNOF</t>
  </si>
  <si>
    <t>1. 13/01/2014 A 08/08/2014          2. 21/06/2013 A 19/12/2013</t>
  </si>
  <si>
    <t>1. COORDINADORA METODOLOGICA PROGRAMA GENERACIONES CON BIENESTAR</t>
  </si>
  <si>
    <t>JOHNNY ALFARO ORDOÑEZ</t>
  </si>
  <si>
    <t>1.CORPORACION DEL SUROCCIDENTE TOTOGUANPA                 2. CORPOCAUCA             3. FUNDACION GIMNASIO MODERNO DEL CAUCA</t>
  </si>
  <si>
    <t>1. 15/01/2014 A 31/07/2014</t>
  </si>
  <si>
    <t>1. PROFESIONAL EN PSICOLOGIA                 2. COORDINADOR PEDAGOGICA               3. PROFESIONAL EN PSICOLOGIA</t>
  </si>
  <si>
    <t>NO PRESENTA CERTIFICACIONES DE LAS DOS ULTIMOS CARGOS QUE ACREDITEN LA EXPERIENCIA LABORAL</t>
  </si>
  <si>
    <t>LAURA JAQUELINE CAMPO</t>
  </si>
  <si>
    <t>1. CABILDO DE QUIZGO  2. GIMNASIO CREATIVO LOS ANDES</t>
  </si>
  <si>
    <t>1. 12/2008            2. 15/01/2004 A 08/2008</t>
  </si>
  <si>
    <t>1. ATENCION PSICOLOGICA Y SOCIAL                           2. COORDINADORA</t>
  </si>
  <si>
    <t>MARIA ESMERALDA FERNANDEZ</t>
  </si>
  <si>
    <t>1. CORPORACION UNIVERSITARIA AUTONOMA DEL CAUCA</t>
  </si>
  <si>
    <t>1. 11/05/2006 AL 15/12/2006</t>
  </si>
  <si>
    <t xml:space="preserve">1. DOCENTE </t>
  </si>
  <si>
    <t>MELANIE CRISTINA MOSQUERA</t>
  </si>
  <si>
    <t>PSICOLOGA ESTUDIANTE DE DECIMO SEMESTRE</t>
  </si>
  <si>
    <t>1. HOGAR INFANTIL CAJIBIO                               2. CABILDO INDIGENA DEL RESGUARDO PISCITAU</t>
  </si>
  <si>
    <t>1. 22/04/2014 AL 31/07/2014    2. 01/11/2014 AL 03/12/2014</t>
  </si>
  <si>
    <t>1. PSICOLOGA ATENCION INTEGRAL A LA PRIMERA INFANCIA</t>
  </si>
  <si>
    <t>NO PRESENTA TARJETA PROFESIONAL, NO PRESENTA CERTIFICACIONES DE LAS DOS ULTIMOS CARGOS QUE ACREDITEN LA EXPERIENCIA LABORAL</t>
  </si>
  <si>
    <t>ANA YANCY POLO IMBACHI</t>
  </si>
  <si>
    <t>1. ESTRATEGIA JUNTOS</t>
  </si>
  <si>
    <t>1. 01/01/2008 AL 30/06/2011</t>
  </si>
  <si>
    <t>1. ACOMPAÑAMIENTO A LA FAMILIAS DE LA RED JUNTOS</t>
  </si>
  <si>
    <t>1. FUNDACION GIMNASIO MODERNO DEL CAUCA                         2. ASOCAÑA</t>
  </si>
  <si>
    <t>1. 25/02/2014 AL 06/06/2014    2. 01/05/2013 AL 31/12/2013</t>
  </si>
  <si>
    <t>1. PSICO-ORIENTADORA    2. EDUCADORA FAMILIAR</t>
  </si>
  <si>
    <t>MARIA ALF IMA LUCUMI GONZALEZ</t>
  </si>
  <si>
    <t>ANTONIO JOSE CAMACHO</t>
  </si>
  <si>
    <t>1. CIADET</t>
  </si>
  <si>
    <t>1. 1 AÑO</t>
  </si>
  <si>
    <t>1. COORDINADORA PEDAGOGICA CDI FAMILIAR</t>
  </si>
  <si>
    <t>NO SOPORTA CERTIFICACIONES QUE ACREDITEN LA EXPERIENCIA LABORAL</t>
  </si>
  <si>
    <t>MONICA DEL SOCORRO GARCES</t>
  </si>
  <si>
    <t>04/0572009</t>
  </si>
  <si>
    <t xml:space="preserve">1. FUNDACION GIMNASIO MODERNO DEL CAUCA                         </t>
  </si>
  <si>
    <t>1. 15/01/2013 AL 30/12/2013</t>
  </si>
  <si>
    <t xml:space="preserve">1. PSICOLOGA  </t>
  </si>
  <si>
    <t>GRUPO 32</t>
  </si>
  <si>
    <t>XIOMARA ALEJANDRA MINA</t>
  </si>
  <si>
    <t>LA EXPERIENCIA PROFESIONAL NO SE RELACIONA CON EL PERFIL ESTABLECIDO EN EL PLIEGO DE LA COVOCATORIA</t>
  </si>
  <si>
    <t>SANDRA MILENA ASTUDILLO</t>
  </si>
  <si>
    <t>1. ONG CRECER EN FAMILIA                            2. FUNDACION GIMNASIO MODERNO DEL CAUCA                       3. FUNDACION PLAN INTERNACIONAL</t>
  </si>
  <si>
    <t>1. 06/05/2014 AL 03/12/2014    2. 01/03/2014 AL 30/04/2014    3. 07/2012 A 08/2013</t>
  </si>
  <si>
    <t>1. PSICOLOGA              2. APOYO PSICOSOCIAL                3. PSICOLOGA</t>
  </si>
  <si>
    <t>MIGNODIA GUTIERREZ</t>
  </si>
  <si>
    <t>1. CORPOCAUCA</t>
  </si>
  <si>
    <t>1. 28/01/2013 AL 31/07/2014</t>
  </si>
  <si>
    <t>1. APOYO PSICOSOCIAL</t>
  </si>
  <si>
    <t>LUIS FERNANDO MELO CHAVEZ</t>
  </si>
  <si>
    <t>1. 01/2007</t>
  </si>
  <si>
    <t>1. ATENCION PSICOSOCIAL A LAS FAMILIAS</t>
  </si>
  <si>
    <t xml:space="preserve">OMAIRA MARIA VAFIARA  </t>
  </si>
  <si>
    <t>1. 27/12/2011 AL 31/12/2012</t>
  </si>
  <si>
    <t>1. APOYO PSICOSOCIAL A LAS FAMILIAS DE LA RED UNIDOS</t>
  </si>
  <si>
    <t>LUCY ANDREA CORDOBA</t>
  </si>
  <si>
    <t>TRABAJADORA SOCIAL ESTUDIANTE EN TRABAJO DE GRADO</t>
  </si>
  <si>
    <t>1. LICEO TECNICO SUPERIOR ADSCRITO A LA CORPORACION UNIVERSITARIA AUTONOMA DEL CAUCA</t>
  </si>
  <si>
    <t>JESUS ENRIQUE MUÑOZ LOPEZ</t>
  </si>
  <si>
    <t>UNIVERSIDAD NACIONAL UNAD</t>
  </si>
  <si>
    <t>1. COMISARIA DE FAMILIA MUNICIPIO DE SUCRE</t>
  </si>
  <si>
    <t>1. 03/01/2012 AL 30/12/2013</t>
  </si>
  <si>
    <t>PAULA ANDREA SANCHEZ</t>
  </si>
  <si>
    <t>1. FUNDACION PLAN POR LA NIÑEZ                 2. CORPORACION DIA DE LA NIÑEZ</t>
  </si>
  <si>
    <t>1. 21/10/2013 AL 15/02/2014    2. 02/2013 AL 12/2013</t>
  </si>
  <si>
    <t>1. INTERVENCION TERAPEUTICA PROGRAMA FAMILIAS CON BIENESTAR                    2. COORDINADORA LOCAL</t>
  </si>
  <si>
    <t>PAOLA ANDREA ARBOLEDA</t>
  </si>
  <si>
    <t xml:space="preserve">TRABAJADORA SOCIAL </t>
  </si>
  <si>
    <t>1. FUNDACION CRECER</t>
  </si>
  <si>
    <t>1. 07/2002 A 11/2002</t>
  </si>
  <si>
    <t>1. VISITA A HCB DEL CENTRO ZONAL LA LADERA Y REVISAR PLANES DE MEJORAMIENTO A MADRES COMUNITARIAS</t>
  </si>
  <si>
    <t>UNION TEMPORAL PARA LA PRIMERA INFANCIA EL TAMBO</t>
  </si>
  <si>
    <t xml:space="preserve">ASOCIACION DE PADRES DE FAMILIA DE LOS HOGARES COMUNITARIOS DE BIENESTAR FAMILIAR LOS ANAYES </t>
  </si>
  <si>
    <t xml:space="preserve">ASOCIACION DE PADRES DE FAMILIA DE LOS HOGARES COMUNITARIOS DE BIENESTAR DE PIAGUA </t>
  </si>
  <si>
    <t>ASOCIACION DE PADRES DE FAMILIA DE LOS HOGARES COMUNITARIOS DE BIENESTAR VEREDA EL CRUCERO</t>
  </si>
  <si>
    <t>UNION TEMPORAL DE DESARROLLO INTEGRAL POR LA PRIMERA INFANCIA EL TAMBO</t>
  </si>
  <si>
    <t>ASOCIACION DE PADRES DE FAMILIA DE LOS HOGARES COMUNIOTARIOS DE BIENESTAR PIAGUA MUNICIPIO DEL TAMBO</t>
  </si>
  <si>
    <t>19262010-028</t>
  </si>
  <si>
    <t>19262011-028</t>
  </si>
  <si>
    <t>19262012-137</t>
  </si>
  <si>
    <t>19262013-160</t>
  </si>
  <si>
    <t>19262014-258</t>
  </si>
  <si>
    <t xml:space="preserve">ASOCIACION DE PADRES DE FAMILIA DE LOS HOGARES COMUNIOTARIOS DE BIENESTAR EL CRUCERO </t>
  </si>
  <si>
    <t>19262011-030</t>
  </si>
  <si>
    <t>19262012-139</t>
  </si>
  <si>
    <t>19262013-162</t>
  </si>
  <si>
    <t>EL TAMBO</t>
  </si>
  <si>
    <t>LICENCIADA EN ETNOEDUCACIÓN</t>
  </si>
  <si>
    <t>JARDIN INFANTIL GUARDERIA MILAGROS</t>
  </si>
  <si>
    <t>28-09-2012 A 30-04-2014</t>
  </si>
  <si>
    <t xml:space="preserve">COORDINADOR EN POBLACION PREEDCOLAR </t>
  </si>
  <si>
    <t>ALEJANDRA CASTRO VOLVERAS</t>
  </si>
  <si>
    <t>HOGAR MULTIPLE AMANECER TAMBEÑO</t>
  </si>
  <si>
    <t>01-08-2006 A  ENERO-2007 Y 1-05-2007-31-12-2007</t>
  </si>
  <si>
    <t>ZAIDA BETHANCOUR  MEDINA</t>
  </si>
  <si>
    <t>ONG FUNDASER y  COLEGIO KINGDOMKIDS</t>
  </si>
  <si>
    <t>07-03-2014  31-10-2014 Y  1-09-2010 al 1-03--2014</t>
  </si>
  <si>
    <t>PSICOLOGA CLINICA CON PADRES DE FLIA. Y EDUCATIVA CON NIÑOS Y DOSCENTES</t>
  </si>
  <si>
    <t>MARLENY BURBANO ACOSTA</t>
  </si>
  <si>
    <t>SECRETARIA DE GOBIENO MUNICIPAL-BOLIVAR Y  EQUIPO DE TRABAJO DEL CAUCA</t>
  </si>
  <si>
    <t>PROMOTORA DE DESARROLLO COMUNITARIO</t>
  </si>
  <si>
    <t>NO SE VALIDA INFORMACION EN ETAPA  DE SUBSANACION . EL PROPONENTE EN ESTA ETAPA DEBIA DE MEJORAR LA PROPUESTA INICIAL DEL PERFIL INDICADO PARA  ESTA EVALUACION TECNICA.( LA PROFESIONAL MARLENY BURBANO ACOSTA)</t>
  </si>
  <si>
    <t>JULIANA  MATILDE BERNAL TOBON</t>
  </si>
  <si>
    <t>RESOLUCION 5-2677-03</t>
  </si>
  <si>
    <t>CORPORACION CRE..SIENDO CON NIÑOS Y ADOLESCENTES- COMITÉ DE REHABILITACIÓN, FUNDACION SERVICIO JUVENIL BOSCONIA</t>
  </si>
  <si>
    <t>1-08-2011 A 1-09-2012 Y 1-09-2010 A 20-12-2010 Y 1-08-2008-20-12-2008</t>
  </si>
  <si>
    <t xml:space="preserve">REALIZA ACTIVIDADES DE REHABILITACION DE LA FUNDACION SERVICIO JUVENIL BOSCONIA </t>
  </si>
  <si>
    <t>JHON FREDY ARIAS SOTO</t>
  </si>
  <si>
    <t>22/12/207</t>
  </si>
  <si>
    <t>MEDICO SIN FRONTERAS</t>
  </si>
  <si>
    <t>9-12-2009 a 31-10 -2014</t>
  </si>
  <si>
    <t xml:space="preserve">INTERVENCION TERAPEUTICA </t>
  </si>
  <si>
    <t>SANDRA MILENA ASTUDILLO CHICANGANA</t>
  </si>
  <si>
    <t>RESOLUCION  119558</t>
  </si>
  <si>
    <t>ONG CRECER EN FAMILIA-FUNDACIÓN GIMNASIO MODERNO DEL CAUCA</t>
  </si>
  <si>
    <t>06/05/2014 A LA FECHA Y 1-03-2014 A 30-04-2014</t>
  </si>
  <si>
    <t>MARISOL ROJAS ERAZO</t>
  </si>
  <si>
    <t>PSICOLOGA SOCIAL COMUNITARIO</t>
  </si>
  <si>
    <t xml:space="preserve">RESOLUCION 8370 </t>
  </si>
  <si>
    <t xml:space="preserve">CONSORCIO CONELECA SAS </t>
  </si>
  <si>
    <t>24/09/2012 AL 16/01/2014</t>
  </si>
  <si>
    <t>CAMPAÑAS DE CAPACITACION Y ORIENTACION A LA POBLACION VULNERABLE EN BARRIOS DEL MUNICIPI DE POPAYAN- CAPACITACION A LIDERES Y PRESIDENTES DE LAS J.A..C</t>
  </si>
  <si>
    <t>COMISARIA DE FAMILIA S/DER QUILICHAO</t>
  </si>
  <si>
    <t xml:space="preserve">ATENCION EN TEMAS SOCIALES DE LA COMUNIIDAD DE SANTANDER DE QUILICHAO. </t>
  </si>
  <si>
    <t>GLORIA PATRICIA GAON RENGIFO</t>
  </si>
  <si>
    <t>1 SEMESTRE 2013 Y 1 SEMESTRE 2014</t>
  </si>
  <si>
    <t>JENNI MUÑOZ REYES</t>
  </si>
  <si>
    <t>RESOLUCION 02597</t>
  </si>
  <si>
    <t>CASA MATERNA RETOÑITOS</t>
  </si>
  <si>
    <t xml:space="preserve"> DESDE 2007 HASTA 29-09-2009</t>
  </si>
  <si>
    <t>PSICOLOIGA</t>
  </si>
  <si>
    <t>PROFESIONALES DE APOYO EN SALUD Y NUTRICIÓN</t>
  </si>
  <si>
    <t>FRANCY GALLEGO BEDOYA</t>
  </si>
  <si>
    <t>RESOLUCION 15625</t>
  </si>
  <si>
    <t>DIRECCION DEPARTAMENAMENTAL DEL CAUCA- UNIDAD POPAYAN</t>
  </si>
  <si>
    <t>4-04-1991 A 19-12-2002</t>
  </si>
  <si>
    <t>ALBA LUZ ROSAS FIGUEROA</t>
  </si>
  <si>
    <t>RESOLUCION 9949</t>
  </si>
  <si>
    <t xml:space="preserve"> TECNICA AUXILIAR</t>
  </si>
  <si>
    <t>EIVAR IVAN ORTIZ GUACA</t>
  </si>
  <si>
    <t>RESOLUCION O1271</t>
  </si>
  <si>
    <t>ANA YAMILET CAÑAR PAREDES</t>
  </si>
  <si>
    <t>TECNICO AUXILIAR ENFERMERIA</t>
  </si>
  <si>
    <t>RESOLUCION  0092</t>
  </si>
  <si>
    <t>CABILDO DE TOTORO Y CORPORACION DIA DE LA NIÑEZ</t>
  </si>
  <si>
    <t>1-08-2013 A 31-12-2013 Y 28-05-28-2013-26-06-2013</t>
  </si>
  <si>
    <t>AUXILIARES ADMINISTRATIVOS</t>
  </si>
  <si>
    <t>LINA PAOLA DAZA BOLAÑOS</t>
  </si>
  <si>
    <t xml:space="preserve">8 SEMESTRE CONTADURIA </t>
  </si>
  <si>
    <t>CORPORACION UNIVERSITARIA REMINGTON</t>
  </si>
  <si>
    <t>ABOGADOS ESPECIALES ROGER MARINO MONCAYO</t>
  </si>
  <si>
    <t>5-03-2012 A 5-01-2014</t>
  </si>
  <si>
    <t>BLANCA ESTELLA MERA GUTIERREZ</t>
  </si>
  <si>
    <t>TECNICO PROFESIONAL EN  CONTABILIDAD Y FINANZAS</t>
  </si>
  <si>
    <t>COOPERATIVA DE IMPRESORES Y PAPELEROS DELOCCIDENTE LTDA.</t>
  </si>
  <si>
    <t>17-05-2004 A 11-01-2008</t>
  </si>
  <si>
    <t>ADMINISTRADORA</t>
  </si>
  <si>
    <t>YURI ELIZETH VALENCIA ECHAVARRIA</t>
  </si>
  <si>
    <t>TECNOLOGO EN TELECOMUNICACIONES</t>
  </si>
  <si>
    <t>MIRIAM VALDEZ VARGAS</t>
  </si>
  <si>
    <t>10 SEMESTRE DE CONTADURIA</t>
  </si>
  <si>
    <t>TABACO BOUTIQUE</t>
  </si>
  <si>
    <t>2006-  HASTA 31/12/2011</t>
  </si>
  <si>
    <t>NAYIBE MONTERO LLANTEN</t>
  </si>
  <si>
    <t>TECNICO EN EDUCACIÓN PREESCOLAR</t>
  </si>
  <si>
    <t>FUND.GIMNASIO MODERNO DEL CAUCA</t>
  </si>
  <si>
    <t>19/04/2012 A 19/09/2012 Y 1/04/2013 A 30/12/2013</t>
  </si>
  <si>
    <t>LEYSON HUMBERTO VIVEROS</t>
  </si>
  <si>
    <t>ESCUELA NORMAL SUPERIOR LA INMACULADA</t>
  </si>
  <si>
    <t>JARDIN INFANTIL ARENA Y CIELO</t>
  </si>
  <si>
    <t>03/2010 - 12/2011</t>
  </si>
  <si>
    <t>HIGDALY SUJEIVI CASTILLO MEDINA</t>
  </si>
  <si>
    <t>TECNICO EN ATENCION A LA PRIMERA INFANCIA</t>
  </si>
  <si>
    <t>01/04 A 30/12/2013 Y 20/11/2013 A 20/11/2014</t>
  </si>
  <si>
    <t>ELSA LIDA OROZCO ERAZO</t>
  </si>
  <si>
    <t>UNIVERSIDAD JAVERIANA</t>
  </si>
  <si>
    <t>22/082006 A 15/12/2006 Y 19/04/2012 A 19/09/2012 Y 15/01/2013 A 30/12/2013</t>
  </si>
  <si>
    <t>MARIA ESTEFANIA IDARRAGA ACEVEDO</t>
  </si>
  <si>
    <t>TECNICO INTEGRAL A LA PRIMERA INFANCIA</t>
  </si>
  <si>
    <t>CDI INSTITUCIONAL AMANCECER TAMBEÑO</t>
  </si>
  <si>
    <t>13/01/2012 A 08/12/2012</t>
  </si>
  <si>
    <t>ANYI IDALI CASTRO GARCIA</t>
  </si>
  <si>
    <t>CENTRO PEDAGOGICO LEONARDO DAVINCI / INSTITUCION EDUCATIVA SAN CARLOS</t>
  </si>
  <si>
    <t>02/08/2012 A 30/06/20014 Y 300 HORAS AÑO 2012</t>
  </si>
  <si>
    <t>YENNY ELIZABETH LÓPEZ GUTIERREZ</t>
  </si>
  <si>
    <t>ASOCIACION HCB EL CRUCERO TAMBO</t>
  </si>
  <si>
    <t>02/02/2007 A 08/12/2010</t>
  </si>
  <si>
    <t>NIDIA MILENA AVIRAMA ASTAIZA</t>
  </si>
  <si>
    <t>ASOCIACION HCB VEREDA LA PALOMA MUPIO DEL TAMBO</t>
  </si>
  <si>
    <t>01/11/2010 A 30/11/2014</t>
  </si>
  <si>
    <t>LEIDY JOHANA FLOREZ ORTIZ</t>
  </si>
  <si>
    <t>TECNICO PROFESIONAL EN ATENCION INTEGRAL A LA PRIMERA INFANCIA</t>
  </si>
  <si>
    <t>FUNDACION GIMNACIO MODERNO DEL CAUCA Y HOGAR MULTIPLE AMANECER TAMBEÑO</t>
  </si>
  <si>
    <t>15/01/2014 A 31/07/2014 Y 01/11/2010 A 21/03/2012</t>
  </si>
  <si>
    <t>LEIDY YOJANA QUINTANA ARANDA</t>
  </si>
  <si>
    <t>PREESCOLAR KINGDOM KIDS</t>
  </si>
  <si>
    <t>01/01/2012 A 14/11/2014</t>
  </si>
  <si>
    <t>PAOLA ANDREA MANQUILLO ARRUBLA</t>
  </si>
  <si>
    <t>ESCUELA NORMAL SUPERIOR DE POPAYAN</t>
  </si>
  <si>
    <t xml:space="preserve">10/08/2014 A 04/09/2014 Y 22/01/2014 A 31/07/2014 Y 01/04/2013 A 30/12/2013 </t>
  </si>
  <si>
    <t>SANDRA PATRICIA PALOMINO</t>
  </si>
  <si>
    <t>DECIMO SEMESTRE HISTORIA CON ENFASIS EN LENGUAJE AUDIOVISUAL</t>
  </si>
  <si>
    <t>DIANA PATRICIA CAMACHO MURILLO</t>
  </si>
  <si>
    <t>01/08/2012 A 13/12/2013</t>
  </si>
  <si>
    <t>LEIDY XIMENA FLOR OROZCO</t>
  </si>
  <si>
    <t>COLEGIO CAMPESTRE HISPANO DEL NORTE</t>
  </si>
  <si>
    <t>01/02/2007 A 24/06/2011</t>
  </si>
  <si>
    <t>MARIA DENI FULI MACA</t>
  </si>
  <si>
    <t>UNIDAD TECNOLOGICA DEL SUR</t>
  </si>
  <si>
    <t>PREESCOLAR CARITA FELIZ POPAYAN Y JARDIN INFANTIL FORJANDO CAMINOS</t>
  </si>
  <si>
    <t>01/01/2006 A 10/08/2007 Y 27/08/2007 A 16/04/2010</t>
  </si>
  <si>
    <t>GLORIA AMPARO MOSQUERA</t>
  </si>
  <si>
    <t>TECNICA EN PREESCOLAR</t>
  </si>
  <si>
    <t>CORPORACION UNIDAD DE CARRERAS INTERMEDIAS DEL CAUCA</t>
  </si>
  <si>
    <t>COLEGIO MADRE LAURA</t>
  </si>
  <si>
    <t>01/06/1989 A 30/12/2000</t>
  </si>
  <si>
    <t>AURA PIEDAD TINTINAGO RIVERA</t>
  </si>
  <si>
    <t>CENTRO EDUCATIVO LA CHICUEÑA TAMBO</t>
  </si>
  <si>
    <t>PAOLA ANDREA BOLAÑOS CASTILLO</t>
  </si>
  <si>
    <t>JARDIN INFANTIL CRECER JUNTOS</t>
  </si>
  <si>
    <t>DEICY JOHANA MARTINEZ MOSQUERA</t>
  </si>
  <si>
    <t>LICENCIADA EN EDUCACIÓN PREESCOLAR</t>
  </si>
  <si>
    <t>CORPORACION UNIVERSITARIA AUTONOMA</t>
  </si>
  <si>
    <t>INSTITUCION EDUCATIVA LA MILAGROSA</t>
  </si>
  <si>
    <t>01/01/2012 A 30/12/2012</t>
  </si>
  <si>
    <t>NINA ERIKA CAMAYO SAMBONI</t>
  </si>
  <si>
    <t>TECNICO LABORAL EN ATENCION INTEGRAL A LA PRIMERA INFANCIA</t>
  </si>
  <si>
    <t>INSTITUTO TECNICO SUPERAR</t>
  </si>
  <si>
    <t>JARDIN INFANTIL DIVINO NIÑO</t>
  </si>
  <si>
    <t>NILMER ORTIZ JIMENEZ</t>
  </si>
  <si>
    <t>TECNICO LABORAL EN EDUCACIÓN PREESCOLAR</t>
  </si>
  <si>
    <t>HOGAR INFANTIL PEQUEÑINES</t>
  </si>
  <si>
    <t>MARIA ELENA HOYOS CHILITO</t>
  </si>
  <si>
    <t>HOGAR INFANTIL CAUCANITOS</t>
  </si>
  <si>
    <t>01/02/2004 A 26/12/2007</t>
  </si>
  <si>
    <t>KALLY CAROLINA GUERRON GOMEZ</t>
  </si>
  <si>
    <t>ESCUELA NORMAL SUPERIOR SAN CARLOS</t>
  </si>
  <si>
    <t>CORPORACION EDUCATIVA NUEVA GENTE</t>
  </si>
  <si>
    <t>12/062012 A 14/11/2014</t>
  </si>
  <si>
    <t>CLAUDIA PATRICIA IDROBO VIDAL</t>
  </si>
  <si>
    <t>PREESCOLAR INQUIETUDES Y CENTRO EDUCATIVO LA MERCED</t>
  </si>
  <si>
    <t>01/07/2014 A 25/11/2014 Y 01/09/2012 A 13/06/2014</t>
  </si>
  <si>
    <t>MARIA ANGELICA PERDOMO PALECHOR</t>
  </si>
  <si>
    <t>INSTITUTO COLOMBIANO DE EDUCACIÓN BILINGÜE</t>
  </si>
  <si>
    <t>01/07/2013 A 30/08/2014</t>
  </si>
  <si>
    <t>LUISA FERNANDA VARGAS SOTELO</t>
  </si>
  <si>
    <t>INSTITUCION EDUCATIVA SAN AGIUSTIN</t>
  </si>
  <si>
    <t>02/08/2012 A 30/06/2014</t>
  </si>
  <si>
    <t>YENNY OLINDA CAICEDO BUITRON</t>
  </si>
  <si>
    <t>INSTITUCION EDUCATIVA METROPOLITANO MARIA OCCIDENTE</t>
  </si>
  <si>
    <t>YOLIMA VASQUEZ FERNANDEZ</t>
  </si>
  <si>
    <t>HOGAR INFANTIL PEQUEÑINES, CLUB DE LEONES POPAYAN</t>
  </si>
  <si>
    <t xml:space="preserve"> 01/08/2009 A 01/11/2011 </t>
  </si>
  <si>
    <t>ANGELICA YULIETH FERNANDEZ QUILA</t>
  </si>
  <si>
    <t>BEATRIZ GRIJALBA BECERRA</t>
  </si>
  <si>
    <t>CDI COMETA DE COLORES</t>
  </si>
  <si>
    <t>01/06/2013 A 30/06/2014</t>
  </si>
  <si>
    <t>ANA CECILIA CAMPO POTOSI</t>
  </si>
  <si>
    <t>HCB PIAGUA MUPIO TAMBO</t>
  </si>
  <si>
    <t>07/10/2006 A 26/11/2014</t>
  </si>
  <si>
    <t>LUZ DARY POLINDARA TRUJILLO</t>
  </si>
  <si>
    <t>BACHILLER COMERCIAL</t>
  </si>
  <si>
    <t>COLEGIO ALVARO ECHEVERRY PEREA</t>
  </si>
  <si>
    <t>13/09/2001 A 26/11/2014</t>
  </si>
  <si>
    <t>YAMILETH MENDEZ ITAZ</t>
  </si>
  <si>
    <t>HCB EL CRUCERO TAMBO</t>
  </si>
  <si>
    <t>02/02/2012 A 08/12/2012</t>
  </si>
  <si>
    <t>FRANCY ROCIO LOPEZ MONTENEGRO</t>
  </si>
  <si>
    <t>01/03/2014 A 31/07/2014</t>
  </si>
  <si>
    <t>KAROL SOFIA FERNANDEZ RIASCOS</t>
  </si>
  <si>
    <t>DINA NAYDU MOTTA CALDERON</t>
  </si>
  <si>
    <t>COLEGIO HUELLAS CREATIVAS</t>
  </si>
  <si>
    <t>01/07/2012 A 30/06/2013</t>
  </si>
  <si>
    <t>DIANA MARCELA SOLIS TRUJILLO</t>
  </si>
  <si>
    <t>TECNICO LABORAL EN PREESCOLAR</t>
  </si>
  <si>
    <t>COLEGIO INSTITUTO BOLIVARIANO</t>
  </si>
  <si>
    <t>FUNDACION LICEO COMERCIAL EL BORDO</t>
  </si>
  <si>
    <t>01/09/2009 A 18/12/2009 Y 01/02/2010 A 18/11/2010</t>
  </si>
  <si>
    <t>EDWARD DAVID ALEGRIA LOPEZ</t>
  </si>
  <si>
    <t>GUSTAVO ADOLFO ORDOÑEZ RUIZ</t>
  </si>
  <si>
    <t>CLUB CAMPESTRE POPAYAN</t>
  </si>
  <si>
    <t>03/07/2010 A 06/08/2013</t>
  </si>
  <si>
    <t>PAOLA ANDREA PERAFAN LUNA</t>
  </si>
  <si>
    <t>HCB ASOCIACION SAN JOSE</t>
  </si>
  <si>
    <t>2001 A 28/02/2007</t>
  </si>
  <si>
    <t>ASOCIACION DE PADRES DE FAMILIA DE LOS HOGARES COMUNITARIOS DE BIENESTAR ANAYES</t>
  </si>
  <si>
    <t>19262014-158</t>
  </si>
  <si>
    <r>
      <t xml:space="preserve">SUBSANAR: EL OPERDOR DESCRIBE UN # DE CONTRATO QUE NO CORRESPONDE CON LA CERTIFICACION EXPEDIDA POR ICBF </t>
    </r>
    <r>
      <rPr>
        <sz val="11"/>
        <color rgb="FFFF0000"/>
        <rFont val="Calibri"/>
        <family val="2"/>
      </rPr>
      <t>CT-19262014-158</t>
    </r>
  </si>
  <si>
    <t>19262012-134</t>
  </si>
  <si>
    <t>NO SE TOMARAN EN CUENTA LOS CONTRATOS TRASLAPADOS AÑO 2014 PARA APLICAR AL FORMATO 9 EXPERIENCIA ADICIONAL.</t>
  </si>
  <si>
    <t>19262013-157</t>
  </si>
  <si>
    <t xml:space="preserve">LADY KATHERINE DACTO ANDELA </t>
  </si>
  <si>
    <t xml:space="preserve">ADMINISTRDORA DE  EMPRESAS </t>
  </si>
  <si>
    <t xml:space="preserve">INSTITUCION UNIVERSITARIA COLEGIO MAYOR DEL CAUCA </t>
  </si>
  <si>
    <t xml:space="preserve">ASIPCOM </t>
  </si>
  <si>
    <t>08/01/2012 AL 08/06/2013</t>
  </si>
  <si>
    <t>PREPARAR Y ORGANIZAR LA INFORMACION QUE DEBE PRESENTAR EL JEFE INMEDIATO, OPERAR LOS MEDIOS TECNICOS DISPONIBLES, PRESENTACION DE INFORMES,APOY EN TRAMITES ADMINISTRATIVOS.</t>
  </si>
  <si>
    <t>EL PERSONAL RELACIONADO, EL OPERADOR PROPONENTE NO DEFINE EL CARGO AL CUAL LOS POSTULA, POR LO TANTO ESTA INFORMACION NO SERA TOMADA EN CUENTA PARA LA EVALUACION.</t>
  </si>
  <si>
    <t xml:space="preserve">LUIS CARLOS CABRERA GARCES </t>
  </si>
  <si>
    <t xml:space="preserve">UNIVERSIDAD DE NARIÑO </t>
  </si>
  <si>
    <t>01/01/2008 AL 04/11/2014</t>
  </si>
  <si>
    <t xml:space="preserve">COORDINACION LOGISTICA, ELABORACION DE ESTRATEGIAS DE EFICIENCIA EL PROGRAMA, COORDINACION Y SEGUIMIENTO DE LAS OPERACIONES DE ALIIMENTACION </t>
  </si>
  <si>
    <t>AI</t>
  </si>
  <si>
    <t xml:space="preserve">                          1,FUNDACION GIIMNASIO MODERNO DEL CAUCA                                  2, CUCARRACHA FUMIGACIONES</t>
  </si>
  <si>
    <t xml:space="preserve">1. PRESTAR EL SERVICIO DE ATENCION UINTEGRAL A LA PRIMERA INFANCIA EN EL MARCO DE LA ESTRATEGIA ""DE CERO A SIEMPRE DE CONFORMIDAD CON LAS DIRECTRIICES , LINEAMIENTOS Y PARAMETROS ESTABLECIDOS POR EL ICBF, LA ATENCION SE PRESTARA EN LA MODALIDAD FAMILIAR, MEJERES GESTANTES ,MADRES EN PERIODO DE LACTACNIA, NIÑOS Y NIÑAS MENORES DE CINCO AÑOSY/O HASTA SU INGRESO AL SISTEMA EDUCATIVOY ESTE SE OBLIGA: APOYAR EL DISEÑO E IMPLEMENTACION DE PROYECTOS PEDAGOGICOS QUE RESPONDAN A UNA EDUCACION INCLUYENTE.  PARTICIPAR DE LAS ESTRATEGIS DE PLANEACION, SEGUIMIENTOY EVALUACION DEL PROCESO: ENTRE OTRAS.              2 ORIENTAR Y SISTEMATIZAR INFORMACION SOBRE LAS ACCIONES ADELANTADAS EN DIFERENTES COMUNIDADES. REALIZAR ACTIVIDADES Y CAPACITACIONES AL GRUPO DE TALENTO HUMANO. ACOMPAÑAR Y PRESTAR COLOBORACION NECESARIA DE ACUERDO A LA PROFESION EN DONDE SEA NECESARIA LA PRESENCIA DEL PROFESIONAL DE APOYO PSICOSOCIAL. ENTRE OTRAS.  </t>
  </si>
  <si>
    <t>158 y 200 PARA PROPUESTA INICIAL; Y FOLIOS 003 Y 004 PARA PROCESO DE SUBSANACION</t>
  </si>
  <si>
    <t xml:space="preserve"> NO SE VALIDA LA EXPERIENCIA TENIENDO EN CUENTA LA ASIGNACIÓN DE ESTA CERTIFICACIÓN PARA EL GRUPO 26 </t>
  </si>
  <si>
    <t>158 Y 210 PARA PROPUESTA INICIAL Y FOLIOS 003 Y 004 PARA PROCESO DE SUBSANACION</t>
  </si>
  <si>
    <t xml:space="preserve">NO SE VALIDA LA EXPERIENCIA TENIENDO EN CUENTA LA ASIGNACIÓN DE ESTA CERTIFICACIÓN PARA EL GRUPO 28 </t>
  </si>
  <si>
    <t>211 Y 219 PARA PROPUESTA INICIAL Y FOLIOS 003 Y 004 PARA PROCESO DE SUBSANACION</t>
  </si>
  <si>
    <t>NO SE VALIDA LA EXPERIENCIA TENIENDO EN CUENTA LA ASIGNACIÓN DE ESTACERTIFICACIÓN PARA EL GRUPO 26</t>
  </si>
  <si>
    <t>159 Y 232 PARA PROPUESTA INICIAL Y FOLIOS 003 Y 004 PARA PROCESO DE SUBSANACION</t>
  </si>
  <si>
    <t xml:space="preserve">NO SE VALIDA LA EXPERIENCIA TENIENDO EN CUENTA LA ASIGNACIÓN DE ESTACERTIFICACIÓN PARA EL GRUPO 26 </t>
  </si>
  <si>
    <t>238 AL 243 PARA PROPUESTA INICIAL Y FOLIOS 003 Y 004 PARA PROCESO DE SUBSANACION</t>
  </si>
  <si>
    <t>NO SE VALIDA LA EXPERIENCIA TENIENDO EN CUENTA LA ASIGNACIÓN DE ESTA CERTIFICACIÓN PARA EL GRUPO 28</t>
  </si>
  <si>
    <t>253 PARA PROPUESTA INICIAL Y FOLIOS 003 Y 004 PARA PROCESO DE SUBSANACION</t>
  </si>
  <si>
    <t>265 AL 267  PARA PROPUESTA INICIAL Y FOLIOS 003 Y 004 PARA PROCESO DE SUBSANACION</t>
  </si>
  <si>
    <t>2905-2013</t>
  </si>
  <si>
    <t>275 Y 278  PARA PROPUESTA INICIAL Y FOLIOS 003 Y 004 PARA PROCESO DE SUBSANACION</t>
  </si>
  <si>
    <t>VEREDAS DE CALOTO</t>
  </si>
  <si>
    <t>CLAUDIA PATRICIA VELASCO ADARBE</t>
  </si>
  <si>
    <t xml:space="preserve"> NO PRESENTA CERTIFICACIONES DE EXPERIENCIA LABORAL</t>
  </si>
  <si>
    <t>2/400</t>
  </si>
  <si>
    <t>DANY MAYELEY BRAVO LASSO</t>
  </si>
  <si>
    <t>CORPORACION ESCUELA DE DINAMIZADORES DEL DESARROLLO SOCIAL Y COMUNITARIO</t>
  </si>
  <si>
    <t>APOYO ORGANIZATIVO A LA CONSTRUCCION DEL COMITÉ PRO-RECUPERACION DEL PATRIMONIO CULTURAL Y NATURAL DE LA RUTA LIBERTADORA DE LA COMUNA 6 DE POPAYAN</t>
  </si>
  <si>
    <t>CERTIFICACION NO DEFINE FECHO DE INICIO Y FINALIZACIÓN DE LA LABOR -SEGÚN PROPORCIÓN DEBEN SER  TRES PROFESIONALES PISCOSOCIALES</t>
  </si>
  <si>
    <t>OCUPAR</t>
  </si>
  <si>
    <t>15/06/2011 A 30-01-2002</t>
  </si>
  <si>
    <t>CERTIFICACIÓN NO DESCRIBE FUNCIONES- SEGÚN PROPORCIÓN DEBEN SER  TRES PROFESIONALES PISCOSOCIALES</t>
  </si>
  <si>
    <t>APPLUS NORCONTROL COLOMBIA LTDA</t>
  </si>
  <si>
    <t>10-04-2012 A 09-10-2012</t>
  </si>
  <si>
    <t>CERTIFICACIÓN NO DESCRIBE FUNCIONES - SEGÚN PROPORCIÓN DEBEN SER  TRES PROFESIONALES PISCOSOCIALES</t>
  </si>
  <si>
    <t xml:space="preserve">EXTRAS </t>
  </si>
  <si>
    <t>CERTIFICACIÓN NO DESCRIBE PROPUESTAS-SEGÚN PROPORCIÓN DEBEN SER  TRES PROFESIONALES PISCOSOCIALES</t>
  </si>
  <si>
    <t>ACTIVO</t>
  </si>
  <si>
    <t>23-10-2012 A 03-04-2013</t>
  </si>
  <si>
    <t>02-05-2013 A 21-11-2014</t>
  </si>
  <si>
    <t>DORIAN CORDOBA DIAZ</t>
  </si>
  <si>
    <t>UNIVERSIDA NACIONAL ABIERTA Y A DISTANCIA UNAD</t>
  </si>
  <si>
    <t>ESE NORTE 2</t>
  </si>
  <si>
    <t>EJECUCION DE LAS ACTIVIDADES DE PSICOLOGA EN LOS PROYECTOS DE SALUD INFANTIL, SALUD SEXUAL Y REPRODUCTIVA Y SALUD MENTAL</t>
  </si>
  <si>
    <t>SE AVALA CERTIFICACIÓN EN FUNCIONES Y EXPERIENCIA PROFESIONAL</t>
  </si>
  <si>
    <t>CORPORACION PARA EL DESARROLLO COMUNITARIO</t>
  </si>
  <si>
    <t>02-01-2014 A 04-07-2014</t>
  </si>
  <si>
    <t>ACOMPAÑAMIENTO A NIÑOS, NIÑAS Y ADOLESCENTES EN PRO DE LA CONSTRUCCION DE LA FORMULACION DE PROYECTOS DE VIDA.</t>
  </si>
  <si>
    <t>GABRIELA RAMOS BANGUERO</t>
  </si>
  <si>
    <t>ESTUDIANTE  10 SEMESTRE  DE LICENCIATURA EN EDUCACIÓN BASICA EMFASOS EN EDUCACIÓN FISICA RECREACION</t>
  </si>
  <si>
    <t>GINA MARCELA MEZU BONILLA</t>
  </si>
  <si>
    <t xml:space="preserve">SALAMANDRA COPORACIÓN DE ESTUDIOS SUPERIORES </t>
  </si>
  <si>
    <t>AUXILIAR PEDAGÓGICO</t>
  </si>
  <si>
    <t>SANDRA CECILIA PUENTES VERGARA</t>
  </si>
  <si>
    <t>TECNICO EN RECREACIÓN</t>
  </si>
  <si>
    <t>MARTHA ISABEL CALDERON</t>
  </si>
  <si>
    <t>INGENIERA AGRONOMA</t>
  </si>
  <si>
    <t>01-12-2009 A 01-12-2014</t>
  </si>
  <si>
    <t>IDENTIFICAR LAS ÁREAS O ENTIDAS INTERNAS Y EXTERNAS CON QUIENES DEBEN ESTABLCERSE ALIANZAS ESTRATEGICAS REQUERIDAS PARA LA EJECUCIÓN DE LAS ACCIONES DE SOSTENIBILIDAD, ESTABLECER CRONOGRAMAS Y PRESUPUESTOS PARA LA EJECUCION DE LOS PROGRAMAS PRIORITARIOS SOCIALES Y AMBIENTALES DE INTERES Y PRIORITARIOS PARA EL SECTOR AZUCARERO...</t>
  </si>
  <si>
    <t>PROFESION Y FUNCIONES NO CORRESPONDEN A LA SOLICITADAS EN EL PERFIL, NO SE LOGRA VERIFICAR LA EXPERIENCIA EN ATENCION EN INFANCIA O FAMILIA</t>
  </si>
  <si>
    <t>LUCERO ARAGON ESPINOSA</t>
  </si>
  <si>
    <t xml:space="preserve"> NO PRESENTA CERTIFICACIÓN DE EXPERIENCIA PROFESIONAL</t>
  </si>
  <si>
    <t>VEREDAS DE CORINTO</t>
  </si>
  <si>
    <t>JENNY VANESSA GONZALEZ NARVAEZ</t>
  </si>
  <si>
    <t>ANCIZAR RODRIGUEZ GONZLAEZ</t>
  </si>
  <si>
    <t>FUNDACION ARTE BALCON</t>
  </si>
  <si>
    <t>PLANEACIÓN, EJECUCIÓN Y EVALUACIÓN DEL PROYECTO CASA DE JUVENTUD EN LA CIUDAD DE PALMIRA</t>
  </si>
  <si>
    <t>CERTIFICACION NO DEFINE FECHA DE INICIO Y TERMINACIÓN DE LA LABOR -FUNCIONES NO PROPUESTAS  EN EL PERFIL</t>
  </si>
  <si>
    <t>SUBCOMISIÓN DE JUVENTUD PALMIRA</t>
  </si>
  <si>
    <t>PLANEACIÓN, EJECUCIÓN Y EVALUACIÓN DE LAS POLÍTICAS PÚBLICAS DE JUVENTUD EN PALMIRA</t>
  </si>
  <si>
    <t>CERTIFICACION NO DEFINE FECHA DE INICIO Y TERMINACIÓN DE LA LABOR -FUNCIONES NO PROPUESTAS EN EL PERFIL</t>
  </si>
  <si>
    <t>ICBF -CENTRO ZONAL ROLDANILLO</t>
  </si>
  <si>
    <t>FUNDACION PREOGRESAMOS</t>
  </si>
  <si>
    <t>29-04-2009 A 7-12-2005</t>
  </si>
  <si>
    <t>REALIZAR EL CRUCE DE INFORMACIÓN EN LAS BASES DE DATOS DEL SISTE MA GENERAL DE SEGURIDAD SOCIAL EN SALID SGSSS DE LOS REGIMENES CONTRIBUTIVO Y SUBSIDIADO</t>
  </si>
  <si>
    <t>FUNCIONES NO PROPUESTAS A LAS REQUERIDAS EN EL PERFIL</t>
  </si>
  <si>
    <t>ICBF -CENTRO ZONAL CENTRO VERSALLES</t>
  </si>
  <si>
    <t>12-07-2007 A 31-12-2007</t>
  </si>
  <si>
    <t>APOYO 140 DEL SISTEMA DE RESPONSABILIDAD PENAL PARA ADOLESCENTES</t>
  </si>
  <si>
    <t>FUNCIONES NO PROPUESTAS EN EL PERFIL</t>
  </si>
  <si>
    <t>ACADEMIA COLOMBIANA DE ENSEÑANZA</t>
  </si>
  <si>
    <t>05-02-2007 A 15-12-2009</t>
  </si>
  <si>
    <t>CAPACITADOR EN TEMAS DE CONVIVENCIA FAMILIAR, DESARROLLO DEL TALENTO HUMANO, ETICA Y VALORES EN LA COMUNIDAD ESCOLAR, PARTICIPACION Y DESARROLLO ESCOLAR</t>
  </si>
  <si>
    <t>AMANDA MARIA ADARVE RENDON</t>
  </si>
  <si>
    <t>UNIVERSIDAD NACIONAL ABIERTA Y A DISTANCIA UNAD</t>
  </si>
  <si>
    <t>01-07-2013 A 31-12-2013</t>
  </si>
  <si>
    <t>CERTIFICACION NO DESCRIBE FUNCIONES</t>
  </si>
  <si>
    <t>JUAN CARLOS BALANTA VIAFARA</t>
  </si>
  <si>
    <t>ASOCIACIÓN DE CABILDOS INDÍGENAS DEL NORTE DEL CAUCA</t>
  </si>
  <si>
    <t>09-04-2012 A 30-11-2012</t>
  </si>
  <si>
    <t>COOTRABIN CTA</t>
  </si>
  <si>
    <t>05-11-2010 A 15-01-2012</t>
  </si>
  <si>
    <t>ANYI TATIANA CARDONA CRUZ</t>
  </si>
  <si>
    <t>OMAR DAVID MORENO CARDENAS</t>
  </si>
  <si>
    <t>IDENNYA MARTINEZ RAMIREZ</t>
  </si>
  <si>
    <t>LICENCIATURA EN PEDAGOGIA INFANTIL 8 SEMESTRE</t>
  </si>
  <si>
    <t>INSTITUCION UNIVERSITARIA ANTONIO JOSÉ CAMACHO</t>
  </si>
  <si>
    <t>14-05-2012 A 31-10-2012 Y 01-03-2013 A 31-10-2013</t>
  </si>
  <si>
    <t>LICEO TECNICO SUPERIOR ADSCRITO A LA CORPORACIÓN UNIVERSITARIA AUTONOMA DEL CAUCA</t>
  </si>
  <si>
    <t>28-05-2012 A 30-09-2012 Y 01-11-2012 A 15-12-2012</t>
  </si>
  <si>
    <t>EI AGROPECUERIA LAS GUACAS</t>
  </si>
  <si>
    <t>2007 A 2010</t>
  </si>
  <si>
    <t xml:space="preserve">DOCENTE OFERENTE ORIENTANDO EL GRADO PRE-ESCOLAR </t>
  </si>
  <si>
    <t>JHON FREDY GRISALES VALENCIA</t>
  </si>
  <si>
    <t>APRENDIZ TECNICO EN RECREACION COMUNITARIA</t>
  </si>
  <si>
    <t>03-05-2013 A 30-06-2013 Y 22-07-2013 A 31-10-2013</t>
  </si>
  <si>
    <t>LABORES CATEQUÉTICAS CON NIÑOS Y JOVENES DE LA COMUNIDAD</t>
  </si>
  <si>
    <t>PROFESIONAL DE APOYO EN SALUD Y NUTRICIÓN</t>
  </si>
  <si>
    <t>ELIANA MARCELA LONDOÑO ANGULO</t>
  </si>
  <si>
    <t>TECNICO LABORAL EN AUXILIAR EN ENFERMERIA</t>
  </si>
  <si>
    <t>INSTITUTO TECNICO DE CIENCIAS DE LA SALUD SANTA CECILIA</t>
  </si>
  <si>
    <t>HOSPITAL BENJAMIN BARNEY GASCA</t>
  </si>
  <si>
    <t>02-10-2012 A 08-01-2013</t>
  </si>
  <si>
    <t>PASANTIA EN LAS AREAS DE CENTRAL DE MATERIALES, AIEPI Y PROGRAMAS DE PROMOCION Y PREVENCION (CRECIMIENTO Y DESARROLLO, CONTROL PRENATAL, PLABNIFICIACION FAMILIAR, CITOLOGIA, ENFERMEDADES DE INTERES EN SALUD PUBLICA, JOVEN SERVICIOS AMIGABLES, ADULTO Y VACUANCION, INCLUYENDO JORNADAS NACIONALES DE VACUNACIÓN)</t>
  </si>
  <si>
    <t>FOMENTO IPS</t>
  </si>
  <si>
    <t>01-10-2013 A 30-12-2013</t>
  </si>
  <si>
    <t>DESARROLLO DE ACTIVIDADES EN EL PLAN DE INTERVENCIONES COLECTIVAS PIC, PROYRCTO DE NUTRICION</t>
  </si>
  <si>
    <t>YANETH FERNANDA MEDINA MINA</t>
  </si>
  <si>
    <t>TECNICO PROFESIONAL EN ASISTENCIA ADMINISTRATIVA</t>
  </si>
  <si>
    <t xml:space="preserve"> PROFESION Y FUNCIONES NO CORRESPONDEN A LA SOLICITADAS EN EL PERFIL</t>
  </si>
  <si>
    <t>NO PRESENTA CERTIFICACIÓN DE EXPERIENCIA PROFESIONAL</t>
  </si>
  <si>
    <t>VEREDAS DE GUACHENE</t>
  </si>
  <si>
    <t>NUR STELLA BONILLA VERGARA</t>
  </si>
  <si>
    <t>01-10-2007 A 30-04-2008</t>
  </si>
  <si>
    <t>PSICOLOGA DEL PROGRAMA VIVIENDA CON BIENESTAR: REALIZAR VISITAS DOMICILIARIAS Y RPOCESO DE FORMACIÓN CON 62 FAMILIAS</t>
  </si>
  <si>
    <t>FUNCIONES NO DEFINIDAS EN EL PERFIL-NO CUMPLE CON EL TIEMPO DE EXPERIENCIA</t>
  </si>
  <si>
    <t>MAYAGUEZ</t>
  </si>
  <si>
    <t>01-09-2014 A 02-08-2012 POR UN DIA  A LA SEMANA</t>
  </si>
  <si>
    <t>CERTIFICACION NO DESCRIBE LAS FUNCIONES</t>
  </si>
  <si>
    <t>PAULA ESPERANZA OSORIO</t>
  </si>
  <si>
    <t>FUNDACION ESPECIAL NUEVA VIDA</t>
  </si>
  <si>
    <t>08-01-2013 A 27-03-2013</t>
  </si>
  <si>
    <t>CERTIFICACION NO DESCRIBE LAS FUNCIONES NI TIEMPO DE INICIO Y TERMINACION DE LA LABOR</t>
  </si>
  <si>
    <t>ASOCAÑA-ICBF</t>
  </si>
  <si>
    <t>SE AVALA CERTIFICACION EN FUNCIONES Y TIEMPO POR 4 MESES</t>
  </si>
  <si>
    <t>UNION TEMPROAL SERVICIO INTEGRAL 2013</t>
  </si>
  <si>
    <t>21-12-2013 A 07-09-2014</t>
  </si>
  <si>
    <t>DESARROLLAR DENTRO DEL PROCESO DE ATENCION INTEGRAL ACTIVIDADES GRUPALES CON LA POBLACION DESMOVILIZADA Y SU GRUPO FAMILIAR DE ACUERDO A LOS LINEAMIENTOS DEL MODELO DE ATENCION INTEGRAL DDR</t>
  </si>
  <si>
    <t>SE VALIDA LA CERTIFICACION EN FUNCIONES Y TIEMPO DE EXPERIENCIA</t>
  </si>
  <si>
    <t>AGENTE EDUCATIVO: ATENCIÓN AL NUCLEO FAMILIAR (PADRS, MADRES, CUIDADORES, NIÑOS, NIÑAS, ADOLESCENTES) EN LOS TEMAS RELACIONADOS CON CONVIVENCIA, PATRONES DE CRIANZA, SALUD SEXUAL Y REPORDUCTIVA)</t>
  </si>
  <si>
    <t>CERTIFICACION PRESENTADA EN PROCESO DE SUBSANACIÓN, SE VALIDA INFORMACIÓ (FOLIO 23, RADICADO 5166)</t>
  </si>
  <si>
    <t>01-09-2014 A 31-09-2013</t>
  </si>
  <si>
    <t>CERTIFICACION PRESENTADA EN PROCESO DE SUBSANACIÓN, CONTIENE INCONSISTENCIAS EN LA INFORMACION RELACIONADA A FECHAS DE INICIO Y TERMINACION DE LA LABOR (FOLIO 24, RADICADO 5166)</t>
  </si>
  <si>
    <t>JAHIVER JOVANNY MARIN ARANGO</t>
  </si>
  <si>
    <t>219669730-I</t>
  </si>
  <si>
    <t>ALCALDIA DE ARMENIA</t>
  </si>
  <si>
    <t>01-07-2011 A 31-12-2011</t>
  </si>
  <si>
    <t>RECEPCION Y ORIENTACION DE CASOS RELACIONADOS CON LA FAMILIA. RESTABLECIMIENTO DE DERECHOS DE NNA, VISITAS DOMICILIARIIAS Y ACOMPAÑAMIENTO FAMILIA</t>
  </si>
  <si>
    <t>SE AVALA CERTIFICACION EN FUNCIONES Y TIEMPO DE EXPERIENCIA</t>
  </si>
  <si>
    <t>IE FRANCISCO MIRANDA</t>
  </si>
  <si>
    <t>01-07-2010 A 30-06-2011</t>
  </si>
  <si>
    <t>PRACTIVA EDUCATIVA EN PROTECCION Y CONSERVACION DE FUENTES HIFRICAS CON ESTUDIANTES DE GRADO CUARTO DE BASICA PRIMARIA DE LA SEDE LA JULIA</t>
  </si>
  <si>
    <t>ESTABLECIMIENTO PENITENCIARIO DE MEDIANA SEGURIDAD Y CARCELARIO DE ARMENIA QUINDIO</t>
  </si>
  <si>
    <t>01-07-2009 A 30-06-2010</t>
  </si>
  <si>
    <t>PRACTICA COMUNITARIA EN TRABAJO SOCIAL</t>
  </si>
  <si>
    <t>CERTIFICACIÓN PRESENTADA EN PROCESO DE SUBSANACION (FOLIO 26, RADICADO 5166)  PRESENTA INCONSISTENCIA EN LAS FECHAS DE INICIO Y FINALIZACIÓN DE LA LABOR; RAZÓN POR LA CUAL NO SE EVALUA</t>
  </si>
  <si>
    <t>PRESENTADA EN PROCESO DE SUBSANACIÓN (FOLIO 25, RAICADO 5166) SE AVALA CERTIFICACION EN FUNCIONES Y TIEMPO DE EXPERIENCIA</t>
  </si>
  <si>
    <t>YALANDA CARVAJAL VIVEROS</t>
  </si>
  <si>
    <t>LICENCIADA EN BASICA PRIMARIA</t>
  </si>
  <si>
    <t>FUNDACION UNIVERSITARIA MONSERRATE</t>
  </si>
  <si>
    <t>PEDRO HERNAN MORENO</t>
  </si>
  <si>
    <t>UNIVERSIDAD DEL NARIÑO</t>
  </si>
  <si>
    <t>FUNDACIÓN FES SOCIAL</t>
  </si>
  <si>
    <t>02-03-1996 A 30-05-2001 Y 01-06-2001 S 31-01-2008</t>
  </si>
  <si>
    <t>DIRECTOR RESERVA NATURAL LA PLANADA Y DIRECTOR DEL AREA DE MEDIO AMBIENTE</t>
  </si>
  <si>
    <t xml:space="preserve"> FUNCIONES NO CORRESPONDEN A LAS SOLICITADAS EN EL PERFIL</t>
  </si>
  <si>
    <t>CORPORACIÓN FORNDO DE APOYO DE EMPRESAS CORFAS</t>
  </si>
  <si>
    <t>01-06-1985 A 01-01-1987, 01-01-1987 A 30-09-1990; 01-10-1990 A 28-02-1993</t>
  </si>
  <si>
    <t>ASESOR, COORDINADOR REGIONAL, DIRECTOR REGIONAL NARIÑO</t>
  </si>
  <si>
    <t>01-01-2014 A LA FECHA</t>
  </si>
  <si>
    <t>COORDINAR Y ARTICULAR LAS ACTIVIDADES DEL PROYECTO AGUA POR LA VIDA Y LA SOSTENIBILIDAD…</t>
  </si>
  <si>
    <t>ADRIANA MARIA CAICEDO TAMAYO</t>
  </si>
  <si>
    <t>NO PRESENTA CERTIFICACIÓN ACADEMICA PROFESIONAL</t>
  </si>
  <si>
    <t>VEREDAS DE MIRANDA</t>
  </si>
  <si>
    <t>NO SE PRESENTA LA INFORMACIÓN CORRESPONDIENTE A LA MODALIDAD EN EL FORMATO 11</t>
  </si>
  <si>
    <t>2/495</t>
  </si>
  <si>
    <t>JULIE ANDREA VALENCIA ARTUNDUAGA</t>
  </si>
  <si>
    <t>ASOCAÑA- ICBF</t>
  </si>
  <si>
    <t>15-03-2011 A 15-12-2011</t>
  </si>
  <si>
    <t>COORDIANCIÓN DEL PROCESO FORMATIVO, EL ACOMPAÑAMIENTO PSICOSOCIAL DE LAS FAMILIAS, APOYO EN LA ARTICULACION CON LAS ENTIDADES DEL SISTEMA NACIONAL DE BIENESTAR</t>
  </si>
  <si>
    <t>CERTIFICACION DEFINE EXPERIENCIA LABORAL POR 9 MESES</t>
  </si>
  <si>
    <t>CERTIFICACIÓN NO DESCRIBE FUNCIONES</t>
  </si>
  <si>
    <t>AGENTE EDUCATIVA: ATENCIÓN AL NUCLEO FAMILIAR (PADRES, MADRES, CUIDADORES, NIÑOS, NIÑAS Y ADOLESCIA) EN LOS TEMAS RELACIONADOS CON CONVIVENCIA, PATRONES DE CRIANZA, SALUD SEXUAL Y REPRODUCTIVA, AUTOCUIDADO, DERECHOS DE NIÑOS, NIÑAS, DEBERES COMO GARANTES DE DERECHOS....</t>
  </si>
  <si>
    <t>CERTIIFCACION PRESENTADA EN PROCESO DE SUBSANACIÓN (FOLIO 10, RADICADO 5166) FUNCIONES NO CORRESPONDEN A LAS SOLICITADAS EN EL PERFIL.</t>
  </si>
  <si>
    <t>DIANA MARIA AGUIRRE CARVAJAL</t>
  </si>
  <si>
    <t>IE TECNICO AMBIENTAL FERNANCEZ GUERRA</t>
  </si>
  <si>
    <t>15-07-2013 A 15-12-2013</t>
  </si>
  <si>
    <t>ASOCIACION ABRAZAR</t>
  </si>
  <si>
    <t>19-01-2009 A 12-12-2010</t>
  </si>
  <si>
    <t>LIGA DE PATINAJE DEL QUINDIO</t>
  </si>
  <si>
    <t>01-09-2007 A 13-06-2008</t>
  </si>
  <si>
    <t>DIAGNOSTICO E INTERVENCION DE LAS HABILIDADES PSICOLOGICAS QUE INTERVIENEN EN EL RENDIMIENTO DEPORTIVO</t>
  </si>
  <si>
    <t>FUNCIONES NO CORRESPONDEN A LAS SOLICITADAS EN EL PERFIL</t>
  </si>
  <si>
    <t>4/495</t>
  </si>
  <si>
    <t>CAROLINA TOBAR VARONA</t>
  </si>
  <si>
    <t>UNIVWERSIDAD SANTIAGO DE CALI</t>
  </si>
  <si>
    <t>12-03-2007 A 15-12-2007 , 16-12-2007 A 30-12-2008, 15-07-2009 A 30-12-2009</t>
  </si>
  <si>
    <t>04-01-2010 A 31-03-2010 ; 09-04-2010 A 17-12-2010</t>
  </si>
  <si>
    <t>CORPORACION ESFERA AZUL</t>
  </si>
  <si>
    <t>01-02-2011 A 20-01-2014</t>
  </si>
  <si>
    <t>PONTIFICIA  UNIVERSIDAD JAVERIANA</t>
  </si>
  <si>
    <t>ASOCAÑA - ICBF</t>
  </si>
  <si>
    <t>01-06-2012 A 31-012-2012</t>
  </si>
  <si>
    <t>EDUCADOR DE FAMILIAS DEL PROGRAMA FAMILIAS CON BIENESTAR</t>
  </si>
  <si>
    <t>ALCALDIA MUNICIPIO DE MIRANDA</t>
  </si>
  <si>
    <t>REALIZAR TALLERES O ENCUENTROS PSICOTERAPEUTICOS PARA LA PREVENCION Y PROMOCION DE LA SALUD MENTAL PARA EL DESARROLLO INTEGRAL DE LA COMUNIDAD MIRANDEÑA (NIÑEZ. EL ADULTO MAYOR, ADOLESCENCIA, MADRES CABEZA DE FAMILIA Y DEMAS POBLACION VULNERABLE)</t>
  </si>
  <si>
    <t>CERTIFICACIÓN NO DESCRIBE TIEMPOS DE INICIO Y DEFINALIZACIÓN DE LA LABOR PARA CADA UNO DE LOS CONTRATOS</t>
  </si>
  <si>
    <t>FUNDACIÓN LICEO COMERCIAL CIUDAD DEL BORDO</t>
  </si>
  <si>
    <t>18-05-2010 A 21-10-2010, 01-11-2011 A 15-12-2011, 06-02-2012 A 21-03-2012</t>
  </si>
  <si>
    <t>UNIDAD DE REHABILITACION FISICA REFORZAMIENTO MUSCULAR Y EDUCACIÓN</t>
  </si>
  <si>
    <t>05-09-2006 A 25-05-2007</t>
  </si>
  <si>
    <t>CONSULTA CLÍNICA, ASESORIA EDUCATIVA Y ASESORIA PARA LA SELECCIÓN DE PERSONAL</t>
  </si>
  <si>
    <t>SE AVALA CERTIFICACIÓN EN FUNCIONES Y TIEMPO DE EXPERIENCIA</t>
  </si>
  <si>
    <t>BARRERA MEDICINAS ALTERNATIVAS Y COMPLEMENTARIAS</t>
  </si>
  <si>
    <t>01-08-2002 A 30-04-2006</t>
  </si>
  <si>
    <t xml:space="preserve">AGENTE EDUCATIVA: ATENCIÓN AL NUCLEO FAMILIAR (PADRES, MADRES, CUIDADORES, NIÑOS, NIÑAS Y ADOLESCIA) EN LOS TEMAS RELACIONADOS CON CONVIVENCIA, PATRONES DE CRIANZA, SALUD SEXUAL Y REPRODUCTIVA, AUTOCUIDADO, DERECHOS DE NIÑOS, NIÑAS, DEBERES COMO GARANTES </t>
  </si>
  <si>
    <t>CERTIFICACION PRESENTADA EN PROCESO DE SUBSANACIÓN (FOLIO 27, RADICADO 5166) PRESENTA INCONSISTENCIAS EN LA INFORMACION CORRESPONDIENTE A FECHAS DE INICIO Y DE FINALIZACIÓN DE LA LABOR, RAZON POR LA CUAL NO SE EVALUA.</t>
  </si>
  <si>
    <t>LILIANA LIZADA SANCHEZ</t>
  </si>
  <si>
    <t>UNIVERSIDAD NACIONAL ABIERTA A DISTANCIA UNAD</t>
  </si>
  <si>
    <t>NO PRESENTA CERTIFICACIÓN ACADEMICA PROFESIONAL NI CERTIFICACIONES DE EXPERIENCIA PROFESIONAL</t>
  </si>
  <si>
    <t>LINA MARCELA RAMIREZ</t>
  </si>
  <si>
    <t>ACJYMCA ASOCIACION CRISTIANA DE JOVENES</t>
  </si>
  <si>
    <t>05-04-2010 A 15-07-2010</t>
  </si>
  <si>
    <t>BRINDAR ATENCIÓN EN LA MODALIDAD EXTERNADO POR CONDICION DE AMENAZA O VULNERACIÓN (ICBF)-REALIZACIÓN DE VISITAS FAMILIAR, REALIZACION DE ORIENTACIONES A NIVEL FAMILIAR CUANDO SE REQUERIDO POR MEDIO DE INTERVENCION EN CRISIS, TERAPIA BREVE GRUPOS TRERAPEUTICOS</t>
  </si>
  <si>
    <t>NO PRESENTA CERTIFICACION ACADEMICA PROFESION- SE AVALAN 3,3 MESES DE EXPERIENCIA PROFESIONAL</t>
  </si>
  <si>
    <t>24-11-2009 A 30-06-2010 ; 01-08-2012 A 19-12-2012 ; 01-09-2012 A 31-12-2012</t>
  </si>
  <si>
    <t>TRABAJADORA SOCIAL DEL PROGRAMA VIVIENDAS CON BIENESTAR: REALIZAR ENTREVISTAS ESTRUCTURADAS Y SEMI ESTRUCTURADAS, HACER VISITAS DOMICILIARIAS, CHARLAS , TALLERES YY ORIETNACIÓN A FAMILIAS EN SITUACION DE VULNERABILIDAD</t>
  </si>
  <si>
    <t>ICBF - REGIONAL VALLE DEL CAUCA</t>
  </si>
  <si>
    <t>07-03-2014 A 31-12-2014</t>
  </si>
  <si>
    <t>OBSERVACIÓN: EL PROPONENTE NO PRESENTA EL FORMATO 7 EQUIPO DE TALENTO HUMANO HABILITANTE PARA LA MODALIDAD CDI SIN ARRIENDO CON 100 CUPOS CONTEMPLADO EN EL GRUPO 24</t>
  </si>
  <si>
    <t>6/495</t>
  </si>
  <si>
    <t>BRIAN EDUCARDO MUÑOZ TROCHEZ</t>
  </si>
  <si>
    <t>LICENCIADO EN EDUCACIÓN BASICA CON ÉNFASIS EN EDUCACIÓN ARTISTICA</t>
  </si>
  <si>
    <t>LILIANA TAPASCO</t>
  </si>
  <si>
    <t>NORMALISTA SUPERIOR/ LICENCIADO EN EDUCACIÓN BASICA EN CIENCIAS NATURALES Y EDUCACIÓN AMBIENTAL</t>
  </si>
  <si>
    <t>INSTITUCION EDUCATIVA ESCUELA NORMAL SUPERIOR "JORGE ISAACS"/ UNIVERSIDAD DEL TOLIMA</t>
  </si>
  <si>
    <t>COLEGIO SIMON BOLIVAR</t>
  </si>
  <si>
    <t>15-01-2003 A 15-12-2007</t>
  </si>
  <si>
    <t>DOCENTE EN NIVEL PRE-ESCOLAR, JARDÍN, PREJARDÍN Y BASICA PRIMARIA</t>
  </si>
  <si>
    <t>LICEO CIUDAD COMERCIAL DE EL BORDO</t>
  </si>
  <si>
    <t>04-06-2008 A 12-12-2008 ; 13-08-2009 A 13-08-2009 ; 15-02-2010 A 21-10-2010 09/12/2014 07-07-2011 A 15-12-20011</t>
  </si>
  <si>
    <t>DOECENTE DE PRIMERA INFANCIA</t>
  </si>
  <si>
    <t>LUCELY ELVIRA INAGAN CAMAPÑA</t>
  </si>
  <si>
    <t>LICENCIADA EN CIENCIAS RELIGIOSAS Y ETICA</t>
  </si>
  <si>
    <t>FUNDACION UNIVERSITARIA JUAN D CASTELLANOS</t>
  </si>
  <si>
    <t>2008-2009-2010</t>
  </si>
  <si>
    <t>DOCENTE EN EL NIVEL DE BASICA PRIMARIA</t>
  </si>
  <si>
    <t>06-02-2012 A 21-03-2012</t>
  </si>
  <si>
    <t>VICTORIA EUGENIA MORENO PEREZ</t>
  </si>
  <si>
    <t>TECNICO EN EDUCACION PRE-ESCOLAR</t>
  </si>
  <si>
    <t>CINTHIA JULIANA VERGARA</t>
  </si>
  <si>
    <t>LICENCIADO EN EDUCACION BASICA CON ENFASIS EN INFORMATICA</t>
  </si>
  <si>
    <t>UNIVERDIAD DEL MAGDALENA</t>
  </si>
  <si>
    <t>SERGIO ENRIQUE MONTOYA PATIÑO</t>
  </si>
  <si>
    <t xml:space="preserve">LICENCIADO EN CIENCIAS </t>
  </si>
  <si>
    <t>IE NUCLEO ESCOLAR RURAL DE CORINTO</t>
  </si>
  <si>
    <t>25-05-2006 A 19-10-2006</t>
  </si>
  <si>
    <t>DOCENTE ORIENTADOR DENTRO DE LAS AREAS DE RELIGION Y FILOSOFIA</t>
  </si>
  <si>
    <t>IE TECNICO EL ORTIGAL</t>
  </si>
  <si>
    <t>28-03-2011 A 06-04-2011</t>
  </si>
  <si>
    <t>IE SAGRADA FAMILIA</t>
  </si>
  <si>
    <t>19-08-2008 A 19-11-2008</t>
  </si>
  <si>
    <t>DOCENTE DE RELIGION Y ETICA</t>
  </si>
  <si>
    <t>SILVIA PATRICIA GOMEZ RENTERIA</t>
  </si>
  <si>
    <t>TECNICO LABORAL EN AUXILIAR DE ENFERMERIA</t>
  </si>
  <si>
    <t>LILIANA DEL SOCORRO GONZALEZ GOMEZ</t>
  </si>
  <si>
    <t>TERAPEUTA OCUPACIONAL</t>
  </si>
  <si>
    <t>ESCUELA COLOMBIANA DE REHABILITACION</t>
  </si>
  <si>
    <t xml:space="preserve">PROFESIONAL SALUD Y NUTRICION </t>
  </si>
  <si>
    <t>GLORIA YAMILETH VIDAL FERNANDEZ</t>
  </si>
  <si>
    <t>CRISITIAN ANDRES RINCON VALENCIA</t>
  </si>
  <si>
    <t>ESCUELA AUXILIARES DE ENFERMERIA DEL VALLE</t>
  </si>
  <si>
    <t>AUXILIAR  ADMINISTRATIVO</t>
  </si>
  <si>
    <t>DOLLY YAMILETHLOPEZ MANRIQUE</t>
  </si>
  <si>
    <t xml:space="preserve">TECNOLOGIA ADMINISTRACION EMPRESARIAL </t>
  </si>
  <si>
    <t>INTERDROGAS</t>
  </si>
  <si>
    <t>21-08-2012 A 20-10-2012 Y 18-02-2012 A 17-08-2012</t>
  </si>
  <si>
    <t>ESE CENTRO 1</t>
  </si>
  <si>
    <t>20-06-2007 A 20-11-2007</t>
  </si>
  <si>
    <t>PASANTIA DE AUXILIAR DE FARMACIA Y DROGUERIA</t>
  </si>
  <si>
    <t>MARCO TULIO CALLE</t>
  </si>
  <si>
    <t>AUXILIAR DE SISTEMAS</t>
  </si>
  <si>
    <t>ICCE</t>
  </si>
  <si>
    <t>SEMINARIO DIOCESANO DE CRISTO SACERDOTE</t>
  </si>
  <si>
    <t>16-10-2012 A 15-02-2013 ; 16-02-2013 A 15-06-2013 ; 16-06-2013 A 15-10-2013 Y 16-10-2013 A15-02-2014</t>
  </si>
  <si>
    <t>AUXILAIR DE SERVICIOS GENERALES Y MENSAJERO</t>
  </si>
  <si>
    <t>12-07-2010 A 11-07-2012</t>
  </si>
  <si>
    <t>ASISTENTE ADMINISTRATIVO Y JEFE DE SERVICIOS GENERALES Y PORTEROS</t>
  </si>
  <si>
    <t>DANARANJO</t>
  </si>
  <si>
    <t>16-04-2008 A 04-11-2008</t>
  </si>
  <si>
    <t>EJECUTIVO DE CUENTA Y/O ASESOR COMERCIAL</t>
  </si>
  <si>
    <t>AUTOMOTORA LAS PALMAS</t>
  </si>
  <si>
    <t>01-05-1996 A 30-05-1998</t>
  </si>
  <si>
    <t>JEFE DE CARTERA</t>
  </si>
  <si>
    <t>PUBLICAR DE COLOMBIA</t>
  </si>
  <si>
    <t>06-06-2001 A 22-09-2005</t>
  </si>
  <si>
    <t>AUXILIAR DE COBRANZA</t>
  </si>
  <si>
    <t>SUZUKI -SUMOTO SA</t>
  </si>
  <si>
    <t>10-07-2006 A 20-08-2007</t>
  </si>
  <si>
    <t>ASESOR COMERCIAL</t>
  </si>
  <si>
    <t xml:space="preserve">NO PRESENTA LA PROPUESTA TÉCNICA PARA LOS CUPOS DE LA MODALIDAD CDI SIN  ARRIENDO </t>
  </si>
  <si>
    <t>1/595</t>
  </si>
  <si>
    <t xml:space="preserve"> FUNCIONES NO CORRESPONDEN A LA SOLICITADAS EN EL PERFIL</t>
  </si>
  <si>
    <t>VEREDAS DE PADILLA</t>
  </si>
  <si>
    <t>DALILIA AÑASCO GUEVARA</t>
  </si>
  <si>
    <t>GERONTOLOGO</t>
  </si>
  <si>
    <t>CORPORACIÓN CAMINOS</t>
  </si>
  <si>
    <t>CERTIFICACION ILEGIBLE (FOLIO 613)</t>
  </si>
  <si>
    <t>ICBF-ASOCAÑA</t>
  </si>
  <si>
    <t>NO PRESENTA CERTIFICACIÓN ACADEMICA PROFESIONAL- CERTIFICACION NO DEFINE FUNCIONES</t>
  </si>
  <si>
    <t>FUNDACIÓN FES</t>
  </si>
  <si>
    <t>03-06-2014 A 14-12-2014</t>
  </si>
  <si>
    <t>SECRETARIA DE SALUD -PALMIRA</t>
  </si>
  <si>
    <t xml:space="preserve">CONTRATOS: 042, 087, 46-04, S-PSP-275-05, </t>
  </si>
  <si>
    <t>BRINDAR ORIENTACION  Y APOYO GERONTOLOGICO INTEGRAL, APLICAR LA GERONTOLOGÍA REALIZANDO CAPACITACIONES, PROMOVER LA SLAUD EN LA MUJER ADULTA, ORIENTAR A PERSONAS MAYORES DE 45 AÑOS , BRINDAR AL ADULTO MAYOR HERRAMIENTAS PSICOAFECTIVAS….</t>
  </si>
  <si>
    <t>NO PRESENTA CERTIFICACIÓN ACADEMICA PROFESIONAL- LAS FUNCIONES NO CORRESPONDEN AL PERFIL REQUERIDO</t>
  </si>
  <si>
    <t>FUNDEPROM: CONTRATO 0583</t>
  </si>
  <si>
    <t>12-09-2003 A 15-02-2004</t>
  </si>
  <si>
    <t>PLANIFICACIÓN DE PROGRAMAS Y PROYECTOS DE PROMOCION, PREVENCION Y ASISTENCIA DE DESARROLLO SOCIAL EN EL AREA DE BIENESTAR SOCIAL DE INDIVIDUOS, GRUPOS Y COMUNIDADES.</t>
  </si>
  <si>
    <t xml:space="preserve">DE LA CERTIFICACION SE AVALA POR DESCRIPCIÓN DE FUNCIONES Y GRUPO POBLACIONAL OBJETIVO SOLAMENTE AL CONTRATO 0583 AL CUMPLIR CON LO DEFINODO EN EL PERFIL, AVALANDO 5 MESES DE EXPERIENCIAE EL TIEMPO CERTIFICADO EN EXPERIENCIA, LOS DEMÁS CONTRATROS NO APLICAN A LO REFERIDO EN LOS PLIEGOS; </t>
  </si>
  <si>
    <t>FUNDAPLANES</t>
  </si>
  <si>
    <t>03-06-2002 A 03-08-2002</t>
  </si>
  <si>
    <t>COORDINACION, DESARROLLO DE MECANISMOS EFICACES O REDES DE COORDINACION INTERINSTITUCIONAL Y/O ENTRE PROFESIONALES, EJECUCIÓN DE PROMYECTOS DEPROMOCION, PREVENCIN Y ASISTENCIA DE DESARROLLO SOCIAL EN EL AREA DE BIENESTAR SOCIAL DE INDIVIDUOS, GRUPOS Y COMUNIDADES</t>
  </si>
  <si>
    <t xml:space="preserve">DE LA CERTIFICACION SE AVALA POR DESCRIPCIÓN DE FUNCIONES Y GRUPO POBLACIONAL OBJETIVO SOLAMENTE AL OBJETO CONTRACTUAL: PROGRAMA SALUD MENTAL PREVENCION DE MALTRATO INFANTIL EN LAS COMUNIDADES RURALES DEL MUNICIPIO DE PALMIRA,  AL CUMPLIR CON LO DEFINODO EN EL PERFIL, AVALANDO 2 MESES DE EXPERIENCIAE EL TIEMPO CERTIFICADO EN EXPERIENCIA, LOS DEMÁS CONTRATROS NO APLICAN A LO REFERIDO EN LOS PLIEGOS; </t>
  </si>
  <si>
    <t>CERTIFICACIONES DE LOS FOLIOS 625, 629, 630, 635, 636 SON ILEGIBLES</t>
  </si>
  <si>
    <t>ADRIANA CASTRO BALANTA</t>
  </si>
  <si>
    <t>UNIVERSIDA DEL VALLE</t>
  </si>
  <si>
    <t>PROCESO FORMATIVO DE LAS FAMILIS Y ORIENTACION OFRECIDA PARA EL ACCEOS A LOS SERVICIOS QUE LES OFRECE EL ESTADO</t>
  </si>
  <si>
    <t>01-09-2009 A 31-08-2010</t>
  </si>
  <si>
    <t>COORDINAR EL PROGRAMA VIVIENDA CON BIENESTAR: PROCESO FORMATIVO QUE BRINDO ELEMENTOS PARA LA CONVIVENCIA FAMILIAR Y PARA FAVORECER UN ENTORNO SALUDABLE ORIENTADO A LA PROTECCION INTEGRAL DE NIÑO, NIÑAS Y ADOLESCENTES</t>
  </si>
  <si>
    <t>CERTIFICACIÓN AVALA SOLAMENTE 11 MESES DE EXPERIENCIA</t>
  </si>
  <si>
    <t>LEIDY JHOANNA OREJUELA MONTILLA</t>
  </si>
  <si>
    <t>ALICIA DEL ROSARIO CASTAÑEDA JIMENEZ</t>
  </si>
  <si>
    <t>PONTIFICIA UNIVERSIDA JAVERIANA</t>
  </si>
  <si>
    <t>CERTIFICACION SIN DESCRIPCIÓN DE FUNCIONES</t>
  </si>
  <si>
    <t>CARLOS ALBERTO SEGURA</t>
  </si>
  <si>
    <t>DIANA LORENA LARRAHONDO ARARAT</t>
  </si>
  <si>
    <t>01-03-2004 A 31-03-2004</t>
  </si>
  <si>
    <t>15-06-2011 A 30-01-2012</t>
  </si>
  <si>
    <t>COLEGIO CRISTIANO EL OHIM</t>
  </si>
  <si>
    <t>01-05-2005 A 31-11-2005</t>
  </si>
  <si>
    <t>05-12-2008 A 30-04-2009</t>
  </si>
  <si>
    <t>IE NUCLEO ESCOLAR RURAL CALOTO</t>
  </si>
  <si>
    <t>07-09-2010 A 30-11-2010</t>
  </si>
  <si>
    <t>ORIENTACION VOCACIONAL DIRIGIDA AL DESARROLLO PSICOSOCIAL DEL PROYECTO DE VIDA DEL ESTUDIANTE</t>
  </si>
  <si>
    <t>TIEMPO DE EXPERIENCIA DE 2,8 MESES, NO SE AJUSTA A LO REQUERIDO EN EL PERFIL</t>
  </si>
  <si>
    <t>16-09-2011 A 24-11-2011</t>
  </si>
  <si>
    <t>TIEMPO DE EXPERIENCIA DE 2,3 MESES, NO SE AJUSTA A LO REQUERIDO EN EL PERFIL</t>
  </si>
  <si>
    <t>IE ESCIPION JARAMILLO</t>
  </si>
  <si>
    <t>NO SE AVALA EXPERIENCIA AL PRESENTAR TRASLAPO DE TIEMPO CON LA CERTIFICACION DE LA IE NUCLEO ESCOLAR RURAL CALOTO</t>
  </si>
  <si>
    <t>11-07-2012 A 07-02-2013</t>
  </si>
  <si>
    <t>1/500</t>
  </si>
  <si>
    <t>MANUEL FERNANDO OCAMPO ARCE</t>
  </si>
  <si>
    <t>LICENCIADO EN LENGUAS EXTRANJERAS INGLES Y FRANCES</t>
  </si>
  <si>
    <t>25-02-2014 A 04-07-2014</t>
  </si>
  <si>
    <t>PROFESIONAL EN SALUD Y NUTRICION</t>
  </si>
  <si>
    <t>DORIS EMIR LOBOA MINA</t>
  </si>
  <si>
    <t>INIVERSIDAD LIBRE</t>
  </si>
  <si>
    <t>DANIELA OREJUELA NAVAS</t>
  </si>
  <si>
    <t>HOSPITAL UNIVERSITARIO DEL VALLE</t>
  </si>
  <si>
    <t>01-10-2011 A 15-01-2014</t>
  </si>
  <si>
    <t>PRACTICA INTEGRAL</t>
  </si>
  <si>
    <t>FUNDACION ICOMSALUD IPS</t>
  </si>
  <si>
    <t>01-02-2014 A 05-06-2014</t>
  </si>
  <si>
    <t>AUXILIAR DE ENFERMERIA DE CUIDADOS BASICOS</t>
  </si>
  <si>
    <t>LUISA FERNANDA SARMIENTO NUÑEZ</t>
  </si>
  <si>
    <t>ABOGADA</t>
  </si>
  <si>
    <t>21 /08/2014 A LA FECHA</t>
  </si>
  <si>
    <t>ABOGADA ASISTENTE DIRECCION JURÍDICA</t>
  </si>
  <si>
    <t xml:space="preserve"> FUNCIONES NO CORRESPONDEN A LA SOLICITADAS EN EL PERFIL-  NO CERTIFICA EXPERIENCIA DEFINIDA EN EL PERFIL (FOLIOS 876, 877)</t>
  </si>
  <si>
    <t>TATIANA ROJAS HOSPINA</t>
  </si>
  <si>
    <t xml:space="preserve"> NO PRESENTA CERTIFICACIÓN DE EXPERIENCIA PROFESIONAL </t>
  </si>
  <si>
    <t xml:space="preserve">20: CALOTO 400 CUPOS </t>
  </si>
  <si>
    <t xml:space="preserve">                                                                   </t>
  </si>
  <si>
    <t xml:space="preserve">OBSERVACIONES </t>
  </si>
  <si>
    <t>Fueron objeto de multas
si/no</t>
  </si>
  <si>
    <t>Experiencia
acreditada
validada
(en meses)</t>
  </si>
  <si>
    <t>Experiencia
acreditada
no validada 
(en meses)</t>
  </si>
  <si>
    <t xml:space="preserve">CORPOCAUCA </t>
  </si>
  <si>
    <t xml:space="preserve">ICBF </t>
  </si>
  <si>
    <t>19262012-670</t>
  </si>
  <si>
    <t xml:space="preserve">PRESENTAN LA SUBSANACION PERO  NO SE VALIDA LA INFORMACION POR LA EXPERIENCIA MINIMA REQUERIDA SOLO REPORTAN 2 MESES DE ACUERDO AL FORMATO 6 Y A LA CERTIFICACION, ADEMAS ESTE CONTRATO ESTA SOPORTANDO LOS GRUPOS 20, 21, 23, 25, Y 26  FOLIO 1  </t>
  </si>
  <si>
    <t>19262012-739</t>
  </si>
  <si>
    <t xml:space="preserve">EN LA SUBSANACION ESTE CONTRATO LO RELACIONAN PARA LOS GRUPOS 28, 30, 32, 33, 34  DE ACUERDO AL FORMATO 6  FOLIO 1  LO CUAL NO SE VALIDA PARA ESTE GRUPO </t>
  </si>
  <si>
    <t>ANSPE</t>
  </si>
  <si>
    <t>128-2011</t>
  </si>
  <si>
    <r>
      <rPr>
        <b/>
        <sz val="11"/>
        <rFont val="Calibri"/>
        <family val="2"/>
        <scheme val="minor"/>
      </rPr>
      <t xml:space="preserve">NO SUBSANAN. </t>
    </r>
    <r>
      <rPr>
        <sz val="11"/>
        <rFont val="Calibri"/>
        <family val="2"/>
        <scheme val="minor"/>
      </rPr>
      <t xml:space="preserve"> NO SE VALIDA LA INFORMACION RELACIONADA CON CUPOS PORQUE NO SE ESPECIFICA EN LA CERTIFICACION. ADEMAS LA CERTIFICACION NO FUE EXPEDIDA POR EL SUPERVISOR DEL CONTRATO, Y NO SE EVIDENCIA LA ACREDITACION DEL CUMPLMIENTO SATISFACTORIO DE LAS OBLIGACIONES CONTRACTUALES, NI DEFINE SI LA EJECUCIÓN TIENE EL MINIMO DEL 70%</t>
    </r>
  </si>
  <si>
    <t xml:space="preserve">DPS </t>
  </si>
  <si>
    <t>M-0169/08</t>
  </si>
  <si>
    <r>
      <rPr>
        <b/>
        <sz val="11"/>
        <rFont val="Calibri"/>
        <family val="2"/>
        <scheme val="minor"/>
      </rPr>
      <t>NO SUBSANAN..</t>
    </r>
    <r>
      <rPr>
        <sz val="11"/>
        <rFont val="Calibri"/>
        <family val="2"/>
        <scheme val="minor"/>
      </rPr>
      <t xml:space="preserve"> NO SE VALIDA LA INFORMACION RELACIONADA CON CUPOS PORQUE NO SE ESPECIFICA EN LA CERTIFICACION, SE CUENTA EL TIEMPO EN EXPERIENCIA A PARTIR DEL 3 DE DICIEMBRE DEL 2009</t>
    </r>
  </si>
  <si>
    <t>M-0102/11</t>
  </si>
  <si>
    <r>
      <rPr>
        <b/>
        <sz val="11"/>
        <rFont val="Calibri"/>
        <family val="2"/>
        <scheme val="minor"/>
      </rPr>
      <t>NO SUBSANAN.</t>
    </r>
    <r>
      <rPr>
        <sz val="11"/>
        <rFont val="Calibri"/>
        <family val="2"/>
        <scheme val="minor"/>
      </rPr>
      <t xml:space="preserve"> NO SE VALIDA LA INFORMACION RELACIONADA CON CUPOS PORQUE NO SE ESPECIFICA EN LA CERTIFICACION</t>
    </r>
  </si>
  <si>
    <t>M-0286/09</t>
  </si>
  <si>
    <t>M-0103/11</t>
  </si>
  <si>
    <r>
      <rPr>
        <b/>
        <sz val="11"/>
        <rFont val="Calibri"/>
        <family val="2"/>
        <scheme val="minor"/>
      </rPr>
      <t>NO SUBSANAN.</t>
    </r>
    <r>
      <rPr>
        <sz val="11"/>
        <rFont val="Calibri"/>
        <family val="2"/>
        <scheme val="minor"/>
      </rPr>
      <t xml:space="preserve"> NO SE VALIDA LA INFORMACION RELACIONADA CON CUPOS PORQUE NO SE ESPECIFICA EN LA CERTIFICACION Y NO SE CUENTA EL TIEMPO EN EXPERIENCIA PORQUE SE TRASLAPA</t>
    </r>
  </si>
  <si>
    <t>M-0300/10</t>
  </si>
  <si>
    <r>
      <rPr>
        <b/>
        <sz val="11"/>
        <rFont val="Calibri"/>
        <family val="2"/>
        <scheme val="minor"/>
      </rPr>
      <t xml:space="preserve">NO SUBSANAN. </t>
    </r>
    <r>
      <rPr>
        <sz val="11"/>
        <rFont val="Calibri"/>
        <family val="2"/>
        <scheme val="minor"/>
      </rPr>
      <t>NO SE VALIDA LA INFORMACION RELACIONADA CON CUPOS PORQUE NO SE ESPECIFICA EN LA CERTIFICACION, SE VALIDA UN MES DE EXPERIENCIA PORQUE EL OTRO TIEMPO SE TRASLAPA</t>
    </r>
  </si>
  <si>
    <t>2</t>
  </si>
  <si>
    <t xml:space="preserve">CDI MODALIDAD FAMILIAR </t>
  </si>
  <si>
    <t>CALOTO</t>
  </si>
  <si>
    <t>VICTORIA ALEXANDRA CRUZ SAMBONI</t>
  </si>
  <si>
    <t>1. CORPOCAUCA 2. COOMHOGAR</t>
  </si>
  <si>
    <t xml:space="preserve">1. 13/06/2014 A 06/11/2014  2. 13/05/2013 A 12/06/2014 </t>
  </si>
  <si>
    <t>1. DISEÑAR EL PLAN DE ACCION DESDE EL POAI. 2 ESTABLECER ESTRATEGIAS PARA VISUALIZAR EL INGRESO DE LOS NIÑOS Y NIÑAS USUARIOS DEL PROGRAMA. 3 CONOCER Y PARTICIPAR EN LA CONTRUCCION DE LA RUTA INTEGRAL DE ATENCION A LÑA PRIMERA INFANCIA.</t>
  </si>
  <si>
    <t>SUBSANO DE ACUERDO A LOS FOLIOS 13 AL 18</t>
  </si>
  <si>
    <t>MIOSORIS CASTILLO BURGOS</t>
  </si>
  <si>
    <t xml:space="preserve">ASPIRANTE AL TITULO DE PSICOLOGIA </t>
  </si>
  <si>
    <t>1. CORPOCAUCA 2. CORPORACION UNIVERSITARIA AUTONOMA 3. FUNOF</t>
  </si>
  <si>
    <t xml:space="preserve">1. 02/01/2014 A 06/11/2014  2. 23/01/2014 A 15/08/2014 </t>
  </si>
  <si>
    <t xml:space="preserve">1. ATENCION Y APOYO PSICOSOCIAL A NIÑOS Y NIÑAS USUARIOS DEL PROGRAMA CDI FAMILIAR.  SEGUIMIENTO Y ASESORIA A LAS FAMILIAS SOBRE VIOLENCIA INTRAFAMILIAR Y APOYO PSICOSOCIAL A TRAVES DE VISISTAS DOMICILIARIAS </t>
  </si>
  <si>
    <t>MIGDONIA GUTIERREZ ARANGO</t>
  </si>
  <si>
    <t>UNIVERSIDAD PONTIFICIA BOLIVARIANA PALMIRA</t>
  </si>
  <si>
    <t>1. COMISARIA FAMILIA PALMIRA 2. CORPOCAUCA</t>
  </si>
  <si>
    <t>1. 01/2009 A 06/2010 2. 28/01/2013 A 06/11/2014</t>
  </si>
  <si>
    <t xml:space="preserve">  </t>
  </si>
  <si>
    <t>FIDEICOMISO ACCIONSOCIAL -RED JUNTOS SA</t>
  </si>
  <si>
    <t>RED DE PROTECCION SOCIAL PARA LA SUPERACION DE LA PORBREZA EXTREMA, DE ACUERDO  A ESPECIFICACIONES DETERMINADAS POR ACCION SOCIAL  - FIP. MICROREGION 22</t>
  </si>
  <si>
    <t>NO SE VALIDA LA INFORMACION YA QUE SE PRESENTA SIN DISCRIMINAR EL GRUPO. 16 DE DICIEMBRE DE 2014 DOCUMENTO SUBSANABLE,   EL PROPONENTE SIGUE SIN ACLARAR CUALES SON LOS PERIODOS DE EXPERIENCIA QUE SE DEBEN ACAREDITAR A CADA UNO DE LOS GRUPOS QUE SE PRESENTA</t>
  </si>
  <si>
    <t>M-0286/10</t>
  </si>
  <si>
    <t>RED DE PROTECCION SOCIAL PARA LA SUPERACION DE LA PORBREZA EXTREMA, DE ACUERDO  A ESPECIFICACIONES DETERMINADAS POR ACCION SOCIAL  - FIP. MICROREGION 25</t>
  </si>
  <si>
    <t>NO SE VALIDA LA INFORMACION YA QUE SE PRESENTA SIN DISCRIMINAR EL GRUPO. 16 DE DICIEMBRE DE 2014 DOCUMENTO SUBSANABLE,   EL PROPONENTE SIGUE SIN ACLARAR CUALES SON LOS PERIODOS DE EXPERIENCIA QUE SE DEBEN ACAREDITAR A CADA UNO DE LOS GRUPOS QUE SE PRESENT</t>
  </si>
  <si>
    <t>FONDO PANAMERICANO PARA EL DESARROLLO FUPAP</t>
  </si>
  <si>
    <t>PADN-F-0006-11-09</t>
  </si>
  <si>
    <t xml:space="preserve">ATENCION A POBLACION RESTABLECIDA Y EN RIESGO DE DESPALZAMIENTO DEL MUNICIPIO DE BUENOS AIRES  DEPARTAMENTO DEL CAUCA </t>
  </si>
  <si>
    <t xml:space="preserve">NO SE VALIDO PORQUE LA INFORMACION NO SE REGISTRO EN EL FORMATO DEFINIDO Y NO SE ANEXARON LAS CERTIFICACIONES CORRESPONDIENTES </t>
  </si>
  <si>
    <t>M-0100103-11</t>
  </si>
  <si>
    <t>NO SE VALIDO EN LA EXPERIENCIA HABILITANTE PORQUE  EL TIEMPO SE TRASLAPA. 16 DE DICIEMBRE DE 2014 DOCUMENTO SUBSANABLE,   EL PROPONENTE SIGUE SIN ACLARAR CUALES SON LOS PERIODOS DE EXPERIENCIA QUE SE DEBEN ACAREDITAR A CADA UNO DE LOS GRUPOS QUE SE PRESENTA</t>
  </si>
  <si>
    <t>039AS-FC</t>
  </si>
  <si>
    <t>RECOLECCION DE INFORMACION DEL REGISTRO UNICO DE DAMNIFICADOS POR LA EMERGENCIA INVERNAL - RED UNIDOS EN LOS MUNCIPIOS AFECTADOS DE LA MICROREGIONES 022 Y 025</t>
  </si>
  <si>
    <t xml:space="preserve">AGENCIA PRESEIDENCIAL PARA ACCION SOCIAL Y LA COOPERACION INTERNACIONAL </t>
  </si>
  <si>
    <t>RECOLECCION DE INFORMACION DEL REGISTRO UNICO DE DAMNIFICADOS POR LA EMERGENCIA INVERNAL - RED UNIDOS EN LOS MUNCIPIOS AFECTADOIS DE LA MICROREGIONES 022 Y 026</t>
  </si>
  <si>
    <t xml:space="preserve">FUNDACION MUJERES DE ÉXITO </t>
  </si>
  <si>
    <t>CONVENIO DE ALIANZA ESTRATEGICA PARA SALVAGUARDAR LOS INTERESES DE LOS GRUPOS DE MUJERES PARTICIPANTES EN EL CURSO MUJER RURAL 2012</t>
  </si>
  <si>
    <t xml:space="preserve">BRINDAR ATENCION INTEGRAL A LA PRIMERA INFANCIA EN EL MARCO DE LA ESTRATEGIA DE CERO A SIEMPRE: MORLAES, CAJIBIO, SOPTARA, SANTANDER DE QUILICHAO, BUENOSA IRES ¿, SUAREZ, GUACHENE, PADILLA, VILLA RICA Y PATIA DEL DEPARATAMENTEO DEL CAUCA </t>
  </si>
  <si>
    <t>ATENDER A LA PRIMERA INFANCIA EN EL MARCO DE LA ESTRATEGIA DE CERO A SIEMPRE DE CONFORMIDAD CON LAS DIRECTRICES, LINEAMIENTOS Y PARAMETROS ESTABLECIDOS POR EL ICBF</t>
  </si>
  <si>
    <t>19262012-739 PRORROGA 1 ADICION 1</t>
  </si>
  <si>
    <t>NO SE VALIDA LA INFORMACION YA QUE SE PRESENTA SIN DISCRIMINAR EL GRUPO</t>
  </si>
  <si>
    <t>19262012-739 PRORROGA 2 ADICION 2</t>
  </si>
  <si>
    <t>19262012-739 PRORROGA 3 ADICION 3</t>
  </si>
  <si>
    <t xml:space="preserve">ATENDER A LA PRIMERA INFANCIA EN EL MARCO DE LA ESTRATEGIA DE CERO A SIEMPRE DE CONFORMIDAD CON LAS DIRECTRICES, LINEAMIENTOS Y PARAMETROS ESTABLECIDOS POR EL ICBF . ESTA EN EJECUCIÓN </t>
  </si>
  <si>
    <t xml:space="preserve">CONTRATO DE INTERVENCION TECNICA, ADMINISTRATIVA, FINANCIERA Y CONTABLE PARA LA EJECUCIÓN DEL PROYECTO FORTALECIMINEOT DE LA INDUSTRIA PANELERA EN EL CAUCA. EN EJECUCION  </t>
  </si>
  <si>
    <t>DPS -FIP</t>
  </si>
  <si>
    <t xml:space="preserve">EJECUTAR LAS ACCIONES NECESARIAS PARA LA IMPELEMENTACION DE LA RED DE PROTECCION SOCIAL PARA LA SUPERACION DE LA POBREZA EXTREMA EN LA MICOREGION 10, DE ACUERDO A LAS ESPECIFICACIONES DETERMINADAS POR EL DPS </t>
  </si>
  <si>
    <t>1282011- OTROSI 7</t>
  </si>
  <si>
    <t>EJECUTAR LAS ACCIONES NECESARIAS PARA LA IMPELEMENTACION DE LA RED DE PROTECCION SOCIAL PARA LA SUPERACION DE LA POBREZA EXTREMA EN LA MICOREGION 10</t>
  </si>
  <si>
    <t>1282011- OTROSI 8</t>
  </si>
  <si>
    <t>1282011- OTROSI 9</t>
  </si>
  <si>
    <t xml:space="preserve">EJECUTAR LAS ACCIONES NECESARIAS PARA LA IMPELEMENTACION DE LA RED DE PROTECCION SOCIAL PARA LA SUPERACION DE LA POBREZA EXTREMA EN LA MICOREGION 10 EN EJECUCION </t>
  </si>
  <si>
    <t>21: CORINTO 2 600 CUPOS</t>
  </si>
  <si>
    <t>CORINTO</t>
  </si>
  <si>
    <t>MARGOTH PAZ MEDINA</t>
  </si>
  <si>
    <t>CORPOCAUCA, FUNDACION TALENTOS, FUERZAS MILITARES DE COLOMBIA, AZ SERVICIOS</t>
  </si>
  <si>
    <t>01/01/2014 A 06/11/2014 Y 03/12/2012 A 17/12/2013 Y 01/09/2010 A 26/11/2012 Y 21/12/2006 A 25/11/2007</t>
  </si>
  <si>
    <t>ANA MARIA MARTINEZ GARCIA</t>
  </si>
  <si>
    <t>17/01/2014 A 06/11/2014</t>
  </si>
  <si>
    <t>DIANEY MUÑOZ OSORIO</t>
  </si>
  <si>
    <t>UNAD ABIERTA Y A DISTANCIA</t>
  </si>
  <si>
    <t>CORPOCAUCA, COMISARIA FAMILIA PADILLA, CABILDO INDIGENA JAMBALO, AUTOSERVICIO LA ROCA, LICEO TECNICO SUPERIOR UNIAUTONOMA</t>
  </si>
  <si>
    <t>02/01/2014 A 06/11/2014 Y 01/04/2014 A 30/07/2014 Y 01/10/2013 A 16/12/2013 Y 01/082012 A 30/09/2013 Y 16/09/2011 A 15/12/2012</t>
  </si>
  <si>
    <t>LUZ DARY DURAN RODRIGUEZ</t>
  </si>
  <si>
    <t>LICENCIADA PARA LA EDUCACION BASICA EN CIENCIAS NATURALES Y EDUCACION AMBIENTAL</t>
  </si>
  <si>
    <t>CORPOCAUCA, LICEO INFANTIL PEQUEÑOS GENIOS</t>
  </si>
  <si>
    <t>01/08/2013 A 06/11/2014 Y 10/08/1998 A 30/07/2007</t>
  </si>
  <si>
    <t>CRISTIAN MENA</t>
  </si>
  <si>
    <t xml:space="preserve">CORPOCAUCA, PARROQUIA NUESRA SEÑORA DEL ROSARIO, </t>
  </si>
  <si>
    <t>02/01/2014 A 06/11/2014</t>
  </si>
  <si>
    <t>YAMILETH BOLAÑOS MARTINEZ</t>
  </si>
  <si>
    <t>CORPOCAUCA, UNIVERSIDAD ICESI</t>
  </si>
  <si>
    <t>01/11/2014 A 06/11/2014 Y 12/08/2014 A 31/10/2014</t>
  </si>
  <si>
    <t xml:space="preserve">23: GUACHENE 350 CUPOS </t>
  </si>
  <si>
    <t>EL 16 DE DICIEMBRE 2014 NO SE SUBSANO LA INFORMACIÓN PARA EL CARGO DE COORDINADOR</t>
  </si>
  <si>
    <t>BIBIANA YULIET BANGUERO OCORO</t>
  </si>
  <si>
    <t>PSICOLOGA ESPECIALISTA EN DESARROLLO HUMANO Y ORGANIZACIONAL</t>
  </si>
  <si>
    <t>1. CORPOCAUCA, CASA DE LA JUSTICIA SILOE, VISION SALUD CTA, FUNDACION VIVIENDO, FUNDACION SANTA LUISA DE MIRAYA</t>
  </si>
  <si>
    <t>14/12/2013 A 26/11/2014 Y 03/08/2006 A 06/08/2007 Y 01/07/2011 A 30/12/2011 Y 03/03/2011 A 26/07/2011 Y 01/05/2009 A 28/10/2010</t>
  </si>
  <si>
    <t xml:space="preserve">FALTAN 11 DIAS DE EXPERIENCIA COMO COORDINADORA DEL PROGRAMA DE CERO A SIEMPRE Y LA CERTIFICACION NO INCLUYE LAS FUNCIONES.  LAS OTRAS CERTIFICACIONES APORTAN EXPERIENCIA COMO SICOLOGA Y NO COMO DIRECTOR O JEFE DE PROYECTOS. ADEMAS NO SE ACEPTA EN LA REGIONAL CAUCA, PORQUE LA HOJA DE VIDA SE INCLUYO EN LA PROPUESTA QUE SE PRESENTO EN PRIMER LUGAR EN LA REGIONAL VALLE .  EL 16 DE DICIEMBRE 2014 NO SE SUBSANO </t>
  </si>
  <si>
    <t>NASLY PATRICIA LASO BALANTA</t>
  </si>
  <si>
    <t>TECNICO EN PREESCOLAR Y PSICOLOGIA SOCIAL COMUNITARIA</t>
  </si>
  <si>
    <t>UNAD Y CENTRO EDUCATIVO ASEDER</t>
  </si>
  <si>
    <t>24/11/2006 Y 9 SEMESTRE</t>
  </si>
  <si>
    <t>02 DE ENERO HASTA EL 28 DE FEBRERO DE 2014; 01 DE MARZO AL 30 DE ABRIL DE 2014; 1 DE MAYO HASTA EL 3 DE DICIEMBRE DE 2014</t>
  </si>
  <si>
    <t>GLORIA ADRIANA PEREA TOVAR</t>
  </si>
  <si>
    <t>PSICOLOGA SOCIAL COMUNITARIA Y ESPECIALISTA EN TALENTO HUMANO</t>
  </si>
  <si>
    <t>UNIVERSIDAD NACIONAL ABIERTA Y A DISTANCIA UNAD Y UNIVERSIDAD LIBRE</t>
  </si>
  <si>
    <t>22/12/2006 Y 04/2012</t>
  </si>
  <si>
    <t xml:space="preserve">1. COMISARIA FAMILIA GUACHENE </t>
  </si>
  <si>
    <t xml:space="preserve">1. 01/06/2007 A 31/12/2008; 2/02/2009 A 10/01/2012 </t>
  </si>
  <si>
    <t>SE SUBSANO</t>
  </si>
  <si>
    <t>25  MUNICIPIO DE   PADILLA 500 CUPOS</t>
  </si>
  <si>
    <t>PADILLA</t>
  </si>
  <si>
    <t>ANGEL ANIBAL OBANDO</t>
  </si>
  <si>
    <t xml:space="preserve">1. CORPOCAUCA </t>
  </si>
  <si>
    <t xml:space="preserve">1. 01 /02/2013 HASTA EL 15/12/2014 2. </t>
  </si>
  <si>
    <t xml:space="preserve">WALTER SANDOVAL </t>
  </si>
  <si>
    <t>LICENCIADO EN ETNOEDUCACION</t>
  </si>
  <si>
    <t>DEL 01 DE ABRIL A 31 DE DICIEMBRE DE 2012, DE 01 DE ENERO  AL 31 DE DICIEMBRE DE 2013 Y DE 02 DE ENERO A NOVIEMBRE DE 2014</t>
  </si>
  <si>
    <t>MARLY  DANEIRA HOYOS CAJAS</t>
  </si>
  <si>
    <t>DEL 28 DE ENERO A  15 DE DICIEMBRE DE 2013 Y DEL 02 DE ENERO AL 15 DE DICIEMBRE DE 2014</t>
  </si>
  <si>
    <t>MARLY PAOLA  ORTEGA VALENCIA</t>
  </si>
  <si>
    <t>PSICOLOGA  Y ESPECIALISTA EN PEDAGOGIA INFANTIL</t>
  </si>
  <si>
    <t>06/12/2010 Y 09/04/2014</t>
  </si>
  <si>
    <t>1. 28 DE ENERO DE 2013 A DICIEMBRE DE 2013; 2 DE ENERO DE 2014 A 6 DE NOVIEMBRE DE 2014</t>
  </si>
  <si>
    <t>CARMEN ELIZA VALENCIA RENTERIA</t>
  </si>
  <si>
    <t xml:space="preserve">PSICOLOGA SOCIAL COMUNITARIA EN FORMACION </t>
  </si>
  <si>
    <t>YANETH PEREA ANGOLA</t>
  </si>
  <si>
    <t>ESTUDIANTE PSICOLOGA EN PROYECTO DE GRADO</t>
  </si>
  <si>
    <t xml:space="preserve">FUNDACION PROPAL </t>
  </si>
  <si>
    <t xml:space="preserve">DEL 22 DE ENERO AL 21 DE AGOSTO DE 2013 </t>
  </si>
  <si>
    <t xml:space="preserve">26: PUERTO TEJADA 800 CUPOS </t>
  </si>
  <si>
    <t xml:space="preserve">EL 16 DE DICIEMBRE NO SE SUBSANO  </t>
  </si>
  <si>
    <t xml:space="preserve">PUERTO TEJADA </t>
  </si>
  <si>
    <t>ALIX KATERINE CAMPO MACHADO</t>
  </si>
  <si>
    <t xml:space="preserve">1. CORPOCAUCA 2. LICEO COMERCIAL CIUDAD DEL BORDO 3. CENTRO ACADEMICO DE BACHILLERATO CENBAC 4.PROYECTO ATENCION PRIMERA INFANCIA </t>
  </si>
  <si>
    <t>1. 28/01/2013 HASTA 30/12/2013; 2/01/2014 HASTA EL 26/11/2014  2. 01/09/2011 HASTA 21/03/2012  3. 28/03/2012;30/11/2012 HASTA 31/12/2012</t>
  </si>
  <si>
    <t>RICARDO IBAÑEZ MALDONADO</t>
  </si>
  <si>
    <t>1. PSICOLOGA 2.TECNICO AUXILIAR DE ENFERMERIA</t>
  </si>
  <si>
    <t>1. UNIVERSIDAD COOPERATIVA DE COLOMBIA 2.FUNDACION NACIONAL DE CAPACITACION EN ATENCION PREHOSPITALARIA</t>
  </si>
  <si>
    <t>1. 26/11/2010 2.24/08/2002</t>
  </si>
  <si>
    <t>ASODESI</t>
  </si>
  <si>
    <t>02/07/2009 HASTA 5/02/2012; 15/03/2012 HASTA 30/05/2014</t>
  </si>
  <si>
    <t xml:space="preserve">LA CERTIFICACION NO ESPECIFICA FUNCIONES. ADEMAS NO SE ACEPTA EN LA REGIONAL CAUCA, PORQUE LA HOJA DE VIDA SE INCLUYO EN LA PROPUESTA QUE SE PRESENTO EN PRIMER LUGAR EN LA REGIONAL VALLE. EL 16 DE DICIEMBRE NO SE SUBSANO  </t>
  </si>
  <si>
    <t>ADRIANA PILAR PALACIOS SANDOVAL</t>
  </si>
  <si>
    <t>1. ESPECIALISTA EN PEDAGOGIA INFANTIL-LICENCIADA EN EDUCACION BASICA CON ENFASIS EN CIENCIAS NATURALES Y EDUCACION AMBIENTAL 2. TECNICO EDUCACION PREESCOLAR</t>
  </si>
  <si>
    <t>UNIVERSIDAD DEL MAGDALENA- CORPORACION EDUCATIVA INSITUTO COLOMBIANO DE ESTUDIOS TECNOLOGICOS</t>
  </si>
  <si>
    <t>27/09/2013-12/06/2009</t>
  </si>
  <si>
    <t>SECRETARIA DE CULTURA Y DEPORTE CORINTO</t>
  </si>
  <si>
    <t>2008 HASTA 2011</t>
  </si>
  <si>
    <t>JENY PATRICIA GOMEZ RENGIFO</t>
  </si>
  <si>
    <t>UNIVERSIDAD ABIERTA Y A DISTANCIA UNAD</t>
  </si>
  <si>
    <t>1. CORPOCAUCA 2. FUNDACION LICEO EL BORDO</t>
  </si>
  <si>
    <t xml:space="preserve">1. 28/01/2013 A 15/12/2013; 2/01/2014 AL 15/12/2014 2. </t>
  </si>
  <si>
    <t>AURA NELLY SERNA FAJARDO</t>
  </si>
  <si>
    <t>1. HOGAR INFANTIL MIS AMIGUITOS 2. CORPOCAUCA</t>
  </si>
  <si>
    <t>1. 01/02/2007 A 20/12/2010 2. 28/01/2013 A 15/12/2013 Y 01/08/2014 A 15/12/2014</t>
  </si>
  <si>
    <t>CABILDO INDIGENA DEL RESGUARDO DE SAN FRANCISCO</t>
  </si>
  <si>
    <t>01/08/2013 AL 31/07/2014</t>
  </si>
  <si>
    <t>LEIDY YAMILETH MINA GOLU</t>
  </si>
  <si>
    <t xml:space="preserve">ASPIRANTE AL TITULO DE TRABAJO SOCIAL </t>
  </si>
  <si>
    <t xml:space="preserve">1. FUNDALEX  2. FUNOF </t>
  </si>
  <si>
    <t xml:space="preserve">1. 20/09/2014 A 20/12/2014 2. 03/07/2013 A 19/12/2013  </t>
  </si>
  <si>
    <t>KATHERINE AROCEMENA FLOREZ</t>
  </si>
  <si>
    <t>02/01/2013 AL 30/12/2013</t>
  </si>
  <si>
    <t>EUNICE CARABALI LOBOA</t>
  </si>
  <si>
    <t>01/11/2013 AL 30/12/2014</t>
  </si>
  <si>
    <t>28 SANTANDER DE QUILICHAO 2 1000 CUPOS</t>
  </si>
  <si>
    <t>NO SE VALIDA LA INFORMACION YA QUE SE PRESENTA SIN DISCRIMINAR EL GRUPO. 16 DE DICIEMBRE DE 2014  EN EL DOCUMENTO SUBSANABLE ESTE CONTRATO APLICA PARA LOS GRUPOS 20, 21 ,23, 25 , 26.</t>
  </si>
  <si>
    <t>NO SE VALIDA LA INFORMACION YA QUE SE PRESENTA SIN DISCRIMINAR EL GRUPO. 16 DE DICIEMBRE DE 2014  EN EL DOCUMENTO SUBSANABLE  FOLIO 1  SE DISCRIMINAN LOS GRUPOS 28,30,32,33,34  PERO UNICAMENTE SE VALIDA LA EX´PERIENCIA PARA EL GRUPO 28 Y CUPOS PARA TODOS LOS GRUPOS ANTES MENCIONADOS</t>
  </si>
  <si>
    <r>
      <t xml:space="preserve">NO SE VALIDA LA INFORMACION RELACIONADA CON CUPOS PORQUE NO SE ESPECIFICA EN LA CERTIFICACION. ADEMAS LA CERTIFICACION NO FUE EXPEDIDA POR EL SUPERVISOR DEL CONTRATO, Y NO SE EVIDENCIA LA ACREDITACION DEL CUMPLMIENTO SATISFACTORIO DE LAS OBLIGACIONES CONTRACTUALES, NI DEFINE SI LA EJECUCIÓN TIENE EL MINIMO DEL 70%. </t>
    </r>
    <r>
      <rPr>
        <b/>
        <sz val="11"/>
        <rFont val="Calibri"/>
        <family val="2"/>
        <scheme val="minor"/>
      </rPr>
      <t>EL 16 DE DICIEMBRE NO SE SUBSANA</t>
    </r>
  </si>
  <si>
    <r>
      <t xml:space="preserve">NO SE VALIDA LA INFORMACION RELACIONADA CON CUPOS PORQUE NO SE ESPECIFICA EN LA CERTIFICACION, SE CUENTA EL TIEMPO EN EXPERIENCIA A PARTIR DEL 3 DE DICIEMBRE DEL 2009. </t>
    </r>
    <r>
      <rPr>
        <b/>
        <sz val="11"/>
        <rFont val="Calibri"/>
        <family val="2"/>
        <scheme val="minor"/>
      </rPr>
      <t>EL 16 DE DICIEMBRE NO SE SUBSANA</t>
    </r>
  </si>
  <si>
    <r>
      <t xml:space="preserve">NO SE VALIDA LA INFORMACION RELACIONADA CON CUPOS PORQUE NO SE ESPECIFICA EN LA CERTIFICACION. </t>
    </r>
    <r>
      <rPr>
        <b/>
        <sz val="11"/>
        <rFont val="Calibri"/>
        <family val="2"/>
        <scheme val="minor"/>
      </rPr>
      <t>EL 16 DE DICIEMBRE NO SE SUBSANA</t>
    </r>
  </si>
  <si>
    <r>
      <t>NO SE VALIDA LA INFORMACION RELACIONADA CON CUPOS PORQUE NO SE ESPECIFICA EN LA CERTIFICACION.</t>
    </r>
    <r>
      <rPr>
        <b/>
        <sz val="11"/>
        <rFont val="Calibri"/>
        <family val="2"/>
        <scheme val="minor"/>
      </rPr>
      <t xml:space="preserve"> EL 16 DE DICIEMBRE NO SE SUBSANA</t>
    </r>
  </si>
  <si>
    <r>
      <t>NO SE VALIDA LA INFORMACION RELACIONADA CON CUPOS PORQUE NO SE ESPECIFICA EN LA CERTIFICACION Y NO SE CUENTA EL TIEMPO EN EXPERIENCIA PORQUE SE TRASLAPA.</t>
    </r>
    <r>
      <rPr>
        <b/>
        <sz val="11"/>
        <rFont val="Calibri"/>
        <family val="2"/>
        <scheme val="minor"/>
      </rPr>
      <t xml:space="preserve"> EL 16 DE DICIEMBRE NO SE SUBSANA</t>
    </r>
  </si>
  <si>
    <r>
      <t xml:space="preserve">NO SE VALIDA LA INFORMACION RELACIONADA CON CUPOS PORQUE NO SE ESPECIFICA EN LA CERTIFICACION, SE VALIDA UN MES DE EXPERIENCIA PORQUE EL OTRO TIEMPO SE TRASLAPA. </t>
    </r>
    <r>
      <rPr>
        <b/>
        <sz val="11"/>
        <rFont val="Calibri"/>
        <family val="2"/>
        <scheme val="minor"/>
      </rPr>
      <t>EL 16 DE DICIEMBRE NO SE SUBSANA</t>
    </r>
  </si>
  <si>
    <t>24</t>
  </si>
  <si>
    <t xml:space="preserve">SANTANDER DE QUILICHAO </t>
  </si>
  <si>
    <t>SHIRLEY MARIA JIMENEZ ROMERO</t>
  </si>
  <si>
    <t>1. CORPOCAUCA 2. FUNDACION JUVENTUD EN PROCESO</t>
  </si>
  <si>
    <t>1. DEL 28 DE ENERO  AL 6 DE NOVIEMBRE DE 2014  2. DEL 03 DE MARZO A 03 DE SEPTIEMBRE DE 2013</t>
  </si>
  <si>
    <t>INGRID VIVIANA COLLAZOS DAZA</t>
  </si>
  <si>
    <t xml:space="preserve">1. CORPOCAUCA 2. </t>
  </si>
  <si>
    <t>1. DEL 01 DE SEPTIEMBRE AL 15 DE DICIEMBRE DE 2014; DEL 01 DE AGOSTO DE 2013 A 31 DE AGOSTO DE 2014</t>
  </si>
  <si>
    <t>MARTHA LILIANA POLANCO LOPEZ</t>
  </si>
  <si>
    <t>1. FUNOF 2. FUNDACION SER CAUCANOS</t>
  </si>
  <si>
    <t>1. 18 SEPTIEMBRE  A 15 DE DICIEMBRE  DE 2013 2. DEL 01 DE AGOSTO  A 01 DE DICIEMBRE DE 2013 Y Y DEL 26 DE DICIEMBRE DE 2011 A 26 DE MAYO DE 2012</t>
  </si>
  <si>
    <t xml:space="preserve">VIVIANA CAROLINA FERNANDEZ </t>
  </si>
  <si>
    <t>01/09/2013 AL 31/07/2014</t>
  </si>
  <si>
    <t>LESSY MILDREY LIZ ARBOLEDA</t>
  </si>
  <si>
    <t>1. HOGAR INFANTIL SANTA INES 2. ESE TIERRADENTRO 3. ALCALDIA DE PAEZ</t>
  </si>
  <si>
    <t>1. DEL 04 DE FEBRERO DE 2013 A 31 DE JULIO DE 2014  2. DEL 01 DE MAYO A 30 DE DICIEMBRE DE 2010 3. DEL 05 DE FEBRERO A 31 DE DICIEMBRE DE 2011</t>
  </si>
  <si>
    <t>SANDRA XIMENA FERNANDEZ CEBALLOS</t>
  </si>
  <si>
    <t>ESTUDIANTE DE PSICOLOGA</t>
  </si>
  <si>
    <t>1. CORPOCAUCA 2. FUNDACION LICEO COMERCIAL EL BORDO</t>
  </si>
  <si>
    <t>1. DEL 27 DE MAYO A 15 DE DICIEMBRE DE 2013; 2 DE ENERO AL 31 DE JULIO DE 2014  2. DEL 03 DE JUNIO DE 2008 A MARZO DE 2012</t>
  </si>
  <si>
    <t>DIANA ROCIO MOLORADO MALES</t>
  </si>
  <si>
    <t>DE 01 DE MARZO AL 6 DE NOVIEMBRE DE 2014</t>
  </si>
  <si>
    <t>GLORIA ELIZA LOPEZ GALVIS</t>
  </si>
  <si>
    <t>ESTUDIANTE DE TRABAJO SOCIAL</t>
  </si>
  <si>
    <t>1. CORPOCAUCA 2. UNIVERSIDAD DEL VALLE</t>
  </si>
  <si>
    <t xml:space="preserve">1. DEL 01 DE SEPTIEMBRE AL 15 DE DICIEMBRE DE 2014 2.DEL 01 DE AGOSTO DE 2012 A 31 DE JULIO DE 2013 </t>
  </si>
  <si>
    <t>ELIAN PATRICIA MORAN MOSQUERA</t>
  </si>
  <si>
    <t>ESTUDIANTE TRABAJO SOCIAL</t>
  </si>
  <si>
    <t>PROYECTO DE GRADO</t>
  </si>
  <si>
    <t>1. CORPOCAUCA 2. CARVAJAL</t>
  </si>
  <si>
    <t>1. DEL 01 DE SEPTIEMBRE A 15 DICIEMBRE DE 2014 2. DEL 25 DE SEPTIEMBRE A 19 DE JUNIO DE 2014</t>
  </si>
  <si>
    <t>NO SE VALIDA LA INFORMACION RELACIONADA CON CUPOS PORQUE NO SE ESPECIFICA EN LA CERTIFICACION. ADEMAS LA CERTIFICACION NO FUE EXPEDIDA POR EL SUPERVISOR DEL CONTRATO, Y NO SE EVIDENCIA LA ACREDITACION DEL CUMPLMIENTO SATISFACTORIO DE LAS OBLIGACIONES CONTRACTUALES, NI DEFINE SI LA EJECUCIÓN TIENE EL MINIMO DEL 70%. 16 DE DICIEMBRE DE 2014 DOCUMENTO SUBSANABLE,   EL PROPONENTE SIGUE SIN ACLARAR CUALES SON LOS PERIODOS DE EXPERIENCIA QUE SE DEBEN ACAREDITAR A CADA UNO DE LOS GRUPOS QUE SE PRESENTA</t>
  </si>
  <si>
    <t>NO SE VALIDA LA INFORMACION RELACIONADA CON CUPOS PORQUE NO SE ESPECIFICA EN LA CERTIFICACION, SE CUENTA EL TIEMPO EN EXPERIENCIA A PARTIR DEL 3 DE DICIEMBRE DEL 2009</t>
  </si>
  <si>
    <t>NO SE VALIDA LA INFORMACION RELACIONADA CON CUPOS PORQUE NO SE ESPECIFICA EN LA CERTIFICACION. ADEMAS LA CERTIFICACION NO FUE EXPEDIDA POR EL SUPERVISOR DEL CONTRATO, Y NO SE EVIDENCIA LA ACREDITACION DEL CUMPLMIENTO SATISFACTORIO DE LAS OBLIGACIONES CONT.  16 DE DICIEMBRE DE 2014 DOCUMENTO SUBSANABLE,   EL PROPONENTE SIGUE SIN ACLARAR CUALES SON LOS PERIODOS DE EXPERIENCIA QUE SE DEBEN ACAREDITAR A CADA UNO DE LOS GRUPOS QUE SE PRESENTA</t>
  </si>
  <si>
    <t>NO SE VALIDA LA INFORMACION RELACIONADA CON CUPOS PORQUE NO SE ESPECIFICA EN LA CERTIFICACION.  16 DE DICIEMBRE DE 2014 DOCUMENTO SUBSANABLE,   EL PROPONENTE SIGUE SIN ACLARAR CUALES SON LOS PERIODOS DE EXPERIENCIA QUE SE DEBEN ACAREDITAR A CADA UNO DE LOS GRUPOS QUE SE PRESENTA</t>
  </si>
  <si>
    <t>NO SE VALIDA LA INFORMACION RELACIONADA CON CUPOS PORQUE NO SE ESPECIFICA EN LA CERTIFICACION Y NO SE CUENTA EL TIEMPO EN EXPERIENCIA PORQUE SE TRASLAPA</t>
  </si>
  <si>
    <t>NO SE VALIDA LA INFORMACION RELACIONADA CON CUPOS PORQUE NO SE ESPECIFICA EN LA CERTIFICACION, SE VALIDA UN MES DE EXPERIENCIA PORQUE EL OTRO TIEMPO SE TRASLAPA</t>
  </si>
  <si>
    <t xml:space="preserve">SE VALIDO PARA LA EXPERIENCIA HABILITANTE </t>
  </si>
  <si>
    <t>SE VALIDARON 12 MESES EN LA EXPERIENCIA HABILITANTE .  16 DE DICIEMBRE DE 2014 DOCUMENTO SUBSANABLE,   EL PROPONENTE SIGUE SIN ACLARAR CUALES SON LOS PERIODOS DE EXPERIENCIA QUE SE DEBEN ACAREDITAR A CADA UNO DE LOS GRUPOS QUE SE PRESENTA</t>
  </si>
  <si>
    <t xml:space="preserve">HERNAN EDUARDO ARCE PIZANO </t>
  </si>
  <si>
    <t>1.CORPOCAUCA</t>
  </si>
  <si>
    <t xml:space="preserve">18 MESES </t>
  </si>
  <si>
    <t xml:space="preserve">COORDINADOR GENERAL </t>
  </si>
  <si>
    <t xml:space="preserve">NO CERTIFICA EL TIEMPO REQUERIDO COMO COORDINADOR GENERAL. EL 16 DE DICIEMBRE EN EL DOCUMENTO SUBSANABLE EN LOS FOLIOS 206, 207, 208 UNICAMENTE PRESENTA CERTIFICACION COMO COORDINADOR UNICAMENTE POR 17 MESES DEL 01/07/2013 AL 15/12/2014 POR LO TANTO NO CUMPLE COMO COORDINADOR EN EL TALENTO HUMANO ADICIONAL </t>
  </si>
  <si>
    <t xml:space="preserve">30: SUAREZ 2: 752 CUPOS </t>
  </si>
  <si>
    <t>SE VALIDO PARA EL GRUPO 28</t>
  </si>
  <si>
    <t xml:space="preserve">SUAREZ </t>
  </si>
  <si>
    <t>INES ELVIRA MAZUERA CARABALI</t>
  </si>
  <si>
    <t>POLITOLOGA CON ENFASIS EN RELACIONES INTERNACIONALES</t>
  </si>
  <si>
    <t>ICESI</t>
  </si>
  <si>
    <t>1. CORPOCAUCA 2. FUNDACION FAMI</t>
  </si>
  <si>
    <t>1. 01/10/2014  A 15/12/2014  2.  01/03/2013 AL 01/02/2014</t>
  </si>
  <si>
    <t>ANA DELIA CANDELO ARARAT</t>
  </si>
  <si>
    <t xml:space="preserve">1. 01/04/2013 A 30/06/2014  </t>
  </si>
  <si>
    <t>JESUS DARIO NAVIA SILVA</t>
  </si>
  <si>
    <t xml:space="preserve">PROFESIONAL EN ACTIVIDAD FISICA Y DEPORTIVA </t>
  </si>
  <si>
    <t xml:space="preserve">1. 03/06/2013 A 30/12/2013;  02/07/2014 A 26/11/2014  </t>
  </si>
  <si>
    <t>CLAUDIA MOSQUERA RODALLEGA</t>
  </si>
  <si>
    <t>ASPIRANTE AL TITULO DE PSICOLOGA</t>
  </si>
  <si>
    <t>1. 15/04/2013 A 15/12/2013  Y 02/01/2014 A 06/11/2014</t>
  </si>
  <si>
    <t>GLORIA KATHERINE AGUILAR QUIGUANAS</t>
  </si>
  <si>
    <t>1. FUNDACION FAMI 2. CORPOCAUCA</t>
  </si>
  <si>
    <t>1. 01/03/2012 A 30/11/2012  2. 01/09/2014 A 06/11/2014</t>
  </si>
  <si>
    <t>SANDRA EUNICE ROJAS VALENCIA</t>
  </si>
  <si>
    <t>1. CORPOCAUCA 2.INSTITUTO EDUCATIVO CARLOS M SIMOMS</t>
  </si>
  <si>
    <t>1. 28/01/2013 A 15/12/2013; 01/11/2014 A 6/1/2014  2. 15/03/2012 HASTA 01/06/2012</t>
  </si>
  <si>
    <t>SANDRA PATRICIA NOREÑA OROZCO</t>
  </si>
  <si>
    <t xml:space="preserve"> 19/10/2012</t>
  </si>
  <si>
    <t>1. CENTRO DE INVESTIGACION ACADEMICA Y DESARROLLO TECNOLOGICA DEL OCCIDENTE COLOMBIANO. 2. INSTITUCION EDUCATIVA DONAL RODRIGO TAFURT 3.CORPOCAUCA</t>
  </si>
  <si>
    <t>1. 28/01/2013 AL 15/12/2013; 01/11/2014 AL 06/11/2015</t>
  </si>
  <si>
    <t>NORMA VASQUEZ ORTIZ</t>
  </si>
  <si>
    <t>02/01/2023  AL 30/12/2013</t>
  </si>
  <si>
    <t>PAOLA XIMENA VIVEROS GOMEZ</t>
  </si>
  <si>
    <t>NO SE VALIDA LA INFORMACION RELACIONADA CON CUPOS PORQUE NO SE ESPECIFICA EN LA CERTIFICACION. ADEMAS LA CERTIFICACION NO FUE EXPEDIDA POR EL SUPERVISOR DEL CONTRATO, Y NO SE EVIDENCIA LA ACREDITACION DEL CUMPLMIENTO SATISFACTORIO DE LAS OBLIGACIONES CONTRACTUALES, NI DEFINE SI LA EJECUCIÓN TIENE EL MINIMO DEL 70%. 16 DE DICIEMBRE DE 2014 DOCUMENTO SUBSANABLE,   EL PROPONENTE SIGUE SIN ACLARAR CUALES SON LOS PERIODOS DE EXPERIENCIA QUE SE DEBEN ACAREDITAR A CADA UNO DE LOS GRUPOS QUE SE PRESENTA.</t>
  </si>
  <si>
    <t>NO SE VALIDA LA INFORMACION RELACIONADA CON CUPOS PORQUE NO SE ESPECIFICA EN LA CERTIFICACION. 16 DE DICIEMBRE DE 2014 DOCUMENTO SUBSANABLE,   EL PROPONENTE SIGUE SIN ACLARAR CUALES SON LOS PERIODOS DE EXPERIENCIA QUE SE DEBEN ACAREDITAR A CADA UNO DE LOS GRUPOS QUE SE PRESENTA</t>
  </si>
  <si>
    <t>SE VALIDARON 12 MESES EN LA EXPERIENCIA HABILITANTE . 16 DE DICIEMBRE DE 2014 DOCUMENTO SUBSANABLE,   EL PROPONENTE SIGUE SIN ACLARAR CUALES SON LOS PERIODOS DE EXPERIENCIA QUE SE DEBEN ACAREDITAR A CADA UNO DE LOS GRUPOS QUE SE PRESENTA</t>
  </si>
  <si>
    <t xml:space="preserve">32: VILLARICA 2 800 CUPOS </t>
  </si>
  <si>
    <t>UNA COORDINADORA NO SUBSANO LO REQUERIDO</t>
  </si>
  <si>
    <t xml:space="preserve">GLORIA YNES PUERTAS </t>
  </si>
  <si>
    <t xml:space="preserve">LICENCIADO EN EDUCACION BASICA EN CIENCIAS NATURALES Y EDUCACIÓN AMBIENTAL </t>
  </si>
  <si>
    <t xml:space="preserve">UNIVERSIDAD DEL TOLIMA EN CONVENIO CON LA COPRPORACIÓN UNIVERSITARIA MINUTO DE DIOS </t>
  </si>
  <si>
    <t>2 DE AGOSTO DE 2011</t>
  </si>
  <si>
    <t>1. FUNDACION LICEO COMERCIAL CIUDAD DE EL BORDO</t>
  </si>
  <si>
    <t>1. 15 DE FEBRERO DE 2010 HASTA EL 21 DE OCTUBRE DE 2010; 07 DE JULIO DE 2011 HASTA EL 14 DE AGOSTO DE 2011; 16 DE AGOSTO DE 2011 HASTA EL 15 DE DICIEMBRE DE 2011</t>
  </si>
  <si>
    <t>LUZ MARINA MORENO TORRES</t>
  </si>
  <si>
    <t xml:space="preserve">UNIVERSIDAD DE SAN BUENAVENTURA </t>
  </si>
  <si>
    <t>20 DE FEBRERO DE 2014</t>
  </si>
  <si>
    <t xml:space="preserve">1. CAJA COMPESACIÓN FAMILIAR DEL CAUCA </t>
  </si>
  <si>
    <t>1. 1 DE JULIO DE 2006 HASTA EL 31 DE DICIEMBRE DE 2012</t>
  </si>
  <si>
    <t>NO ACREDITA EXPERIENCIA COMO DIRECTOR, COORDINADOR O JEFE DE PROYECTOS SOCIALES PARA LA INFANCIA O CENTROS EDUCATIVOS. EL 16 DE SEPTIEMBRE DE 2014 EN EL DOCUMENTO SUBSANABLE FOLIO 181 NO ESPECIFICA LAS FUNCIONES NI ACREDITA EL CARGO DE COORDINADOR DE PRIMERA INFANCIA Y FAMILIA</t>
  </si>
  <si>
    <t xml:space="preserve">ANA MILENA CARVAJAL VIVEROS </t>
  </si>
  <si>
    <t>1. TRABAJO SOCIAL EN ENFASIS PSICOLOGIA</t>
  </si>
  <si>
    <t xml:space="preserve">1. UNIVERSIDAD DEL VALLE </t>
  </si>
  <si>
    <t xml:space="preserve">1. 15 DE JULIO DE 2011 </t>
  </si>
  <si>
    <t>1. UNIDAD DE ORGANIZACIONES AFROCAUCANAS -UOAFROC   2. LICEO TECNICO SUPERIOR ADSCRITO A LA CORPORACIÓN UNIVERSITARIA AUTONOMA DEL CAUCA</t>
  </si>
  <si>
    <t xml:space="preserve">1. 1 DE AGOSTO DE 2009 HASTA EL NOVIEMBRE DE 2013; DE DICIEMBRE DE  2013 A NOVIEMBRE DE 2014  2. 2007 AL 2012 </t>
  </si>
  <si>
    <t>ANGELICA IMBACUN CEBALLOS</t>
  </si>
  <si>
    <t>26 DE JUNIO DE 2010</t>
  </si>
  <si>
    <t>1. CORPORACIÓN PARA EL DESARROLLO DEL CAUCA "CORPOCAUCA"  2. ACCION TEMPORAL LTDA</t>
  </si>
  <si>
    <t>1. 01 DE ABRIL DE 2013 HASTA EL 15 DE DICIEMBRE DE 2013; 02 DE ENERO DE 2014 HASTA EL 15 DE DICIEMBRE DE 2014 2. 25 DE FEBRERO DE 2011 HASTA EL 30 DE DICIEMBRE DE 2011</t>
  </si>
  <si>
    <t>JESSICA  TATIANA LUCUMI CAMPO</t>
  </si>
  <si>
    <t>A TITULARSE EN DICIEMBRE DE 2014</t>
  </si>
  <si>
    <t xml:space="preserve">1. CORPORACIÓN PARA EL DESARROLLO DEL CAUCA "CORPOCAUCA"  </t>
  </si>
  <si>
    <t xml:space="preserve">1. 01 DE ABRIL DE 2013 HASTA EL 15 DE DICIEMBRE DE 2013; 02 DE ENERO DE 2014 HASTA EL 15 DE DICIEMBRE DE 2014 </t>
  </si>
  <si>
    <t>ALBA LUCY  GRANDA MUÑOZ</t>
  </si>
  <si>
    <t>A TITULARSE EN DICIEMBRE DE 2015</t>
  </si>
  <si>
    <t xml:space="preserve">SECRETARIA DE EDUCACION MUNICIPAL VILLARICA </t>
  </si>
  <si>
    <t>16 DE AGOSTO DE 2012 HASTA EL 21 DE JUNIO DE 2013</t>
  </si>
  <si>
    <t xml:space="preserve">JUAN PABLO PRIETO MEDINA </t>
  </si>
  <si>
    <t>A TITULARSE EN DICIEMBRE DE 2016</t>
  </si>
  <si>
    <t xml:space="preserve">COMISARIA DE FAMILIA CALOTO CAUCA </t>
  </si>
  <si>
    <t>6  DE AGOSTO DE 2013 HASTA EL 13 DE JUNIO DE 2014</t>
  </si>
  <si>
    <t>JACKELINE ARIZA MUÑOZ</t>
  </si>
  <si>
    <t>A TITULARSE EN DICIEMBRE DE 2017</t>
  </si>
  <si>
    <t xml:space="preserve">CABILDO INDIGE ADEL RESGUARDO DE SAN FRANCISCO </t>
  </si>
  <si>
    <t>CLAUDIA FERNANDA SUAREZ MUÑOZ</t>
  </si>
  <si>
    <t xml:space="preserve">ESTUDIANTE DE PSICOLOGIA </t>
  </si>
  <si>
    <t xml:space="preserve">UNIVERSIDAD SAN BUENAVENTURA </t>
  </si>
  <si>
    <t>1 DE FEBRERO DE 2012 HASTA EL 31 DE DICIEMBRE DE 2012</t>
  </si>
  <si>
    <t xml:space="preserve">33: POPAYAN 300 CUPOS </t>
  </si>
  <si>
    <t xml:space="preserve"> 16 DE DICIEMBRE DE 2014</t>
  </si>
  <si>
    <t>LA EXPERIENCIA SE VALIDO PARA EL GRUPO 28</t>
  </si>
  <si>
    <t xml:space="preserve">POPAYAN </t>
  </si>
  <si>
    <t>COORDINADOR PEDAGOGICA</t>
  </si>
  <si>
    <t>3/900</t>
  </si>
  <si>
    <t>ELSA SALAZAR DE GIRON</t>
  </si>
  <si>
    <t>ESCUELA BARRIO OBRERO, CORPOCAUCA, REGISTRADURIA, COOPERAMOS</t>
  </si>
  <si>
    <t>01/11/2001 A 30/12/2003 Y 01/05/2013 A 30/12/2013 Y 02/01/2014 A 06/11/2014 Y 16/05/2011 A 06/11/2011 Y 06/06/2009 A 20/01/2011 Y 01/06/2008 A 31/12/2008</t>
  </si>
  <si>
    <t>JORGE GIRON GAMES</t>
  </si>
  <si>
    <t>CORPOCAUCA, COMEDOR INFANTIL MANOS QUE AYUDAN.</t>
  </si>
  <si>
    <t xml:space="preserve">30/11/2012 A 30/09/2014 Y 01/03/2008 A 31/12/2009 Y </t>
  </si>
  <si>
    <t>CARLOS MURICIO MUÑOZ BERMEO</t>
  </si>
  <si>
    <t>COMUNICADOR SOCIAL-PERIODISTA</t>
  </si>
  <si>
    <t>GOBERNACION DEL CAUCA-UNIVERSIDAD DEL CAUCA-CORPOCAUCA</t>
  </si>
  <si>
    <t>AÑOS 2008 Y 2009-01/09/1999 HASTA 13/02/2002- 01/03/2008 HASTA 01/03/2009, 11/2004 HASTA 03/2006</t>
  </si>
  <si>
    <t>5/300</t>
  </si>
  <si>
    <t>MARIA EUGENIA BURBANO BOLAÑOZ</t>
  </si>
  <si>
    <t>PSICOLOGA-ESPECIALISTA EN NUEROPSICOPEDAGOGIA-ESPECIALISTA EN FAMILIA</t>
  </si>
  <si>
    <t>UNIVERSIDAD COPERATIVA DE COLOMBIA- UNIVERSIDAD DE MANIZALES-UNIVERSIDAD JAVERIANA DE CALI</t>
  </si>
  <si>
    <t>06/12/200124/02/2006-19/10/2012</t>
  </si>
  <si>
    <t>ESE POPAYAN-INSTITUTO CRECER-SEMPI</t>
  </si>
  <si>
    <t>02/01/2013 HASTA 31/12/2013;02/03/2012 HASTA15/12/2012-02/01/2008 HASTA 31/12/2011-02/11/2007 HASTA 30/12/2007</t>
  </si>
  <si>
    <t>JOHANA MARCELA ERAZO ROJAS</t>
  </si>
  <si>
    <t>AÑO 2012 NO ES LEGIBLE LA FECHA</t>
  </si>
  <si>
    <t>CABILDO INDIEGENA DEL RESGUARDO DE SAN FRANCISCO</t>
  </si>
  <si>
    <t>01/10/2013 AL 30/09/2014</t>
  </si>
  <si>
    <t>JOSE MANUEL PERAFAN BURBANO</t>
  </si>
  <si>
    <t>VIVIANA SARZOSA</t>
  </si>
  <si>
    <t>PSICOLOGIA SOCIAL Y COMUNITARIA</t>
  </si>
  <si>
    <t>LILINANA ANDREA ORDOÑEZ PENAGOS</t>
  </si>
  <si>
    <t>02/01/2014 AL 30/11/2014</t>
  </si>
  <si>
    <t xml:space="preserve">MARIA FERNANDA VASQUEZ MUÑOZ </t>
  </si>
  <si>
    <t xml:space="preserve">ADMINISTARDORA DE EMPRESAS </t>
  </si>
  <si>
    <t xml:space="preserve">1. ENERO DE 2006 A DICIEMBRE DE 2007; 1 DE JUNIO AL 31 DE DICIEMBRE DE 2008; ENERO DE 2009 AL 31 DE DICIEMBRE DE 2009 </t>
  </si>
  <si>
    <t xml:space="preserve">COORDINADORA DE PROYECTOS </t>
  </si>
  <si>
    <t>LAS CERTIFICACIONES RELACIONADAS CON EL CARGO NO INCLUYEN  LAS FUNCIONES. EL 16 DE DICIEMBRE DE 2014 EN EL DOCUMENTO SUBSANABLE FOLIOS 209 LA CERTIFICACION NO ES PRECISA EN LAS FECHAS PRESENTA INCONSISTENCIAS</t>
  </si>
  <si>
    <t xml:space="preserve">34: POPAYAN 644 CUPOS </t>
  </si>
  <si>
    <t>NO CUMPLE DE ACUERDO AL NUMERO DE CUPOSESTAN RELACIONADOS EN EL GRUPO 33</t>
  </si>
  <si>
    <t xml:space="preserve">APOYO PSICOSOCIAL, </t>
  </si>
  <si>
    <t>3/300</t>
  </si>
  <si>
    <t>SED DEL CAUCA</t>
  </si>
  <si>
    <t>194-2011</t>
  </si>
  <si>
    <t>SE TRANSLAPA CON EL CONTRATO ANTERIOR EN DOS MESES NOV Y DOC 2012</t>
  </si>
  <si>
    <t>TRASLAPE DE TIEMPO EXPERIENCIA CON EL CONTRATO ANTERIOR EN DOS MESES NOV Y DOC DE 2011</t>
  </si>
  <si>
    <t>TRASLAPE CON EL CONTRATO ANTERIOR MESES DE OCT Y DICIEMBRE DE 2011</t>
  </si>
  <si>
    <t>TRASLAPE CON EL CONTRATO ANTERIOR A SEP DE 2011</t>
  </si>
  <si>
    <t>TRASLAPE CON EL CONTRATO ANTERIOR A DIC DE 2011</t>
  </si>
  <si>
    <t xml:space="preserve">TRASLAPE DE CONTRATOS </t>
  </si>
  <si>
    <t>TRASLAPE DE CONTRATO CON EL ANTERIOR MES DE DICIEMBRE DE 2012</t>
  </si>
  <si>
    <t>EL PROPONENTE NO PRESENTA INFORMACION DE EXPERIENCIA HABILITANTE.</t>
  </si>
  <si>
    <t>NO PRESENTAN LA CERTIFICACION DE LA EXPERIENCIA, SOLO PRESENTAN EL OTRO SI DEL CONTRATO ORIGINAL, PERO NO PRESENTAN EL ACTA DE LIQUIDACION./ NO SE VALIDA INFORMACION PARA CERTIFICAR TIEMPO DE EXPERIENCIA.</t>
  </si>
  <si>
    <t>3,97</t>
  </si>
  <si>
    <t>LA PRESENTE EXPERIENCIA ESPECIFICA ADICIONAL NO ES TENIDA EN CUENTA PUESTO QUE ES LA MISMA QUE SE PRESENTA EN EL FORMATO 6, ADEMAS FUE TENIDA EN CUENTA COMO EXPERIENCIA MINIMA HABILITANTE DEL GRUPO 6</t>
  </si>
  <si>
    <t>EN EL DOCUMENTO  SUBSANABLE DEL 16 DE DICIEMBRE DE 2014 EN EL FOLIO 3 NO ES LEGIBLE LO CUAL NO SE TIENE EN CUENTA PARA LA EVALUACION.</t>
  </si>
  <si>
    <t>NO cumple objeto que contempla la ejecución de programas y/o proyectos dirigidos a la Atención a la Primera Infancia y/o atención a la familia.No contempla PAE, NO ADJUNTAN CONSTANCIA DE ESTA EXPERIENCIA, LA RELACIONAN EN EL CUADRO PERO TAMPOCO DICE VALOR DEL CONTRATO. folios 37,38 y 39. ADJUNTA CONSTANCIA DEL MUNICIPIO DE LOPEZ DE MICAY PERO EL OBJETO CONTEMPLA PROGRAMA DE ALIMENTACION ESCOLAR QUE NADA TIENE QUE VER CON LO QUE RELACIONA EN EL CUADRO DE EXPERIENCIA Y ADEMAS  PAE NO ES VALIDO COMO EXPERIENCIA</t>
  </si>
  <si>
    <t>La entidad deberá demostrar con las certificaciones acreditadas haber atendido simultáneamente mínimo el 80% del número de cupos establecidos para cada uno de los grupos a los cuales se va a presentar, independiente de la fecha de inicio y finalización de los contratos, DEBIDO A QUE EL OBJETO DEL CONTRATO DICE QUE ES AUNAR ESFUERZO PARA GARANTIZAR EL SERVICIO DE ALIMENTACION ESCOLAR /LO QUE NO REFIERE ATENCION  DIRECTAMENTE A LA PRIMERA INFANCIA</t>
  </si>
  <si>
    <t>EL PROPONENTE NO ESPECIFICA PARA QUE GRUPO, SE DIRIGE ESTA EXPERIENCIA. Y ADICIONAMENTE EL ULTIMO CONTRATO #201307200046 SE TRASLAPA CON 15JUL20130093</t>
  </si>
  <si>
    <t>NO SE TENDRAN EN CUENTA LOS CONTRATOS TRASLAPADOS AÑOS 2011-2012-2013, RELACIONADOS EN EL FORMATO 6 (EXPERIENCIA HABILITANTE) ADICIONALMENTE LA UNION TEMPORAL ES CONFORMADA POR 3 SOCIOS (ASOC. PIAGUA MUNICIPIO DEL TAMBO; ASOC. EL CRUCERO, ASOC ANAYES) Y AL MOMENTO DE REALIZAR EL LLENADO DEL FORMATO 6 EXPERIENCIA HABILITANTE SOLO RELACIONAN EXPERIENCIA CONTRACTUAL DE SOLO DOS SOCIOS).</t>
  </si>
  <si>
    <t>SI  CUMPLE FOLIO S 19 Y 20, PROCESO DE SUBSANACION (RADICADO EL 15 DE DICIEMBRE DE 2014). SE VALIDA EL TIEMPO A PARTIR DEL 3 DE DICIEMBRE DE 2009 SEGÚN LOS PLIEGOS DE LICITACION</t>
  </si>
  <si>
    <t>26</t>
  </si>
  <si>
    <t>8000</t>
  </si>
  <si>
    <t>=SUMA(L95:L113)</t>
  </si>
  <si>
    <t>=SUMA(L90:L108)</t>
  </si>
  <si>
    <t>=SUMA(L96:L114)</t>
  </si>
  <si>
    <t>=SUMA(L100:L118)</t>
  </si>
  <si>
    <t>=SUMA(L98:L116)</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</si>
</sst>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6" formatCode="&quot;$&quot;#,##0;[Red]\-&quot;$&quot;#,##0"/>
    <numFmt numFmtId="44" formatCode="_-&quot;$&quot;* #,##0.00_-;\-&quot;$&quot;* #,##0.00_-;_-&quot;$&quot;* &quot;-&quot;??_-;_-@_-"/>
    <numFmt numFmtId="43" formatCode="_-* #,##0.00_-;\-* #,##0.00_-;_-* &quot;-&quot;??_-;_-@_-"/>
    <numFmt numFmtId="164" formatCode="&quot;$&quot;\ #,##0_);[Red]\(&quot;$&quot;\ #,##0\)"/>
    <numFmt numFmtId="165" formatCode="[$$-2C0A]\ #,##0"/>
    <numFmt numFmtId="166" formatCode="[$$-240A]\ #,##0.00"/>
    <numFmt numFmtId="167" formatCode="_-* #,##0_-;\-* #,##0_-;_-* &quot;-&quot;??_-;_-@_-"/>
    <numFmt numFmtId="168" formatCode="[$$-240A]\ #,##0"/>
    <numFmt numFmtId="169" formatCode="0.0"/>
    <numFmt numFmtId="170" formatCode="_-* #,##0\ _€_-;\-* #,##0\ _€_-;_-* &quot;-&quot;??\ _€_-;_-@_-"/>
    <numFmt numFmtId="171" formatCode="[$$-2C0A]\ #,##0.00"/>
    <numFmt numFmtId="172" formatCode="_-&quot;$&quot;* #,##0_-;\-&quot;$&quot;* #,##0_-;_-&quot;$&quot;* &quot;-&quot;??_-;_-@_-"/>
    <numFmt numFmtId="173" formatCode="0_ ;\-0\ "/>
    <numFmt numFmtId="174" formatCode="dd/mm/yyyy;@"/>
    <numFmt numFmtId="175" formatCode="#,##0_ ;\-#,##0\ "/>
    <numFmt numFmtId="176" formatCode="#,##0.0"/>
    <numFmt numFmtId="177" formatCode="_-* #,##0.0_-;\-* #,##0.0_-;_-* &quot;-&quot;??_-;_-@_-"/>
    <numFmt numFmtId="178" formatCode="&quot;$&quot;#,##0"/>
    <numFmt numFmtId="179" formatCode="#,##0.00_ ;\-#,##0.00\ "/>
    <numFmt numFmtId="180" formatCode="dd/mm/yy;@"/>
    <numFmt numFmtId="181" formatCode="d/mm/yyyy;@"/>
    <numFmt numFmtId="182" formatCode="00#,##0"/>
    <numFmt numFmtId="183" formatCode="#,#0\10"/>
    <numFmt numFmtId="184" formatCode="_-* #,##0.000_-;\-* #,##0.000_-;_-* &quot;-&quot;??_-;_-@_-"/>
    <numFmt numFmtId="185" formatCode="dd\-mm\-yy;@"/>
  </numFmts>
  <fonts count="49">
    <font>
      <sz val="11"/>
      <color theme="1"/>
      <name val="Calibri"/>
      <family val="2"/>
      <scheme val="minor"/>
    </font>
    <font>
      <sz val="11"/>
      <color theme="1"/>
      <name val="Calibri"/>
      <family val="2"/>
      <scheme val="minor"/>
    </font>
    <font>
      <b/>
      <sz val="11"/>
      <color theme="1"/>
      <name val="Calibri"/>
      <family val="2"/>
      <scheme val="minor"/>
    </font>
    <font>
      <i/>
      <sz val="11"/>
      <color rgb="FFFF0000"/>
      <name val="Calibri"/>
      <family val="2"/>
      <scheme val="minor"/>
    </font>
    <font>
      <sz val="11"/>
      <name val="Calibri"/>
      <family val="2"/>
      <scheme val="minor"/>
    </font>
    <font>
      <b/>
      <sz val="11"/>
      <name val="Calibri"/>
      <family val="2"/>
      <scheme val="minor"/>
    </font>
    <font>
      <b/>
      <sz val="11"/>
      <color indexed="9"/>
      <name val="Calibri"/>
      <family val="2"/>
      <scheme val="minor"/>
    </font>
    <font>
      <sz val="11"/>
      <color indexed="8"/>
      <name val="Calibri"/>
      <family val="2"/>
      <scheme val="minor"/>
    </font>
    <font>
      <sz val="11"/>
      <color rgb="FFFF0000"/>
      <name val="Calibri"/>
      <family val="2"/>
      <scheme val="minor"/>
    </font>
    <font>
      <sz val="11"/>
      <color rgb="FF000000"/>
      <name val="Calibri"/>
      <family val="2"/>
      <scheme val="minor"/>
    </font>
    <font>
      <b/>
      <sz val="14"/>
      <color theme="1"/>
      <name val="Albertus Extra Bold"/>
    </font>
    <font>
      <b/>
      <sz val="20"/>
      <name val="Calibri"/>
      <family val="2"/>
    </font>
    <font>
      <b/>
      <sz val="16"/>
      <name val="Calibri"/>
      <family val="2"/>
    </font>
    <font>
      <b/>
      <sz val="11"/>
      <name val="Calibri"/>
      <family val="2"/>
    </font>
    <font>
      <b/>
      <sz val="12"/>
      <name val="Calibri"/>
      <family val="2"/>
    </font>
    <font>
      <sz val="12"/>
      <name val="Calibri"/>
      <family val="2"/>
    </font>
    <font>
      <sz val="11"/>
      <name val="Calibri"/>
      <family val="2"/>
    </font>
    <font>
      <b/>
      <sz val="11"/>
      <color theme="1"/>
      <name val="Arial"/>
      <family val="2"/>
    </font>
    <font>
      <sz val="11"/>
      <color theme="1"/>
      <name val="Arial"/>
      <family val="2"/>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11"/>
      <name val="Arial"/>
      <family val="2"/>
    </font>
    <font>
      <sz val="9"/>
      <name val="Arial"/>
      <family val="2"/>
    </font>
    <font>
      <sz val="7"/>
      <color theme="1"/>
      <name val="Times New Roman"/>
      <family val="1"/>
    </font>
    <font>
      <sz val="16"/>
      <name val="Calibri"/>
      <family val="2"/>
    </font>
    <font>
      <b/>
      <sz val="9"/>
      <color indexed="81"/>
      <name val="Tahoma"/>
      <family val="2"/>
    </font>
    <font>
      <sz val="9"/>
      <color indexed="81"/>
      <name val="Tahoma"/>
      <family val="2"/>
    </font>
    <font>
      <b/>
      <sz val="11"/>
      <color rgb="FFFF0000"/>
      <name val="Calibri"/>
      <family val="2"/>
      <scheme val="minor"/>
    </font>
    <font>
      <sz val="11"/>
      <color rgb="FF006100"/>
      <name val="Calibri"/>
      <family val="2"/>
      <scheme val="minor"/>
    </font>
    <font>
      <sz val="12"/>
      <color theme="1"/>
      <name val="Calibri"/>
      <family val="2"/>
      <scheme val="minor"/>
    </font>
    <font>
      <sz val="12"/>
      <name val="Calibri"/>
      <family val="2"/>
      <scheme val="minor"/>
    </font>
    <font>
      <sz val="11"/>
      <color theme="1"/>
      <name val="Calibri"/>
      <family val="2"/>
    </font>
    <font>
      <sz val="10"/>
      <name val="Calibri"/>
      <family val="2"/>
      <scheme val="minor"/>
    </font>
    <font>
      <sz val="10"/>
      <name val="Calibri"/>
      <family val="2"/>
    </font>
    <font>
      <b/>
      <sz val="10"/>
      <name val="Calibri"/>
      <family val="2"/>
      <scheme val="minor"/>
    </font>
    <font>
      <sz val="14"/>
      <name val="Calibri"/>
      <family val="2"/>
      <scheme val="minor"/>
    </font>
    <font>
      <b/>
      <sz val="14"/>
      <name val="Calibri"/>
      <family val="2"/>
      <scheme val="minor"/>
    </font>
    <font>
      <b/>
      <sz val="12"/>
      <color rgb="FFFF0000"/>
      <name val="Calibri"/>
      <family val="2"/>
      <scheme val="minor"/>
    </font>
    <font>
      <b/>
      <sz val="12"/>
      <name val="Calibri"/>
      <family val="2"/>
      <scheme val="minor"/>
    </font>
    <font>
      <b/>
      <sz val="14"/>
      <name val="Calibri"/>
      <family val="2"/>
    </font>
    <font>
      <sz val="11"/>
      <color rgb="FFFF0000"/>
      <name val="Calibri"/>
      <family val="2"/>
    </font>
    <font>
      <sz val="9"/>
      <color rgb="FFFF0000"/>
      <name val="Calibri"/>
      <family val="2"/>
      <scheme val="minor"/>
    </font>
    <font>
      <sz val="14"/>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6EFCE"/>
      </patternFill>
    </fill>
    <fill>
      <patternFill patternType="solid">
        <fgColor theme="3" tint="0.79998168889431442"/>
        <bgColor indexed="64"/>
      </patternFill>
    </fill>
    <fill>
      <patternFill patternType="solid">
        <fgColor rgb="FFFFC000"/>
        <bgColor indexed="64"/>
      </patternFill>
    </fill>
  </fills>
  <borders count="44">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57"/>
      </bottom>
      <diagonal/>
    </border>
    <border>
      <left style="medium">
        <color indexed="57"/>
      </left>
      <right/>
      <top/>
      <bottom style="medium">
        <color indexed="57"/>
      </bottom>
      <diagonal/>
    </border>
    <border>
      <left/>
      <right style="medium">
        <color indexed="57"/>
      </right>
      <top/>
      <bottom style="medium">
        <color indexed="57"/>
      </bottom>
      <diagonal/>
    </border>
    <border>
      <left style="medium">
        <color indexed="57"/>
      </left>
      <right/>
      <top style="medium">
        <color indexed="57"/>
      </top>
      <bottom/>
      <diagonal/>
    </border>
    <border>
      <left/>
      <right style="medium">
        <color indexed="57"/>
      </right>
      <top style="medium">
        <color indexed="57"/>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33" fillId="7" borderId="0" applyNumberFormat="0" applyBorder="0" applyAlignment="0" applyProtection="0"/>
  </cellStyleXfs>
  <cellXfs count="2167">
    <xf numFmtId="0" fontId="0" fillId="0" borderId="0" xfId="0"/>
    <xf numFmtId="15" fontId="2" fillId="0" borderId="5" xfId="0" applyNumberFormat="1" applyFont="1" applyFill="1" applyBorder="1" applyAlignment="1" applyProtection="1">
      <alignment horizontal="left" vertical="center"/>
      <protection locked="0"/>
    </xf>
    <xf numFmtId="0" fontId="2" fillId="0" borderId="0" xfId="0" applyFont="1" applyAlignment="1">
      <alignment horizontal="center" vertical="center"/>
    </xf>
    <xf numFmtId="165" fontId="2" fillId="3" borderId="6" xfId="0" applyNumberFormat="1" applyFont="1" applyFill="1" applyBorder="1" applyAlignment="1">
      <alignment horizontal="right" vertical="center"/>
    </xf>
    <xf numFmtId="167" fontId="2" fillId="3" borderId="6" xfId="1" applyNumberFormat="1" applyFont="1" applyFill="1" applyBorder="1" applyAlignment="1">
      <alignment horizontal="center" vertical="center"/>
    </xf>
    <xf numFmtId="166" fontId="2" fillId="4" borderId="0" xfId="0" applyNumberFormat="1" applyFont="1" applyFill="1" applyBorder="1" applyAlignment="1">
      <alignment horizontal="center" vertical="center" wrapText="1"/>
    </xf>
    <xf numFmtId="165" fontId="2" fillId="4" borderId="6" xfId="0" applyNumberFormat="1" applyFont="1" applyFill="1" applyBorder="1" applyAlignment="1" applyProtection="1">
      <alignment vertical="center"/>
      <protection locked="0"/>
    </xf>
    <xf numFmtId="0" fontId="2" fillId="0" borderId="0" xfId="0" applyFont="1" applyFill="1" applyBorder="1" applyAlignment="1">
      <alignment vertical="center" wrapText="1"/>
    </xf>
    <xf numFmtId="0" fontId="2" fillId="0" borderId="0" xfId="0" applyFont="1" applyAlignment="1">
      <alignment vertical="center"/>
    </xf>
    <xf numFmtId="0" fontId="2" fillId="2" borderId="6" xfId="0" applyFont="1" applyFill="1" applyBorder="1" applyAlignment="1">
      <alignment horizontal="center" vertical="center" wrapText="1"/>
    </xf>
    <xf numFmtId="0" fontId="3" fillId="0" borderId="0" xfId="0" applyFont="1" applyBorder="1" applyAlignment="1">
      <alignment horizontal="center" vertical="center"/>
    </xf>
    <xf numFmtId="0" fontId="2" fillId="2" borderId="11" xfId="0" applyFont="1" applyFill="1" applyBorder="1" applyAlignment="1">
      <alignment horizontal="center" vertical="center" wrapText="1"/>
    </xf>
    <xf numFmtId="2" fontId="2" fillId="2" borderId="1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0" borderId="6" xfId="0" applyNumberFormat="1"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49" fontId="4" fillId="0" borderId="6" xfId="0" applyNumberFormat="1" applyFont="1" applyFill="1" applyBorder="1" applyAlignment="1" applyProtection="1">
      <alignment horizontal="left" vertical="center" wrapText="1"/>
      <protection locked="0"/>
    </xf>
    <xf numFmtId="0" fontId="4" fillId="0" borderId="6" xfId="0" applyFont="1" applyFill="1" applyBorder="1" applyAlignment="1">
      <alignment horizontal="left" vertical="center" wrapText="1"/>
    </xf>
    <xf numFmtId="0" fontId="2" fillId="0" borderId="6" xfId="0" applyFont="1" applyFill="1" applyBorder="1" applyAlignment="1">
      <alignment vertical="center"/>
    </xf>
    <xf numFmtId="43" fontId="0" fillId="0" borderId="6" xfId="1" applyFont="1" applyFill="1" applyBorder="1" applyAlignment="1">
      <alignment horizontal="center" vertical="center"/>
    </xf>
    <xf numFmtId="167" fontId="0" fillId="0" borderId="6" xfId="1" applyNumberFormat="1" applyFont="1" applyFill="1" applyBorder="1" applyAlignment="1">
      <alignment horizontal="center" vertical="center"/>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15"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0" borderId="0" xfId="0" applyFont="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5" fillId="3" borderId="3" xfId="0" applyFont="1" applyFill="1" applyBorder="1" applyAlignment="1" applyProtection="1">
      <alignment vertical="center" wrapText="1"/>
      <protection locked="0"/>
    </xf>
    <xf numFmtId="0" fontId="5" fillId="3" borderId="3"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5"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protection locked="0"/>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protection locked="0"/>
    </xf>
    <xf numFmtId="14" fontId="0" fillId="0" borderId="0" xfId="0" applyNumberFormat="1" applyFont="1" applyFill="1" applyBorder="1" applyAlignment="1" applyProtection="1">
      <alignment vertical="center"/>
      <protection locked="0"/>
    </xf>
    <xf numFmtId="0" fontId="0" fillId="0" borderId="0" xfId="0" applyFont="1" applyAlignment="1">
      <alignment horizontal="center" vertical="center"/>
    </xf>
    <xf numFmtId="0" fontId="5" fillId="4" borderId="0" xfId="0" applyFont="1" applyFill="1" applyBorder="1" applyAlignment="1">
      <alignment horizontal="center" vertical="center" wrapText="1"/>
    </xf>
    <xf numFmtId="0" fontId="0" fillId="0" borderId="0" xfId="0" applyFont="1" applyFill="1" applyBorder="1" applyAlignment="1">
      <alignment vertical="center" wrapText="1"/>
    </xf>
    <xf numFmtId="165" fontId="0" fillId="3" borderId="6" xfId="0" applyNumberFormat="1" applyFont="1" applyFill="1" applyBorder="1" applyAlignment="1">
      <alignment horizontal="right" vertical="center"/>
    </xf>
    <xf numFmtId="0" fontId="0" fillId="3" borderId="6" xfId="0" applyNumberFormat="1" applyFont="1" applyFill="1" applyBorder="1" applyAlignment="1">
      <alignment horizontal="right" vertical="center" wrapText="1"/>
    </xf>
    <xf numFmtId="165" fontId="0" fillId="4" borderId="0" xfId="0" applyNumberFormat="1" applyFont="1" applyFill="1" applyBorder="1" applyAlignment="1">
      <alignment horizontal="right" vertical="center"/>
    </xf>
    <xf numFmtId="166" fontId="0" fillId="0" borderId="0" xfId="0" applyNumberFormat="1" applyFont="1" applyFill="1" applyBorder="1" applyAlignment="1">
      <alignment vertical="center"/>
    </xf>
    <xf numFmtId="165" fontId="0" fillId="0" borderId="0" xfId="0" applyNumberFormat="1" applyFont="1" applyFill="1" applyBorder="1" applyAlignment="1">
      <alignment horizontal="center" vertical="center"/>
    </xf>
    <xf numFmtId="164" fontId="0" fillId="0" borderId="0" xfId="0" applyNumberFormat="1" applyFont="1" applyAlignment="1">
      <alignment horizontal="center" vertical="center"/>
    </xf>
    <xf numFmtId="0" fontId="0" fillId="0" borderId="5" xfId="0" applyFont="1" applyBorder="1" applyAlignment="1">
      <alignment vertical="center"/>
    </xf>
    <xf numFmtId="0" fontId="0" fillId="2" borderId="6" xfId="0" applyFont="1" applyFill="1" applyBorder="1" applyAlignment="1">
      <alignment vertical="center" wrapText="1"/>
    </xf>
    <xf numFmtId="0" fontId="0" fillId="0" borderId="0" xfId="0" applyFont="1" applyBorder="1" applyAlignment="1">
      <alignment vertical="center"/>
    </xf>
    <xf numFmtId="0" fontId="0" fillId="0" borderId="5" xfId="0" applyFont="1" applyBorder="1" applyAlignment="1">
      <alignment horizontal="center" vertical="center" wrapText="1"/>
    </xf>
    <xf numFmtId="3" fontId="5" fillId="4" borderId="6" xfId="0" applyNumberFormat="1" applyFont="1" applyFill="1" applyBorder="1" applyAlignment="1">
      <alignment horizontal="right" vertical="center" wrapText="1"/>
    </xf>
    <xf numFmtId="168" fontId="0" fillId="0" borderId="0" xfId="0" applyNumberFormat="1" applyFont="1" applyBorder="1" applyAlignment="1">
      <alignment vertical="center"/>
    </xf>
    <xf numFmtId="3" fontId="4" fillId="0" borderId="0" xfId="0" applyNumberFormat="1" applyFont="1" applyFill="1" applyBorder="1" applyAlignment="1">
      <alignment horizontal="right" vertical="center" wrapText="1"/>
    </xf>
    <xf numFmtId="166" fontId="0" fillId="0" borderId="0" xfId="0" applyNumberFormat="1" applyFont="1" applyFill="1" applyBorder="1" applyAlignment="1">
      <alignment horizontal="center" vertical="center" wrapText="1"/>
    </xf>
    <xf numFmtId="165" fontId="0" fillId="0" borderId="0" xfId="0" applyNumberFormat="1" applyFont="1" applyFill="1" applyBorder="1" applyAlignment="1" applyProtection="1">
      <alignment vertical="center"/>
      <protection locked="0"/>
    </xf>
    <xf numFmtId="0" fontId="0" fillId="0" borderId="0" xfId="0" applyFont="1"/>
    <xf numFmtId="0" fontId="0" fillId="0" borderId="0" xfId="0" applyFont="1" applyAlignment="1">
      <alignment wrapText="1"/>
    </xf>
    <xf numFmtId="0" fontId="0" fillId="0" borderId="6" xfId="0" applyFont="1" applyBorder="1" applyAlignment="1">
      <alignment vertical="center"/>
    </xf>
    <xf numFmtId="0" fontId="0" fillId="4" borderId="6" xfId="0" applyFont="1" applyFill="1" applyBorder="1" applyAlignment="1">
      <alignment horizontal="center" vertical="center"/>
    </xf>
    <xf numFmtId="0" fontId="0" fillId="4" borderId="6" xfId="0" applyFont="1" applyFill="1" applyBorder="1" applyAlignment="1">
      <alignment horizontal="center" vertical="center" wrapText="1"/>
    </xf>
    <xf numFmtId="0" fontId="0" fillId="0" borderId="6" xfId="0" applyFont="1" applyBorder="1" applyAlignment="1">
      <alignment horizontal="justify" vertical="center" wrapText="1"/>
    </xf>
    <xf numFmtId="0" fontId="4" fillId="4"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4" borderId="6"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wrapText="1"/>
    </xf>
    <xf numFmtId="166" fontId="0" fillId="0" borderId="0" xfId="0" applyNumberFormat="1" applyFont="1" applyFill="1" applyAlignment="1">
      <alignment vertical="center"/>
    </xf>
    <xf numFmtId="0" fontId="0" fillId="0" borderId="0" xfId="0" applyFont="1" applyFill="1" applyAlignment="1">
      <alignment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6" xfId="0" applyFont="1" applyBorder="1" applyAlignment="1"/>
    <xf numFmtId="0" fontId="0" fillId="4" borderId="6" xfId="0" applyFont="1" applyFill="1" applyBorder="1" applyAlignment="1">
      <alignment wrapText="1"/>
    </xf>
    <xf numFmtId="0" fontId="0" fillId="0" borderId="6" xfId="0" applyFont="1" applyFill="1" applyBorder="1"/>
    <xf numFmtId="0" fontId="0" fillId="0" borderId="6" xfId="0" applyFont="1" applyFill="1" applyBorder="1" applyAlignment="1">
      <alignment horizontal="center" wrapText="1"/>
    </xf>
    <xf numFmtId="0" fontId="0" fillId="0" borderId="6" xfId="0" applyFont="1" applyFill="1" applyBorder="1" applyAlignment="1">
      <alignment horizontal="center"/>
    </xf>
    <xf numFmtId="0" fontId="0" fillId="0" borderId="6" xfId="0" applyFont="1" applyFill="1" applyBorder="1" applyAlignment="1"/>
    <xf numFmtId="0" fontId="0" fillId="0" borderId="6" xfId="0" applyFont="1" applyBorder="1" applyAlignment="1">
      <alignment vertical="center" wrapText="1"/>
    </xf>
    <xf numFmtId="14" fontId="0" fillId="0" borderId="6" xfId="0" applyNumberFormat="1" applyFont="1" applyBorder="1" applyAlignment="1">
      <alignment vertical="center"/>
    </xf>
    <xf numFmtId="0" fontId="0" fillId="0" borderId="6" xfId="0" applyFont="1" applyFill="1" applyBorder="1" applyAlignment="1">
      <alignment horizontal="justify" vertical="top" wrapText="1"/>
    </xf>
    <xf numFmtId="0" fontId="0" fillId="0" borderId="6" xfId="0" applyFont="1" applyFill="1" applyBorder="1" applyAlignment="1">
      <alignment horizontal="justify" vertical="top"/>
    </xf>
    <xf numFmtId="0" fontId="0" fillId="0" borderId="10" xfId="0" applyFont="1" applyBorder="1" applyAlignment="1">
      <alignment vertical="center" wrapText="1"/>
    </xf>
    <xf numFmtId="0" fontId="0" fillId="4" borderId="0" xfId="0" applyFont="1" applyFill="1" applyAlignment="1">
      <alignment horizontal="center" vertical="center"/>
    </xf>
    <xf numFmtId="49" fontId="0"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6" xfId="0" applyFont="1" applyBorder="1"/>
    <xf numFmtId="0" fontId="0" fillId="0" borderId="6" xfId="0" applyFont="1" applyFill="1" applyBorder="1" applyAlignment="1">
      <alignment wrapText="1"/>
    </xf>
    <xf numFmtId="0" fontId="0" fillId="0" borderId="6" xfId="0" applyFont="1" applyFill="1" applyBorder="1" applyAlignment="1">
      <alignment vertical="center"/>
    </xf>
    <xf numFmtId="0" fontId="0" fillId="0" borderId="6" xfId="0" applyFont="1" applyFill="1" applyBorder="1" applyAlignment="1">
      <alignment vertical="center" wrapText="1"/>
    </xf>
    <xf numFmtId="0" fontId="0" fillId="0" borderId="9" xfId="0" applyFont="1" applyBorder="1" applyAlignment="1">
      <alignment vertical="center" wrapText="1"/>
    </xf>
    <xf numFmtId="0" fontId="0" fillId="0" borderId="0" xfId="0" applyFont="1" applyBorder="1" applyAlignment="1">
      <alignment vertical="center" wrapText="1"/>
    </xf>
    <xf numFmtId="0" fontId="4" fillId="0" borderId="0" xfId="0" applyFont="1" applyFill="1" applyBorder="1" applyAlignment="1">
      <alignment vertical="center"/>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wrapText="1"/>
      <protection locked="0"/>
    </xf>
    <xf numFmtId="9" fontId="4" fillId="0" borderId="6" xfId="0" applyNumberFormat="1" applyFont="1" applyFill="1" applyBorder="1" applyAlignment="1" applyProtection="1">
      <alignment horizontal="center" vertical="center" wrapText="1"/>
      <protection locked="0"/>
    </xf>
    <xf numFmtId="9" fontId="4" fillId="0" borderId="6" xfId="2" applyFont="1" applyFill="1" applyBorder="1" applyAlignment="1" applyProtection="1">
      <alignment horizontal="center" vertical="center" wrapText="1"/>
      <protection locked="0"/>
    </xf>
    <xf numFmtId="14" fontId="4" fillId="0" borderId="6" xfId="0" applyNumberFormat="1" applyFont="1" applyFill="1" applyBorder="1" applyAlignment="1" applyProtection="1">
      <alignment horizontal="center" vertical="center" wrapText="1"/>
      <protection locked="0"/>
    </xf>
    <xf numFmtId="15" fontId="4" fillId="4" borderId="6" xfId="0" applyNumberFormat="1" applyFont="1" applyFill="1" applyBorder="1" applyAlignment="1" applyProtection="1">
      <alignment horizontal="center" vertical="center" wrapText="1"/>
      <protection locked="0"/>
    </xf>
    <xf numFmtId="169" fontId="4" fillId="0" borderId="6" xfId="0" applyNumberFormat="1" applyFont="1" applyFill="1" applyBorder="1" applyAlignment="1" applyProtection="1">
      <alignment horizontal="center" vertical="center" wrapText="1"/>
      <protection locked="0"/>
    </xf>
    <xf numFmtId="15" fontId="4" fillId="0" borderId="6" xfId="0" applyNumberFormat="1" applyFont="1" applyFill="1" applyBorder="1" applyAlignment="1" applyProtection="1">
      <alignment horizontal="center" vertical="center" wrapText="1"/>
      <protection locked="0"/>
    </xf>
    <xf numFmtId="2" fontId="4" fillId="4" borderId="6" xfId="0" applyNumberFormat="1" applyFont="1" applyFill="1" applyBorder="1" applyAlignment="1" applyProtection="1">
      <alignment horizontal="center" vertical="center" wrapText="1"/>
      <protection locked="0"/>
    </xf>
    <xf numFmtId="2" fontId="4" fillId="0" borderId="6" xfId="0" applyNumberFormat="1" applyFont="1" applyFill="1" applyBorder="1" applyAlignment="1" applyProtection="1">
      <alignment horizontal="center" vertical="center" wrapText="1"/>
      <protection locked="0"/>
    </xf>
    <xf numFmtId="170" fontId="4" fillId="0" borderId="6" xfId="1" applyNumberFormat="1" applyFont="1" applyFill="1" applyBorder="1" applyAlignment="1">
      <alignment horizontal="right" vertical="center" wrapText="1"/>
    </xf>
    <xf numFmtId="0" fontId="4" fillId="0" borderId="6" xfId="0" applyNumberFormat="1" applyFont="1" applyFill="1" applyBorder="1" applyAlignment="1" applyProtection="1">
      <alignment horizontal="center" vertical="center" wrapText="1"/>
      <protection locked="0"/>
    </xf>
    <xf numFmtId="1" fontId="5" fillId="0" borderId="6" xfId="0" applyNumberFormat="1" applyFont="1" applyFill="1" applyBorder="1" applyAlignment="1" applyProtection="1">
      <alignment horizontal="center" vertical="center" wrapText="1"/>
      <protection locked="0"/>
    </xf>
    <xf numFmtId="49" fontId="5" fillId="0" borderId="6" xfId="0" applyNumberFormat="1" applyFont="1" applyFill="1" applyBorder="1" applyAlignment="1" applyProtection="1">
      <alignment horizontal="center" vertical="center" wrapText="1"/>
      <protection locked="0"/>
    </xf>
    <xf numFmtId="2" fontId="5" fillId="0" borderId="6"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9" fontId="4" fillId="4" borderId="6" xfId="0" applyNumberFormat="1" applyFont="1" applyFill="1" applyBorder="1" applyAlignment="1" applyProtection="1">
      <alignment horizontal="center" vertical="center" wrapText="1"/>
      <protection locked="0"/>
    </xf>
    <xf numFmtId="0" fontId="4" fillId="0" borderId="6" xfId="0" applyFont="1" applyBorder="1" applyAlignment="1">
      <alignment horizontal="center" wrapText="1"/>
    </xf>
    <xf numFmtId="0" fontId="5" fillId="0" borderId="2" xfId="0" applyFont="1" applyFill="1" applyBorder="1" applyAlignment="1">
      <alignment vertical="center"/>
    </xf>
    <xf numFmtId="0" fontId="5" fillId="0" borderId="5" xfId="0" applyFont="1" applyFill="1" applyBorder="1" applyAlignment="1">
      <alignment vertical="center"/>
    </xf>
    <xf numFmtId="171" fontId="2" fillId="2" borderId="6" xfId="0" applyNumberFormat="1" applyFont="1" applyFill="1" applyBorder="1" applyAlignment="1">
      <alignment horizontal="center" vertical="center"/>
    </xf>
    <xf numFmtId="0" fontId="4" fillId="0" borderId="0" xfId="0" applyFont="1" applyFill="1" applyAlignment="1">
      <alignment horizontal="left" vertical="center" wrapText="1"/>
    </xf>
    <xf numFmtId="0" fontId="5"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0" fillId="0" borderId="6" xfId="0" applyFont="1" applyBorder="1" applyAlignment="1">
      <alignment horizontal="left" vertical="center" wrapText="1"/>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Border="1" applyAlignment="1">
      <alignment horizontal="center" vertical="center" wrapText="1"/>
    </xf>
    <xf numFmtId="0" fontId="4" fillId="0" borderId="6" xfId="0" applyFont="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5" fillId="0" borderId="6" xfId="0" applyFont="1" applyFill="1" applyBorder="1" applyAlignment="1">
      <alignment horizontal="center" vertical="center" wrapText="1"/>
    </xf>
    <xf numFmtId="49" fontId="5" fillId="0" borderId="6" xfId="0" applyNumberFormat="1" applyFont="1" applyFill="1" applyBorder="1" applyAlignment="1" applyProtection="1">
      <alignment horizontal="left" vertical="center" wrapText="1"/>
      <protection locked="0"/>
    </xf>
    <xf numFmtId="0" fontId="5" fillId="0" borderId="6" xfId="0" applyFont="1" applyFill="1" applyBorder="1" applyAlignment="1" applyProtection="1">
      <alignment horizontal="center" vertical="center" wrapText="1"/>
      <protection locked="0"/>
    </xf>
    <xf numFmtId="9" fontId="5" fillId="0" borderId="6" xfId="0" applyNumberFormat="1" applyFont="1" applyFill="1" applyBorder="1" applyAlignment="1" applyProtection="1">
      <alignment horizontal="center" vertical="center" wrapText="1"/>
      <protection locked="0"/>
    </xf>
    <xf numFmtId="15" fontId="5" fillId="0" borderId="6" xfId="0" applyNumberFormat="1" applyFont="1" applyFill="1" applyBorder="1" applyAlignment="1" applyProtection="1">
      <alignment horizontal="center" vertical="center" wrapText="1"/>
      <protection locked="0"/>
    </xf>
    <xf numFmtId="170" fontId="5" fillId="0" borderId="6" xfId="1" applyNumberFormat="1" applyFont="1" applyFill="1" applyBorder="1" applyAlignment="1">
      <alignment horizontal="right" vertical="center" wrapText="1"/>
    </xf>
    <xf numFmtId="0" fontId="5" fillId="0" borderId="6" xfId="0" applyFont="1" applyFill="1" applyBorder="1" applyAlignment="1">
      <alignment horizontal="left" vertical="center" wrapText="1"/>
    </xf>
    <xf numFmtId="0" fontId="5" fillId="0" borderId="0" xfId="0" applyFont="1" applyFill="1" applyAlignment="1">
      <alignment horizontal="left" vertical="center" wrapText="1"/>
    </xf>
    <xf numFmtId="0" fontId="0" fillId="0" borderId="6" xfId="0" applyFont="1" applyBorder="1" applyAlignment="1">
      <alignment horizontal="left" vertical="center" wrapText="1"/>
    </xf>
    <xf numFmtId="0" fontId="0" fillId="0" borderId="6"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6" xfId="0" applyFont="1" applyBorder="1" applyAlignment="1">
      <alignment horizontal="left" vertical="top" wrapText="1"/>
    </xf>
    <xf numFmtId="0" fontId="5" fillId="2" borderId="6"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0" xfId="0" applyFont="1" applyFill="1" applyAlignment="1">
      <alignment horizontal="left" vertical="center" wrapText="1"/>
    </xf>
    <xf numFmtId="0" fontId="5" fillId="0" borderId="0" xfId="0" applyFont="1" applyFill="1" applyBorder="1" applyAlignment="1">
      <alignment horizontal="center" vertical="center" wrapText="1"/>
    </xf>
    <xf numFmtId="3" fontId="0" fillId="3" borderId="6" xfId="0" applyNumberFormat="1" applyFont="1" applyFill="1" applyBorder="1" applyAlignment="1">
      <alignment horizontal="right" vertical="center"/>
    </xf>
    <xf numFmtId="165" fontId="0" fillId="0" borderId="0" xfId="0" applyNumberFormat="1" applyFont="1" applyFill="1" applyBorder="1" applyAlignment="1">
      <alignment horizontal="right" vertical="center"/>
    </xf>
    <xf numFmtId="165" fontId="2" fillId="3" borderId="6" xfId="0" applyNumberFormat="1" applyFont="1" applyFill="1" applyBorder="1" applyAlignment="1">
      <alignment horizontal="center" vertical="center"/>
    </xf>
    <xf numFmtId="3" fontId="4" fillId="4" borderId="6" xfId="0" applyNumberFormat="1" applyFont="1" applyFill="1" applyBorder="1" applyAlignment="1">
      <alignment horizontal="right" vertical="center" wrapText="1"/>
    </xf>
    <xf numFmtId="166" fontId="0" fillId="0" borderId="0" xfId="0" applyNumberFormat="1" applyFont="1" applyBorder="1" applyAlignment="1">
      <alignment vertical="center"/>
    </xf>
    <xf numFmtId="165" fontId="0" fillId="4" borderId="6" xfId="0" applyNumberFormat="1" applyFont="1" applyFill="1" applyBorder="1" applyAlignment="1" applyProtection="1">
      <alignment vertical="center"/>
      <protection locked="0"/>
    </xf>
    <xf numFmtId="167" fontId="4" fillId="0" borderId="6" xfId="1" applyNumberFormat="1" applyFont="1" applyFill="1" applyBorder="1" applyAlignment="1" applyProtection="1">
      <alignment horizontal="center" vertical="center" wrapText="1"/>
      <protection locked="0"/>
    </xf>
    <xf numFmtId="49" fontId="4" fillId="0" borderId="6" xfId="0" applyNumberFormat="1" applyFont="1" applyFill="1" applyBorder="1" applyAlignment="1" applyProtection="1">
      <alignment horizontal="left" vertical="center" wrapText="1" indent="4"/>
      <protection locked="0"/>
    </xf>
    <xf numFmtId="172" fontId="4" fillId="0" borderId="6" xfId="4" applyNumberFormat="1" applyFont="1" applyFill="1" applyBorder="1" applyAlignment="1" applyProtection="1">
      <alignment horizontal="left" vertical="center" wrapText="1" indent="3"/>
      <protection locked="0"/>
    </xf>
    <xf numFmtId="0" fontId="4" fillId="0" borderId="6" xfId="0" applyFont="1" applyFill="1" applyBorder="1" applyAlignment="1">
      <alignment horizontal="left" vertical="top" wrapText="1"/>
    </xf>
    <xf numFmtId="172" fontId="4" fillId="0" borderId="6" xfId="4" applyNumberFormat="1" applyFont="1" applyFill="1" applyBorder="1" applyAlignment="1" applyProtection="1">
      <alignment horizontal="center" vertical="center" wrapText="1"/>
      <protection locked="0"/>
    </xf>
    <xf numFmtId="49" fontId="0" fillId="0" borderId="6" xfId="0" applyNumberFormat="1" applyFont="1" applyFill="1" applyBorder="1" applyAlignment="1">
      <alignment horizontal="center" vertical="center"/>
    </xf>
    <xf numFmtId="1" fontId="0" fillId="0" borderId="6" xfId="0" applyNumberFormat="1" applyFont="1" applyFill="1" applyBorder="1" applyAlignment="1">
      <alignment horizontal="center" vertical="center"/>
    </xf>
    <xf numFmtId="14" fontId="0" fillId="4" borderId="6" xfId="0" applyNumberFormat="1" applyFont="1" applyFill="1" applyBorder="1" applyAlignment="1">
      <alignment horizontal="center" vertical="center"/>
    </xf>
    <xf numFmtId="0" fontId="0" fillId="4" borderId="6"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0" xfId="0" applyFont="1" applyFill="1" applyAlignment="1">
      <alignment vertical="center"/>
    </xf>
    <xf numFmtId="0" fontId="0" fillId="4" borderId="16"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14" fontId="0" fillId="0" borderId="6" xfId="0" applyNumberFormat="1" applyBorder="1" applyAlignment="1">
      <alignment horizontal="center" vertical="center"/>
    </xf>
    <xf numFmtId="0" fontId="0" fillId="0" borderId="6" xfId="0" applyFill="1"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xf>
    <xf numFmtId="49" fontId="0" fillId="0" borderId="6" xfId="0" applyNumberFormat="1" applyBorder="1" applyAlignment="1">
      <alignment horizontal="center" vertical="center" wrapText="1"/>
    </xf>
    <xf numFmtId="0" fontId="2" fillId="0" borderId="0" xfId="0" applyFont="1" applyFill="1" applyBorder="1" applyAlignment="1">
      <alignment horizontal="center" vertical="center" wrapText="1"/>
    </xf>
    <xf numFmtId="0" fontId="5" fillId="2" borderId="6" xfId="0" applyFont="1" applyFill="1" applyBorder="1" applyAlignment="1">
      <alignment horizontal="left" vertical="center" wrapText="1"/>
    </xf>
    <xf numFmtId="165" fontId="0" fillId="4" borderId="6" xfId="0" applyNumberFormat="1" applyFont="1" applyFill="1" applyBorder="1" applyAlignment="1">
      <alignment horizontal="right" vertical="center"/>
    </xf>
    <xf numFmtId="167" fontId="0" fillId="4" borderId="6" xfId="1" applyNumberFormat="1" applyFont="1" applyFill="1" applyBorder="1" applyAlignment="1">
      <alignment horizontal="right" vertical="center"/>
    </xf>
    <xf numFmtId="166" fontId="0" fillId="4" borderId="0" xfId="0" applyNumberFormat="1" applyFont="1" applyFill="1" applyBorder="1" applyAlignment="1">
      <alignment vertical="center"/>
    </xf>
    <xf numFmtId="0" fontId="4" fillId="4" borderId="6" xfId="0" applyFont="1" applyFill="1" applyBorder="1" applyAlignment="1">
      <alignment horizontal="left" vertical="top" wrapText="1"/>
    </xf>
    <xf numFmtId="173" fontId="4" fillId="0" borderId="6" xfId="1" applyNumberFormat="1" applyFont="1" applyFill="1" applyBorder="1" applyAlignment="1" applyProtection="1">
      <alignment horizontal="center" vertical="center" wrapText="1"/>
      <protection locked="0"/>
    </xf>
    <xf numFmtId="169" fontId="4" fillId="4" borderId="6" xfId="0" applyNumberFormat="1" applyFont="1" applyFill="1" applyBorder="1" applyAlignment="1" applyProtection="1">
      <alignment horizontal="center" vertical="center" wrapText="1"/>
      <protection locked="0"/>
    </xf>
    <xf numFmtId="1" fontId="4" fillId="0" borderId="6" xfId="0" applyNumberFormat="1" applyFont="1" applyFill="1" applyBorder="1" applyAlignment="1" applyProtection="1">
      <alignment horizontal="center" vertical="center" wrapText="1"/>
      <protection locked="0"/>
    </xf>
    <xf numFmtId="172" fontId="4" fillId="0" borderId="6" xfId="4" applyNumberFormat="1" applyFont="1" applyFill="1" applyBorder="1" applyAlignment="1">
      <alignment horizontal="right" vertical="center" wrapText="1"/>
    </xf>
    <xf numFmtId="0" fontId="4" fillId="4" borderId="6" xfId="0" applyFont="1" applyFill="1" applyBorder="1" applyAlignment="1">
      <alignment vertical="center" wrapText="1"/>
    </xf>
    <xf numFmtId="173" fontId="5" fillId="0" borderId="6" xfId="1" applyNumberFormat="1" applyFont="1" applyFill="1" applyBorder="1" applyAlignment="1" applyProtection="1">
      <alignment horizontal="center" vertical="center" wrapText="1"/>
      <protection locked="0"/>
    </xf>
    <xf numFmtId="169" fontId="5" fillId="4" borderId="6" xfId="0" applyNumberFormat="1" applyFont="1" applyFill="1" applyBorder="1" applyAlignment="1" applyProtection="1">
      <alignment horizontal="center" vertical="center" wrapText="1"/>
      <protection locked="0"/>
    </xf>
    <xf numFmtId="0" fontId="4" fillId="0" borderId="0" xfId="0" applyFont="1" applyFill="1" applyAlignment="1">
      <alignment vertical="center" wrapText="1"/>
    </xf>
    <xf numFmtId="0" fontId="0" fillId="0" borderId="6" xfId="0" applyFont="1" applyBorder="1" applyAlignment="1">
      <alignment wrapText="1"/>
    </xf>
    <xf numFmtId="14" fontId="0" fillId="0" borderId="6" xfId="0" applyNumberFormat="1" applyFont="1" applyBorder="1" applyAlignment="1">
      <alignment horizontal="center" vertical="center"/>
    </xf>
    <xf numFmtId="14" fontId="4" fillId="4" borderId="6" xfId="0" applyNumberFormat="1" applyFont="1" applyFill="1" applyBorder="1" applyAlignment="1" applyProtection="1">
      <alignment horizontal="center" vertical="center" wrapText="1"/>
      <protection locked="0"/>
    </xf>
    <xf numFmtId="166" fontId="2" fillId="4" borderId="0" xfId="0" applyNumberFormat="1" applyFont="1" applyFill="1" applyBorder="1" applyAlignment="1">
      <alignment vertical="center"/>
    </xf>
    <xf numFmtId="0" fontId="0" fillId="0" borderId="6" xfId="0" applyFill="1" applyBorder="1" applyAlignment="1">
      <alignment horizontal="center"/>
    </xf>
    <xf numFmtId="14" fontId="0" fillId="0" borderId="6" xfId="0" applyNumberFormat="1" applyFont="1" applyFill="1" applyBorder="1" applyAlignment="1">
      <alignment horizontal="center" vertical="center" wrapText="1"/>
    </xf>
    <xf numFmtId="2" fontId="0"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2" fontId="2" fillId="0" borderId="6" xfId="0" applyNumberFormat="1" applyFont="1" applyFill="1" applyBorder="1" applyAlignment="1">
      <alignment horizontal="center" vertical="center" wrapText="1"/>
    </xf>
    <xf numFmtId="170" fontId="4" fillId="0" borderId="6" xfId="1" applyNumberFormat="1" applyFont="1" applyFill="1" applyBorder="1" applyAlignment="1">
      <alignment horizontal="center" vertical="center" wrapText="1"/>
    </xf>
    <xf numFmtId="49" fontId="0" fillId="0" borderId="6" xfId="0" applyNumberFormat="1" applyFont="1" applyBorder="1" applyAlignment="1">
      <alignment wrapText="1"/>
    </xf>
    <xf numFmtId="0" fontId="0" fillId="0" borderId="0" xfId="0" applyNumberFormat="1" applyFont="1" applyAlignment="1">
      <alignment vertical="center"/>
    </xf>
    <xf numFmtId="0" fontId="0" fillId="0" borderId="0" xfId="0" applyFont="1" applyBorder="1" applyAlignment="1">
      <alignment wrapText="1"/>
    </xf>
    <xf numFmtId="49" fontId="0" fillId="0" borderId="0" xfId="0" applyNumberFormat="1" applyFont="1" applyBorder="1" applyAlignment="1">
      <alignment wrapText="1"/>
    </xf>
    <xf numFmtId="0" fontId="0" fillId="0" borderId="0" xfId="0" applyFont="1" applyBorder="1" applyAlignment="1"/>
    <xf numFmtId="0" fontId="0" fillId="0" borderId="0" xfId="0" applyFont="1" applyFill="1" applyBorder="1"/>
    <xf numFmtId="0" fontId="0" fillId="0" borderId="0" xfId="0" applyFont="1" applyBorder="1"/>
    <xf numFmtId="0" fontId="0" fillId="0" borderId="0" xfId="0" applyFont="1" applyFill="1" applyBorder="1" applyAlignment="1">
      <alignment wrapText="1"/>
    </xf>
    <xf numFmtId="0" fontId="0" fillId="0" borderId="0" xfId="0" applyFont="1" applyFill="1" applyBorder="1" applyAlignment="1"/>
    <xf numFmtId="0" fontId="0" fillId="0" borderId="0" xfId="0" applyNumberFormat="1" applyFont="1" applyBorder="1" applyAlignment="1">
      <alignment horizontal="center" vertical="center" wrapText="1"/>
    </xf>
    <xf numFmtId="0" fontId="4" fillId="0" borderId="6" xfId="0" applyFont="1" applyBorder="1" applyAlignment="1">
      <alignment horizontal="center" vertical="center"/>
    </xf>
    <xf numFmtId="49" fontId="0" fillId="0" borderId="6" xfId="0" applyNumberFormat="1" applyFont="1" applyBorder="1" applyAlignment="1">
      <alignment vertical="center" wrapText="1"/>
    </xf>
    <xf numFmtId="0" fontId="4" fillId="0" borderId="6" xfId="0" applyFont="1" applyBorder="1" applyAlignment="1">
      <alignment vertical="center" wrapText="1"/>
    </xf>
    <xf numFmtId="14" fontId="0" fillId="0" borderId="6" xfId="0" applyNumberFormat="1" applyFont="1" applyBorder="1" applyAlignment="1">
      <alignment vertical="center" wrapText="1"/>
    </xf>
    <xf numFmtId="0" fontId="0" fillId="0" borderId="6" xfId="0" applyBorder="1" applyAlignment="1">
      <alignment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wrapText="1"/>
    </xf>
    <xf numFmtId="0" fontId="4" fillId="0" borderId="6" xfId="0" applyFont="1" applyFill="1" applyBorder="1" applyAlignment="1">
      <alignment horizontal="center" wrapText="1"/>
    </xf>
    <xf numFmtId="167" fontId="0" fillId="3" borderId="6" xfId="1" applyNumberFormat="1" applyFont="1" applyFill="1" applyBorder="1" applyAlignment="1">
      <alignment horizontal="right" vertical="center"/>
    </xf>
    <xf numFmtId="167" fontId="2" fillId="3" borderId="6" xfId="1" applyNumberFormat="1" applyFont="1" applyFill="1" applyBorder="1" applyAlignment="1">
      <alignment horizontal="right" vertical="center"/>
    </xf>
    <xf numFmtId="3" fontId="5" fillId="0" borderId="6" xfId="0" applyNumberFormat="1" applyFont="1" applyFill="1" applyBorder="1" applyAlignment="1">
      <alignment horizontal="right" vertical="center" wrapText="1"/>
    </xf>
    <xf numFmtId="166" fontId="2" fillId="0" borderId="0" xfId="0" applyNumberFormat="1" applyFont="1" applyFill="1" applyBorder="1" applyAlignment="1">
      <alignment vertical="center"/>
    </xf>
    <xf numFmtId="165" fontId="2" fillId="0" borderId="6" xfId="0" applyNumberFormat="1" applyFont="1" applyFill="1" applyBorder="1" applyAlignment="1" applyProtection="1">
      <alignment vertical="center"/>
      <protection locked="0"/>
    </xf>
    <xf numFmtId="0" fontId="4" fillId="0" borderId="9" xfId="0" applyFont="1" applyFill="1" applyBorder="1" applyAlignment="1">
      <alignment vertical="justify" wrapText="1"/>
    </xf>
    <xf numFmtId="0" fontId="4" fillId="0" borderId="13" xfId="0" applyFont="1" applyFill="1" applyBorder="1" applyAlignment="1">
      <alignment vertical="top" wrapText="1"/>
    </xf>
    <xf numFmtId="0" fontId="4" fillId="0" borderId="10" xfId="0" applyFont="1" applyFill="1" applyBorder="1" applyAlignment="1">
      <alignment vertical="top" wrapText="1"/>
    </xf>
    <xf numFmtId="0" fontId="9" fillId="0" borderId="6" xfId="0" applyFont="1" applyFill="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4" fillId="0" borderId="6" xfId="0" applyFont="1" applyFill="1" applyBorder="1" applyAlignment="1">
      <alignment vertical="center" wrapText="1"/>
    </xf>
    <xf numFmtId="49" fontId="0" fillId="0" borderId="6" xfId="0" applyNumberFormat="1" applyFont="1" applyBorder="1" applyAlignment="1">
      <alignment horizontal="center" wrapText="1"/>
    </xf>
    <xf numFmtId="14" fontId="0" fillId="0" borderId="6" xfId="0" applyNumberFormat="1" applyFont="1" applyBorder="1"/>
    <xf numFmtId="3" fontId="0" fillId="0" borderId="6" xfId="0" applyNumberFormat="1" applyFont="1" applyBorder="1"/>
    <xf numFmtId="0" fontId="0" fillId="0" borderId="0" xfId="0" applyAlignment="1">
      <alignment vertical="center"/>
    </xf>
    <xf numFmtId="0" fontId="12" fillId="0" borderId="2" xfId="0" applyFont="1" applyFill="1" applyBorder="1" applyAlignment="1">
      <alignment vertical="center"/>
    </xf>
    <xf numFmtId="0" fontId="14" fillId="0" borderId="2" xfId="0" applyFont="1" applyFill="1" applyBorder="1" applyAlignment="1">
      <alignment vertical="center"/>
    </xf>
    <xf numFmtId="0" fontId="13" fillId="3" borderId="3" xfId="0" applyFont="1" applyFill="1" applyBorder="1" applyAlignment="1" applyProtection="1">
      <alignment vertical="center"/>
      <protection locked="0"/>
    </xf>
    <xf numFmtId="0" fontId="13" fillId="3" borderId="4" xfId="0" applyFont="1" applyFill="1" applyBorder="1" applyAlignment="1" applyProtection="1">
      <alignment vertical="center"/>
      <protection locked="0"/>
    </xf>
    <xf numFmtId="0" fontId="14" fillId="0" borderId="5" xfId="0" applyFont="1" applyFill="1" applyBorder="1" applyAlignment="1">
      <alignment vertical="center"/>
    </xf>
    <xf numFmtId="174" fontId="2" fillId="0" borderId="5" xfId="0" applyNumberFormat="1" applyFont="1" applyFill="1" applyBorder="1" applyAlignment="1" applyProtection="1">
      <alignment horizontal="left" vertical="center"/>
      <protection locked="0"/>
    </xf>
    <xf numFmtId="0" fontId="13" fillId="0" borderId="3"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5"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4" fillId="0" borderId="0" xfId="0" applyFont="1" applyFill="1" applyBorder="1" applyAlignment="1" applyProtection="1">
      <alignment horizontal="left" vertical="center"/>
      <protection locked="0"/>
    </xf>
    <xf numFmtId="0" fontId="0" fillId="0" borderId="0" xfId="0" applyAlignment="1">
      <alignment horizontal="center" vertical="center"/>
    </xf>
    <xf numFmtId="0" fontId="13" fillId="2" borderId="6" xfId="0" applyFont="1" applyFill="1" applyBorder="1" applyAlignment="1">
      <alignment horizontal="center" vertical="center" wrapText="1"/>
    </xf>
    <xf numFmtId="0" fontId="0" fillId="0" borderId="0" xfId="0" applyFill="1" applyBorder="1" applyAlignment="1">
      <alignment vertical="center" wrapText="1"/>
    </xf>
    <xf numFmtId="165" fontId="0" fillId="3" borderId="6" xfId="0" applyNumberFormat="1" applyFill="1" applyBorder="1" applyAlignment="1">
      <alignment horizontal="right" vertical="center"/>
    </xf>
    <xf numFmtId="166" fontId="0" fillId="0" borderId="0" xfId="0" applyNumberFormat="1" applyFill="1" applyBorder="1" applyAlignment="1">
      <alignment vertical="center"/>
    </xf>
    <xf numFmtId="165" fontId="0" fillId="0" borderId="0" xfId="0" applyNumberFormat="1" applyFill="1" applyBorder="1" applyAlignment="1">
      <alignment horizontal="center" vertical="center"/>
    </xf>
    <xf numFmtId="164" fontId="0" fillId="0" borderId="0" xfId="0" applyNumberFormat="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0" fontId="0" fillId="0" borderId="0" xfId="0" applyBorder="1" applyAlignment="1">
      <alignment vertical="center"/>
    </xf>
    <xf numFmtId="0" fontId="0" fillId="0" borderId="5" xfId="0" applyBorder="1" applyAlignment="1">
      <alignment horizontal="center" vertical="center" wrapText="1"/>
    </xf>
    <xf numFmtId="3" fontId="13" fillId="4" borderId="6" xfId="0" applyNumberFormat="1" applyFont="1" applyFill="1" applyBorder="1" applyAlignment="1">
      <alignment horizontal="right" vertical="center" wrapText="1"/>
    </xf>
    <xf numFmtId="168" fontId="0" fillId="0" borderId="0" xfId="0" applyNumberFormat="1" applyBorder="1" applyAlignment="1">
      <alignment vertical="center"/>
    </xf>
    <xf numFmtId="0" fontId="0" fillId="0" borderId="0" xfId="0" applyBorder="1" applyAlignment="1">
      <alignment horizontal="center" vertical="center" wrapText="1"/>
    </xf>
    <xf numFmtId="3" fontId="16" fillId="0" borderId="0" xfId="0" applyNumberFormat="1" applyFont="1" applyFill="1" applyBorder="1" applyAlignment="1">
      <alignment horizontal="right" vertical="center" wrapText="1"/>
    </xf>
    <xf numFmtId="165" fontId="0" fillId="0" borderId="0" xfId="0" applyNumberFormat="1" applyFill="1" applyBorder="1" applyAlignment="1" applyProtection="1">
      <alignment vertical="center"/>
      <protection locked="0"/>
    </xf>
    <xf numFmtId="0" fontId="17" fillId="2" borderId="6" xfId="0" applyFont="1" applyFill="1" applyBorder="1" applyAlignment="1">
      <alignment horizontal="center" vertical="center" wrapText="1"/>
    </xf>
    <xf numFmtId="0" fontId="0" fillId="0" borderId="6" xfId="0" applyBorder="1" applyAlignment="1">
      <alignment vertical="center"/>
    </xf>
    <xf numFmtId="0" fontId="0" fillId="0" borderId="6" xfId="0" applyFill="1" applyBorder="1" applyAlignment="1">
      <alignment vertical="center"/>
    </xf>
    <xf numFmtId="0" fontId="2" fillId="0" borderId="6" xfId="0" applyFont="1" applyBorder="1" applyAlignment="1">
      <alignment horizontal="center"/>
    </xf>
    <xf numFmtId="0" fontId="0" fillId="0" borderId="6" xfId="0" applyBorder="1" applyAlignment="1">
      <alignment horizontal="center"/>
    </xf>
    <xf numFmtId="0" fontId="18" fillId="0" borderId="6" xfId="0" applyFont="1" applyBorder="1" applyAlignment="1">
      <alignment horizontal="justify" vertical="center" wrapText="1"/>
    </xf>
    <xf numFmtId="0" fontId="18" fillId="0" borderId="6" xfId="0" applyFont="1" applyBorder="1" applyAlignment="1">
      <alignment horizontal="center" vertical="center" wrapText="1"/>
    </xf>
    <xf numFmtId="0" fontId="0" fillId="0" borderId="9" xfId="0" applyBorder="1" applyAlignment="1">
      <alignment horizontal="center" vertical="center"/>
    </xf>
    <xf numFmtId="49" fontId="19" fillId="0" borderId="6" xfId="1" applyNumberFormat="1" applyFont="1" applyFill="1" applyBorder="1" applyAlignment="1" applyProtection="1">
      <alignment horizontal="center" vertical="center" wrapText="1"/>
      <protection locked="0"/>
    </xf>
    <xf numFmtId="9" fontId="19" fillId="0" borderId="6" xfId="0" applyNumberFormat="1" applyFont="1" applyFill="1" applyBorder="1" applyAlignment="1" applyProtection="1">
      <alignment horizontal="justify" vertical="center" wrapText="1"/>
      <protection locked="0"/>
    </xf>
    <xf numFmtId="9" fontId="19" fillId="0" borderId="6" xfId="2" applyFont="1" applyFill="1" applyBorder="1" applyAlignment="1" applyProtection="1">
      <alignment horizontal="center" vertical="center" wrapText="1"/>
      <protection locked="0"/>
    </xf>
    <xf numFmtId="14" fontId="19" fillId="0" borderId="6" xfId="0" applyNumberFormat="1" applyFont="1" applyFill="1" applyBorder="1" applyAlignment="1" applyProtection="1">
      <alignment horizontal="center" vertical="center" wrapText="1"/>
      <protection locked="0"/>
    </xf>
    <xf numFmtId="15" fontId="19" fillId="0" borderId="6" xfId="0" applyNumberFormat="1" applyFont="1" applyFill="1" applyBorder="1" applyAlignment="1" applyProtection="1">
      <alignment horizontal="center" vertical="center" wrapText="1"/>
      <protection locked="0"/>
    </xf>
    <xf numFmtId="2" fontId="19" fillId="0" borderId="6" xfId="0" applyNumberFormat="1" applyFont="1" applyFill="1" applyBorder="1" applyAlignment="1" applyProtection="1">
      <alignment horizontal="center" vertical="center" wrapText="1"/>
      <protection locked="0"/>
    </xf>
    <xf numFmtId="170" fontId="19" fillId="0" borderId="6" xfId="1" applyNumberFormat="1" applyFont="1" applyFill="1" applyBorder="1" applyAlignment="1">
      <alignment horizontal="right" vertical="center" wrapText="1"/>
    </xf>
    <xf numFmtId="0" fontId="16" fillId="0" borderId="0" xfId="0" applyFont="1" applyFill="1" applyBorder="1" applyAlignment="1">
      <alignment horizontal="left" vertical="center" wrapText="1"/>
    </xf>
    <xf numFmtId="0" fontId="19" fillId="0" borderId="6" xfId="0" applyFont="1" applyFill="1" applyBorder="1" applyAlignment="1" applyProtection="1">
      <alignment horizontal="justify" vertical="justify" wrapText="1"/>
      <protection locked="0"/>
    </xf>
    <xf numFmtId="0" fontId="19" fillId="0" borderId="6" xfId="0" applyFont="1" applyFill="1" applyBorder="1" applyAlignment="1" applyProtection="1">
      <alignment horizontal="center" vertical="center" wrapText="1"/>
      <protection locked="0"/>
    </xf>
    <xf numFmtId="49" fontId="20" fillId="0" borderId="6" xfId="0" applyNumberFormat="1" applyFont="1" applyFill="1" applyBorder="1" applyAlignment="1" applyProtection="1">
      <alignment horizontal="center" vertical="center" wrapText="1"/>
      <protection locked="0"/>
    </xf>
    <xf numFmtId="2" fontId="20" fillId="0" borderId="6" xfId="0" applyNumberFormat="1" applyFont="1" applyFill="1" applyBorder="1" applyAlignment="1" applyProtection="1">
      <alignment horizontal="center" vertical="center" wrapText="1"/>
      <protection locked="0"/>
    </xf>
    <xf numFmtId="0" fontId="0" fillId="0" borderId="0" xfId="0" applyFill="1" applyAlignment="1">
      <alignment vertical="center"/>
    </xf>
    <xf numFmtId="166" fontId="0" fillId="0" borderId="0" xfId="0" applyNumberFormat="1" applyFill="1" applyAlignment="1">
      <alignment vertical="center"/>
    </xf>
    <xf numFmtId="49" fontId="0" fillId="0" borderId="6" xfId="0" applyNumberFormat="1" applyFill="1" applyBorder="1" applyAlignment="1">
      <alignment horizontal="center" vertical="center"/>
    </xf>
    <xf numFmtId="0" fontId="21" fillId="0" borderId="0" xfId="0" applyFont="1" applyFill="1" applyBorder="1" applyAlignment="1">
      <alignment horizontal="left" vertical="center"/>
    </xf>
    <xf numFmtId="0" fontId="22" fillId="0" borderId="0" xfId="0" applyFont="1" applyFill="1" applyBorder="1" applyAlignment="1">
      <alignment horizontal="center" vertical="center" wrapText="1"/>
    </xf>
    <xf numFmtId="0" fontId="0" fillId="0" borderId="6" xfId="0" applyBorder="1"/>
    <xf numFmtId="0" fontId="0" fillId="0" borderId="6" xfId="0" applyFill="1" applyBorder="1" applyAlignment="1">
      <alignment wrapText="1"/>
    </xf>
    <xf numFmtId="0" fontId="0" fillId="0" borderId="6" xfId="0" applyFill="1" applyBorder="1" applyAlignment="1"/>
    <xf numFmtId="0" fontId="0" fillId="0" borderId="10" xfId="0" applyBorder="1" applyAlignment="1">
      <alignment vertical="center" wrapText="1"/>
    </xf>
    <xf numFmtId="0" fontId="0" fillId="0" borderId="10" xfId="0" applyFill="1" applyBorder="1" applyAlignment="1">
      <alignment vertical="center" wrapText="1"/>
    </xf>
    <xf numFmtId="0" fontId="0" fillId="0" borderId="10" xfId="0" applyBorder="1" applyAlignment="1">
      <alignment vertical="center"/>
    </xf>
    <xf numFmtId="14" fontId="0" fillId="0" borderId="10" xfId="0" applyNumberFormat="1" applyBorder="1" applyAlignment="1">
      <alignment vertical="center"/>
    </xf>
    <xf numFmtId="0" fontId="0" fillId="0" borderId="10" xfId="0" applyFill="1" applyBorder="1" applyAlignment="1">
      <alignment vertical="center"/>
    </xf>
    <xf numFmtId="0" fontId="0" fillId="0" borderId="10" xfId="0" applyBorder="1" applyAlignment="1">
      <alignment horizontal="center" vertical="center"/>
    </xf>
    <xf numFmtId="14" fontId="0" fillId="0" borderId="6" xfId="0" applyNumberFormat="1" applyBorder="1" applyAlignment="1">
      <alignment vertical="center"/>
    </xf>
    <xf numFmtId="0" fontId="0" fillId="0" borderId="6" xfId="0" applyFill="1" applyBorder="1" applyAlignment="1">
      <alignment vertical="center" wrapText="1"/>
    </xf>
    <xf numFmtId="0" fontId="0" fillId="0" borderId="6" xfId="0" applyFill="1" applyBorder="1" applyAlignment="1">
      <alignment horizontal="center" vertical="center"/>
    </xf>
    <xf numFmtId="49" fontId="19" fillId="0" borderId="6" xfId="0" applyNumberFormat="1" applyFont="1" applyFill="1" applyBorder="1" applyAlignment="1" applyProtection="1">
      <alignment horizontal="center" vertical="center" wrapText="1"/>
      <protection locked="0"/>
    </xf>
    <xf numFmtId="174" fontId="19" fillId="0" borderId="6" xfId="0" applyNumberFormat="1" applyFont="1" applyFill="1" applyBorder="1" applyAlignment="1" applyProtection="1">
      <alignment horizontal="center" vertical="center" wrapText="1"/>
      <protection locked="0"/>
    </xf>
    <xf numFmtId="9" fontId="19" fillId="0" borderId="6" xfId="0" applyNumberFormat="1" applyFont="1" applyFill="1" applyBorder="1" applyAlignment="1" applyProtection="1">
      <alignment horizontal="center" vertical="center" wrapText="1"/>
      <protection locked="0"/>
    </xf>
    <xf numFmtId="49" fontId="0" fillId="2" borderId="6" xfId="0" applyNumberFormat="1" applyFill="1" applyBorder="1" applyAlignment="1">
      <alignment horizontal="center" vertical="center"/>
    </xf>
    <xf numFmtId="0" fontId="26" fillId="2" borderId="6" xfId="0"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wrapText="1"/>
    </xf>
    <xf numFmtId="0" fontId="0" fillId="0" borderId="6" xfId="0" applyBorder="1" applyAlignment="1"/>
    <xf numFmtId="0" fontId="0" fillId="0" borderId="6" xfId="0" applyFill="1" applyBorder="1"/>
    <xf numFmtId="0" fontId="27" fillId="0" borderId="6" xfId="0" applyFont="1" applyBorder="1" applyAlignment="1">
      <alignment horizontal="center" wrapText="1"/>
    </xf>
    <xf numFmtId="0" fontId="29" fillId="0" borderId="2" xfId="0" applyFont="1" applyFill="1" applyBorder="1" applyAlignment="1">
      <alignment vertical="center"/>
    </xf>
    <xf numFmtId="0" fontId="15" fillId="0" borderId="2" xfId="0" applyFont="1" applyFill="1" applyBorder="1" applyAlignment="1">
      <alignment vertical="center"/>
    </xf>
    <xf numFmtId="0" fontId="15" fillId="0" borderId="5" xfId="0" applyFont="1" applyFill="1" applyBorder="1" applyAlignment="1">
      <alignment vertical="center"/>
    </xf>
    <xf numFmtId="0" fontId="13" fillId="0" borderId="0" xfId="0" applyFont="1" applyFill="1" applyBorder="1" applyAlignment="1">
      <alignment horizontal="center" vertical="center" wrapText="1"/>
    </xf>
    <xf numFmtId="165" fontId="0" fillId="0" borderId="0" xfId="0" applyNumberFormat="1" applyFill="1" applyBorder="1" applyAlignment="1">
      <alignment horizontal="right" vertical="center"/>
    </xf>
    <xf numFmtId="0" fontId="0" fillId="3" borderId="6" xfId="0" applyFill="1" applyBorder="1" applyAlignment="1">
      <alignment vertical="center"/>
    </xf>
    <xf numFmtId="0" fontId="0" fillId="0" borderId="0" xfId="0" applyFill="1" applyBorder="1" applyAlignment="1">
      <alignment horizontal="center" vertical="center"/>
    </xf>
    <xf numFmtId="3" fontId="16" fillId="0" borderId="6" xfId="0" applyNumberFormat="1" applyFont="1" applyFill="1" applyBorder="1" applyAlignment="1">
      <alignment horizontal="right" vertical="center" wrapText="1"/>
    </xf>
    <xf numFmtId="166" fontId="0" fillId="0" borderId="0" xfId="0" applyNumberFormat="1" applyBorder="1" applyAlignment="1">
      <alignment vertical="center"/>
    </xf>
    <xf numFmtId="165" fontId="0" fillId="0" borderId="6" xfId="0" applyNumberFormat="1" applyFill="1" applyBorder="1" applyAlignment="1" applyProtection="1">
      <alignment vertical="center"/>
      <protection locked="0"/>
    </xf>
    <xf numFmtId="43" fontId="19" fillId="0" borderId="6" xfId="1" applyFont="1" applyFill="1" applyBorder="1" applyAlignment="1" applyProtection="1">
      <alignment horizontal="center" vertical="center" wrapText="1"/>
      <protection locked="0"/>
    </xf>
    <xf numFmtId="0" fontId="16"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171" fontId="2" fillId="0" borderId="6" xfId="0" applyNumberFormat="1"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4" fontId="0" fillId="0" borderId="6" xfId="0" applyNumberFormat="1" applyBorder="1" applyAlignment="1">
      <alignment wrapText="1"/>
    </xf>
    <xf numFmtId="0" fontId="2" fillId="0" borderId="6" xfId="0" applyFont="1" applyBorder="1" applyAlignment="1">
      <alignment wrapText="1"/>
    </xf>
    <xf numFmtId="0" fontId="2" fillId="0" borderId="6" xfId="0" applyFont="1" applyFill="1" applyBorder="1" applyAlignment="1">
      <alignment wrapText="1"/>
    </xf>
    <xf numFmtId="0" fontId="0" fillId="0" borderId="0" xfId="0" applyAlignment="1">
      <alignment vertical="center" wrapText="1"/>
    </xf>
    <xf numFmtId="0" fontId="0" fillId="0" borderId="6" xfId="0" applyFill="1" applyBorder="1" applyAlignment="1">
      <alignment vertical="top" wrapText="1"/>
    </xf>
    <xf numFmtId="14" fontId="0" fillId="0" borderId="6" xfId="0" applyNumberFormat="1" applyFill="1" applyBorder="1" applyAlignment="1">
      <alignment wrapText="1"/>
    </xf>
    <xf numFmtId="0" fontId="0" fillId="0" borderId="6" xfId="0" applyFill="1" applyBorder="1" applyAlignment="1">
      <alignment horizontal="left" vertical="center" wrapText="1"/>
    </xf>
    <xf numFmtId="0" fontId="0" fillId="0" borderId="6" xfId="0" applyFill="1" applyBorder="1" applyAlignment="1">
      <alignment horizontal="center" vertical="center" wrapText="1"/>
    </xf>
    <xf numFmtId="0" fontId="0" fillId="0" borderId="0" xfId="0" applyBorder="1" applyAlignment="1">
      <alignment horizontal="justify" vertical="top" wrapText="1"/>
    </xf>
    <xf numFmtId="0" fontId="0" fillId="0" borderId="6" xfId="0" applyBorder="1" applyAlignment="1">
      <alignment horizontal="center" vertical="center"/>
    </xf>
    <xf numFmtId="49" fontId="4" fillId="4" borderId="6" xfId="0" applyNumberFormat="1" applyFont="1" applyFill="1" applyBorder="1" applyAlignment="1" applyProtection="1">
      <alignment horizontal="center" vertical="center" wrapText="1"/>
      <protection locked="0"/>
    </xf>
    <xf numFmtId="0" fontId="16" fillId="4" borderId="6" xfId="0" applyFont="1" applyFill="1" applyBorder="1" applyAlignment="1">
      <alignment horizontal="left" vertical="center" wrapText="1"/>
    </xf>
    <xf numFmtId="43" fontId="19" fillId="4" borderId="6" xfId="1" applyFont="1" applyFill="1" applyBorder="1" applyAlignment="1" applyProtection="1">
      <alignment horizontal="center" vertical="center" wrapText="1"/>
      <protection locked="0"/>
    </xf>
    <xf numFmtId="2" fontId="19" fillId="4" borderId="6" xfId="0" applyNumberFormat="1" applyFont="1" applyFill="1" applyBorder="1" applyAlignment="1" applyProtection="1">
      <alignment horizontal="center" vertical="center" wrapText="1"/>
      <protection locked="0"/>
    </xf>
    <xf numFmtId="0" fontId="2" fillId="0" borderId="12" xfId="0" applyFont="1" applyFill="1" applyBorder="1" applyAlignment="1">
      <alignment horizontal="center" vertical="center" wrapText="1"/>
    </xf>
    <xf numFmtId="0" fontId="0" fillId="0" borderId="6" xfId="0" applyBorder="1" applyAlignment="1">
      <alignment horizontal="center" wrapText="1"/>
    </xf>
    <xf numFmtId="0" fontId="18" fillId="0" borderId="6" xfId="0" applyFont="1" applyBorder="1" applyAlignment="1">
      <alignment wrapText="1"/>
    </xf>
    <xf numFmtId="0" fontId="0" fillId="2" borderId="10" xfId="0" applyFont="1" applyFill="1" applyBorder="1" applyAlignment="1">
      <alignment vertical="center" wrapText="1"/>
    </xf>
    <xf numFmtId="0" fontId="8" fillId="0" borderId="0" xfId="0" applyFont="1" applyFill="1" applyBorder="1" applyAlignment="1">
      <alignment vertical="center"/>
    </xf>
    <xf numFmtId="166" fontId="32" fillId="0" borderId="0" xfId="0" applyNumberFormat="1" applyFont="1" applyFill="1" applyBorder="1" applyAlignment="1">
      <alignment vertical="center"/>
    </xf>
    <xf numFmtId="166" fontId="8" fillId="0" borderId="0" xfId="0" applyNumberFormat="1" applyFont="1" applyFill="1" applyBorder="1" applyAlignment="1">
      <alignment vertical="center"/>
    </xf>
    <xf numFmtId="165" fontId="0" fillId="4" borderId="0" xfId="0" applyNumberFormat="1" applyFont="1" applyFill="1" applyBorder="1" applyAlignment="1" applyProtection="1">
      <alignment vertical="center"/>
      <protection locked="0"/>
    </xf>
    <xf numFmtId="0" fontId="8" fillId="0" borderId="0" xfId="0" applyFont="1" applyFill="1" applyBorder="1"/>
    <xf numFmtId="0" fontId="0" fillId="0" borderId="6" xfId="0" applyFont="1" applyBorder="1" applyAlignment="1">
      <alignment horizontal="justify" vertical="justify" wrapText="1"/>
    </xf>
    <xf numFmtId="0" fontId="2" fillId="0" borderId="0" xfId="0" applyFont="1" applyAlignment="1">
      <alignment horizontal="center" vertical="center" wrapText="1"/>
    </xf>
    <xf numFmtId="0" fontId="0" fillId="0" borderId="6" xfId="0" applyFont="1" applyBorder="1" applyAlignment="1">
      <alignment horizontal="center" wrapText="1"/>
    </xf>
    <xf numFmtId="49" fontId="4" fillId="0" borderId="6" xfId="1" applyNumberFormat="1" applyFont="1" applyFill="1" applyBorder="1" applyAlignment="1" applyProtection="1">
      <alignment horizontal="center" vertical="center" wrapText="1"/>
      <protection locked="0"/>
    </xf>
    <xf numFmtId="9" fontId="4" fillId="0" borderId="6" xfId="0" applyNumberFormat="1" applyFont="1" applyFill="1" applyBorder="1" applyAlignment="1" applyProtection="1">
      <alignment horizontal="justify" vertical="center" wrapText="1"/>
      <protection locked="0"/>
    </xf>
    <xf numFmtId="49" fontId="5" fillId="0" borderId="6" xfId="1" applyNumberFormat="1" applyFont="1" applyFill="1" applyBorder="1" applyAlignment="1" applyProtection="1">
      <alignment horizontal="center" vertical="center" wrapText="1"/>
      <protection locked="0"/>
    </xf>
    <xf numFmtId="0" fontId="2" fillId="5" borderId="6" xfId="0" applyFont="1" applyFill="1" applyBorder="1" applyAlignment="1">
      <alignment horizontal="center" vertical="center"/>
    </xf>
    <xf numFmtId="171" fontId="2" fillId="5" borderId="6" xfId="0" applyNumberFormat="1" applyFont="1" applyFill="1" applyBorder="1" applyAlignment="1">
      <alignment horizontal="center" vertical="center"/>
    </xf>
    <xf numFmtId="49" fontId="0" fillId="0" borderId="6" xfId="0" applyNumberFormat="1" applyFont="1" applyBorder="1" applyAlignment="1">
      <alignment horizontal="center" vertical="center" wrapText="1"/>
    </xf>
    <xf numFmtId="0" fontId="0" fillId="0" borderId="6" xfId="1" applyNumberFormat="1" applyFont="1" applyBorder="1" applyAlignment="1">
      <alignment horizontal="center" vertical="center" wrapText="1"/>
    </xf>
    <xf numFmtId="14" fontId="0" fillId="0" borderId="6" xfId="0" applyNumberFormat="1" applyFont="1" applyBorder="1" applyAlignment="1">
      <alignment horizontal="center" vertical="center" wrapText="1"/>
    </xf>
    <xf numFmtId="174" fontId="4" fillId="0" borderId="6" xfId="0" applyNumberFormat="1" applyFont="1" applyFill="1" applyBorder="1" applyAlignment="1" applyProtection="1">
      <alignment horizontal="center" vertical="center" wrapText="1"/>
      <protection locked="0"/>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14" fontId="0" fillId="0" borderId="6" xfId="0" applyNumberFormat="1" applyFill="1" applyBorder="1" applyAlignment="1">
      <alignment horizontal="justify" vertical="center" wrapText="1"/>
    </xf>
    <xf numFmtId="0" fontId="0" fillId="0" borderId="6" xfId="0" applyFont="1" applyFill="1" applyBorder="1" applyAlignment="1">
      <alignment horizontal="justify" vertical="center" wrapText="1"/>
    </xf>
    <xf numFmtId="0" fontId="0" fillId="0" borderId="6" xfId="0" applyFont="1" applyBorder="1" applyAlignment="1">
      <alignment horizontal="justify" vertical="center" wrapText="1"/>
    </xf>
    <xf numFmtId="165" fontId="0" fillId="4" borderId="0" xfId="0" applyNumberFormat="1" applyFont="1" applyFill="1" applyBorder="1" applyAlignment="1">
      <alignment horizontal="right" vertical="center" wrapText="1"/>
    </xf>
    <xf numFmtId="170" fontId="4" fillId="6" borderId="6" xfId="1" applyNumberFormat="1" applyFont="1" applyFill="1" applyBorder="1" applyAlignment="1">
      <alignment horizontal="right" vertical="center" wrapText="1"/>
    </xf>
    <xf numFmtId="14" fontId="5" fillId="0" borderId="6" xfId="0" applyNumberFormat="1" applyFont="1" applyFill="1" applyBorder="1" applyAlignment="1" applyProtection="1">
      <alignment horizontal="center" vertical="center" wrapText="1"/>
      <protection locked="0"/>
    </xf>
    <xf numFmtId="43" fontId="5" fillId="0" borderId="6" xfId="1" applyFont="1" applyFill="1" applyBorder="1" applyAlignment="1" applyProtection="1">
      <alignment horizontal="center" vertical="center" wrapText="1"/>
      <protection locked="0"/>
    </xf>
    <xf numFmtId="0" fontId="5" fillId="0" borderId="0" xfId="0" applyFont="1" applyFill="1" applyBorder="1" applyAlignment="1">
      <alignment horizontal="left" vertical="center"/>
    </xf>
    <xf numFmtId="0" fontId="0" fillId="4" borderId="6" xfId="0" applyFont="1" applyFill="1" applyBorder="1" applyAlignment="1"/>
    <xf numFmtId="0" fontId="0" fillId="4" borderId="6" xfId="0" applyFont="1" applyFill="1" applyBorder="1"/>
    <xf numFmtId="0" fontId="0" fillId="4" borderId="6" xfId="0" applyFont="1" applyFill="1" applyBorder="1" applyAlignment="1">
      <alignment horizontal="center"/>
    </xf>
    <xf numFmtId="0" fontId="0" fillId="4" borderId="6" xfId="0" applyFont="1" applyFill="1" applyBorder="1" applyAlignment="1">
      <alignment horizontal="center" wrapText="1"/>
    </xf>
    <xf numFmtId="0" fontId="0" fillId="4" borderId="6" xfId="0" applyFont="1" applyFill="1" applyBorder="1" applyAlignment="1">
      <alignment vertical="center"/>
    </xf>
    <xf numFmtId="14" fontId="0" fillId="0" borderId="6" xfId="0" applyNumberFormat="1" applyFont="1" applyBorder="1" applyAlignment="1">
      <alignment wrapText="1"/>
    </xf>
    <xf numFmtId="14" fontId="0" fillId="0" borderId="6" xfId="0" applyNumberFormat="1" applyFont="1" applyFill="1" applyBorder="1" applyAlignment="1">
      <alignment horizontal="center" wrapText="1"/>
    </xf>
    <xf numFmtId="14" fontId="0" fillId="0" borderId="7" xfId="0" applyNumberFormat="1" applyFont="1" applyBorder="1" applyAlignment="1">
      <alignment wrapText="1"/>
    </xf>
    <xf numFmtId="0" fontId="0" fillId="0" borderId="6" xfId="0" applyFont="1" applyBorder="1" applyAlignment="1">
      <alignment horizontal="left" wrapText="1"/>
    </xf>
    <xf numFmtId="0" fontId="0" fillId="4" borderId="6" xfId="0" applyFont="1" applyFill="1" applyBorder="1" applyAlignment="1">
      <alignment vertical="center" wrapText="1"/>
    </xf>
    <xf numFmtId="0" fontId="0" fillId="0" borderId="6" xfId="0" applyFont="1" applyFill="1" applyBorder="1" applyAlignment="1">
      <alignment vertical="top" wrapText="1"/>
    </xf>
    <xf numFmtId="14" fontId="0" fillId="0" borderId="6" xfId="0" applyNumberFormat="1" applyFont="1" applyBorder="1" applyAlignment="1">
      <alignment vertical="top" wrapText="1"/>
    </xf>
    <xf numFmtId="0" fontId="0" fillId="0" borderId="6" xfId="0" applyFont="1" applyBorder="1" applyAlignment="1">
      <alignment vertical="top" wrapText="1"/>
    </xf>
    <xf numFmtId="49" fontId="0" fillId="0" borderId="16" xfId="0" applyNumberFormat="1" applyFont="1" applyBorder="1" applyAlignment="1">
      <alignment horizontal="center" vertical="center"/>
    </xf>
    <xf numFmtId="0" fontId="4" fillId="0" borderId="0" xfId="0" applyFont="1" applyAlignment="1">
      <alignment vertical="center"/>
    </xf>
    <xf numFmtId="2" fontId="0" fillId="0" borderId="0" xfId="0" applyNumberFormat="1" applyFont="1" applyAlignment="1">
      <alignment vertical="center"/>
    </xf>
    <xf numFmtId="0" fontId="0" fillId="6" borderId="16" xfId="0" applyFont="1" applyFill="1" applyBorder="1" applyAlignment="1">
      <alignment horizontal="center" vertical="center"/>
    </xf>
    <xf numFmtId="0" fontId="0" fillId="6" borderId="6" xfId="0" applyFont="1" applyFill="1" applyBorder="1" applyAlignment="1">
      <alignment horizontal="center" vertical="center"/>
    </xf>
    <xf numFmtId="0" fontId="0" fillId="6" borderId="17" xfId="0" applyFont="1" applyFill="1" applyBorder="1" applyAlignment="1">
      <alignment horizontal="center" vertical="center"/>
    </xf>
    <xf numFmtId="0" fontId="18" fillId="0" borderId="13" xfId="0" applyFont="1" applyFill="1" applyBorder="1" applyAlignment="1">
      <alignment wrapText="1"/>
    </xf>
    <xf numFmtId="14" fontId="0" fillId="4" borderId="6" xfId="0" applyNumberFormat="1" applyFill="1" applyBorder="1" applyAlignment="1">
      <alignment wrapText="1"/>
    </xf>
    <xf numFmtId="0" fontId="0" fillId="4" borderId="6" xfId="0" applyFill="1" applyBorder="1" applyAlignment="1">
      <alignment wrapText="1"/>
    </xf>
    <xf numFmtId="0" fontId="0" fillId="0" borderId="6" xfId="0" applyBorder="1" applyAlignment="1">
      <alignment horizontal="center" vertical="center" wrapText="1"/>
    </xf>
    <xf numFmtId="0" fontId="18" fillId="0" borderId="6" xfId="0" applyFont="1" applyFill="1" applyBorder="1" applyAlignment="1">
      <alignment wrapText="1"/>
    </xf>
    <xf numFmtId="14" fontId="0" fillId="0" borderId="6" xfId="0" applyNumberFormat="1" applyFill="1" applyBorder="1" applyAlignment="1">
      <alignment vertical="justify" wrapText="1"/>
    </xf>
    <xf numFmtId="0" fontId="0" fillId="0" borderId="9" xfId="0" applyBorder="1" applyAlignment="1">
      <alignment wrapText="1"/>
    </xf>
    <xf numFmtId="0" fontId="0" fillId="0" borderId="0" xfId="0" applyBorder="1" applyAlignment="1">
      <alignment wrapText="1"/>
    </xf>
    <xf numFmtId="14" fontId="0" fillId="0" borderId="9" xfId="0" applyNumberFormat="1" applyBorder="1" applyAlignment="1">
      <alignment wrapText="1"/>
    </xf>
    <xf numFmtId="0" fontId="0" fillId="0" borderId="9" xfId="0" applyFill="1" applyBorder="1" applyAlignment="1">
      <alignment wrapText="1"/>
    </xf>
    <xf numFmtId="14" fontId="0" fillId="4" borderId="6" xfId="0" applyNumberFormat="1" applyFill="1" applyBorder="1" applyAlignment="1">
      <alignment vertical="justify" wrapText="1"/>
    </xf>
    <xf numFmtId="49" fontId="0" fillId="0" borderId="6" xfId="0" applyNumberFormat="1" applyBorder="1" applyAlignment="1">
      <alignment wrapText="1"/>
    </xf>
    <xf numFmtId="0" fontId="0" fillId="0" borderId="9" xfId="0" applyBorder="1" applyAlignment="1">
      <alignment vertical="center" wrapText="1"/>
    </xf>
    <xf numFmtId="14" fontId="0" fillId="0" borderId="9" xfId="0" applyNumberFormat="1" applyBorder="1" applyAlignment="1">
      <alignment vertical="center" wrapText="1"/>
    </xf>
    <xf numFmtId="49" fontId="0" fillId="0" borderId="6" xfId="0" applyNumberFormat="1" applyBorder="1" applyAlignment="1">
      <alignment vertical="center" wrapText="1"/>
    </xf>
    <xf numFmtId="14" fontId="0" fillId="0" borderId="6" xfId="0" applyNumberFormat="1" applyBorder="1" applyAlignment="1">
      <alignment vertical="center" wrapText="1"/>
    </xf>
    <xf numFmtId="0" fontId="2" fillId="0" borderId="0" xfId="0" applyFont="1" applyBorder="1" applyAlignment="1">
      <alignment horizontal="center" vertical="center" wrapText="1"/>
    </xf>
    <xf numFmtId="0" fontId="0" fillId="0" borderId="13" xfId="0" applyFont="1" applyFill="1" applyBorder="1" applyAlignment="1">
      <alignment vertical="center" wrapText="1"/>
    </xf>
    <xf numFmtId="14" fontId="0" fillId="4" borderId="6" xfId="0" applyNumberFormat="1" applyFont="1" applyFill="1" applyBorder="1" applyAlignment="1">
      <alignment vertical="center" wrapText="1"/>
    </xf>
    <xf numFmtId="14" fontId="0" fillId="0" borderId="9" xfId="0" applyNumberFormat="1" applyFont="1" applyBorder="1" applyAlignment="1">
      <alignment vertical="center" wrapText="1"/>
    </xf>
    <xf numFmtId="0" fontId="0" fillId="0" borderId="9" xfId="0" applyFont="1" applyFill="1" applyBorder="1" applyAlignment="1">
      <alignment vertical="center" wrapText="1"/>
    </xf>
    <xf numFmtId="0" fontId="0" fillId="4" borderId="6" xfId="0" applyFill="1" applyBorder="1" applyAlignment="1">
      <alignment vertical="center" wrapText="1"/>
    </xf>
    <xf numFmtId="172" fontId="0" fillId="3" borderId="6" xfId="4" applyNumberFormat="1" applyFont="1" applyFill="1" applyBorder="1" applyAlignment="1">
      <alignment vertical="center"/>
    </xf>
    <xf numFmtId="0" fontId="2" fillId="2" borderId="6" xfId="0" applyFont="1" applyFill="1" applyBorder="1" applyAlignment="1">
      <alignment vertical="center" wrapText="1"/>
    </xf>
    <xf numFmtId="166" fontId="2" fillId="0" borderId="0" xfId="0" applyNumberFormat="1" applyFont="1" applyBorder="1" applyAlignment="1">
      <alignment vertical="center"/>
    </xf>
    <xf numFmtId="0" fontId="0" fillId="0" borderId="6" xfId="0" applyFont="1" applyBorder="1" applyAlignment="1">
      <alignment horizontal="center"/>
    </xf>
    <xf numFmtId="175" fontId="4" fillId="0" borderId="6" xfId="1" applyNumberFormat="1" applyFont="1" applyFill="1" applyBorder="1" applyAlignment="1">
      <alignment horizontal="right" vertical="center" wrapText="1"/>
    </xf>
    <xf numFmtId="175" fontId="5" fillId="0" borderId="6" xfId="1" applyNumberFormat="1" applyFont="1" applyFill="1" applyBorder="1" applyAlignment="1">
      <alignment horizontal="right" vertical="center" wrapText="1"/>
    </xf>
    <xf numFmtId="3" fontId="0" fillId="0" borderId="6" xfId="0" applyNumberFormat="1" applyFont="1" applyFill="1" applyBorder="1" applyAlignment="1">
      <alignment vertical="center" wrapText="1"/>
    </xf>
    <xf numFmtId="1" fontId="4" fillId="0" borderId="6" xfId="1" applyNumberFormat="1" applyFont="1" applyFill="1" applyBorder="1" applyAlignment="1">
      <alignment horizontal="right" vertical="center" wrapText="1"/>
    </xf>
    <xf numFmtId="1" fontId="5" fillId="0" borderId="6" xfId="1" applyNumberFormat="1" applyFont="1" applyFill="1" applyBorder="1" applyAlignment="1">
      <alignment horizontal="right" vertical="center" wrapText="1"/>
    </xf>
    <xf numFmtId="165" fontId="0" fillId="0" borderId="0" xfId="0" applyNumberFormat="1" applyFont="1" applyFill="1" applyBorder="1" applyAlignment="1">
      <alignment horizontal="right" vertical="center" wrapText="1"/>
    </xf>
    <xf numFmtId="14" fontId="0" fillId="0" borderId="7" xfId="0" applyNumberFormat="1" applyFont="1" applyBorder="1" applyAlignment="1">
      <alignment vertical="center" wrapText="1"/>
    </xf>
    <xf numFmtId="49" fontId="2" fillId="5" borderId="16" xfId="0" applyNumberFormat="1" applyFont="1" applyFill="1" applyBorder="1" applyAlignment="1">
      <alignment horizontal="center" vertical="center"/>
    </xf>
    <xf numFmtId="0" fontId="18" fillId="0" borderId="6" xfId="0" applyFont="1" applyFill="1" applyBorder="1" applyAlignment="1">
      <alignment vertical="center" wrapText="1"/>
    </xf>
    <xf numFmtId="2" fontId="0" fillId="0" borderId="6" xfId="0" applyNumberFormat="1" applyFont="1" applyBorder="1" applyAlignment="1">
      <alignment vertical="center" wrapText="1"/>
    </xf>
    <xf numFmtId="14" fontId="0" fillId="0" borderId="6" xfId="0" applyNumberFormat="1" applyFont="1" applyFill="1" applyBorder="1" applyAlignment="1">
      <alignment vertical="center" wrapText="1"/>
    </xf>
    <xf numFmtId="0" fontId="18" fillId="0" borderId="6" xfId="0" applyFont="1" applyBorder="1" applyAlignment="1">
      <alignment vertical="center" wrapText="1"/>
    </xf>
    <xf numFmtId="17" fontId="0" fillId="0" borderId="6" xfId="0" applyNumberFormat="1" applyFont="1" applyBorder="1" applyAlignment="1">
      <alignment vertical="center" wrapText="1"/>
    </xf>
    <xf numFmtId="0" fontId="2" fillId="4" borderId="0" xfId="0" applyFont="1" applyFill="1" applyBorder="1" applyAlignment="1">
      <alignment horizontal="center" vertical="center" wrapText="1"/>
    </xf>
    <xf numFmtId="3" fontId="0" fillId="3" borderId="6" xfId="0" applyNumberFormat="1" applyFont="1" applyFill="1" applyBorder="1" applyAlignment="1">
      <alignment vertical="center"/>
    </xf>
    <xf numFmtId="3" fontId="0" fillId="3" borderId="6" xfId="0" applyNumberFormat="1" applyFont="1" applyFill="1" applyBorder="1" applyAlignment="1">
      <alignment horizontal="right" vertical="center" wrapText="1"/>
    </xf>
    <xf numFmtId="3" fontId="5" fillId="2" borderId="6" xfId="0" applyNumberFormat="1" applyFont="1" applyFill="1" applyBorder="1" applyAlignment="1">
      <alignment horizontal="right" vertical="center" wrapText="1"/>
    </xf>
    <xf numFmtId="166" fontId="2" fillId="0" borderId="0" xfId="0" applyNumberFormat="1" applyFont="1" applyBorder="1" applyAlignment="1">
      <alignment horizontal="center" vertical="center" wrapText="1"/>
    </xf>
    <xf numFmtId="165" fontId="2" fillId="2" borderId="6" xfId="0" applyNumberFormat="1" applyFont="1" applyFill="1" applyBorder="1" applyAlignment="1" applyProtection="1">
      <alignment vertical="center"/>
      <protection locked="0"/>
    </xf>
    <xf numFmtId="3" fontId="4" fillId="0" borderId="6" xfId="1" applyNumberFormat="1" applyFont="1" applyFill="1" applyBorder="1" applyAlignment="1">
      <alignment horizontal="right" vertical="center" wrapText="1"/>
    </xf>
    <xf numFmtId="170" fontId="4" fillId="0" borderId="6" xfId="1" applyNumberFormat="1" applyFont="1" applyFill="1" applyBorder="1" applyAlignment="1">
      <alignment vertical="center" wrapText="1"/>
    </xf>
    <xf numFmtId="3" fontId="0" fillId="0" borderId="6" xfId="0" applyNumberFormat="1" applyFont="1" applyBorder="1" applyAlignment="1">
      <alignment vertical="center"/>
    </xf>
    <xf numFmtId="3" fontId="0" fillId="0" borderId="6" xfId="0" applyNumberFormat="1" applyFont="1" applyBorder="1" applyAlignment="1">
      <alignment horizontal="center" vertical="center" wrapText="1"/>
    </xf>
    <xf numFmtId="1" fontId="19" fillId="0" borderId="6" xfId="0" applyNumberFormat="1" applyFont="1" applyFill="1" applyBorder="1" applyAlignment="1" applyProtection="1">
      <alignment horizontal="center" vertical="center" wrapText="1"/>
      <protection locked="0"/>
    </xf>
    <xf numFmtId="175" fontId="19" fillId="0" borderId="6" xfId="1" applyNumberFormat="1" applyFont="1" applyFill="1" applyBorder="1" applyAlignment="1">
      <alignment horizontal="right" vertical="center" wrapText="1"/>
    </xf>
    <xf numFmtId="1" fontId="0" fillId="0" borderId="0" xfId="0" applyNumberFormat="1" applyFont="1" applyFill="1" applyAlignment="1">
      <alignment vertical="center"/>
    </xf>
    <xf numFmtId="0" fontId="0" fillId="4" borderId="16" xfId="0" applyFont="1" applyFill="1" applyBorder="1" applyAlignment="1">
      <alignment horizontal="center" vertical="center" wrapText="1"/>
    </xf>
    <xf numFmtId="0" fontId="0" fillId="4" borderId="17" xfId="0" applyFont="1" applyFill="1" applyBorder="1" applyAlignment="1">
      <alignment horizontal="center" vertical="center" wrapText="1"/>
    </xf>
    <xf numFmtId="0" fontId="2" fillId="2" borderId="6" xfId="0" applyFont="1" applyFill="1" applyBorder="1" applyAlignment="1">
      <alignment horizontal="center"/>
    </xf>
    <xf numFmtId="0" fontId="4" fillId="4" borderId="6" xfId="0" applyFont="1" applyFill="1" applyBorder="1" applyAlignment="1">
      <alignment horizontal="center" wrapText="1"/>
    </xf>
    <xf numFmtId="6" fontId="0" fillId="3" borderId="6" xfId="0" applyNumberFormat="1" applyFont="1" applyFill="1" applyBorder="1" applyAlignment="1">
      <alignment vertical="center"/>
    </xf>
    <xf numFmtId="3" fontId="0" fillId="0" borderId="6" xfId="0" applyNumberFormat="1" applyFont="1" applyBorder="1" applyAlignment="1">
      <alignment vertical="center" wrapText="1"/>
    </xf>
    <xf numFmtId="3" fontId="0" fillId="0" borderId="0" xfId="0" applyNumberFormat="1" applyFont="1" applyBorder="1" applyAlignment="1">
      <alignment vertical="center" wrapText="1"/>
    </xf>
    <xf numFmtId="14" fontId="0" fillId="0" borderId="0" xfId="0" applyNumberFormat="1" applyFont="1" applyBorder="1" applyAlignment="1">
      <alignment vertical="center" wrapText="1"/>
    </xf>
    <xf numFmtId="49" fontId="0" fillId="2" borderId="16" xfId="0" applyNumberFormat="1" applyFont="1" applyFill="1" applyBorder="1" applyAlignment="1">
      <alignment horizontal="center" vertical="center"/>
    </xf>
    <xf numFmtId="3" fontId="0" fillId="0" borderId="6" xfId="0" applyNumberFormat="1" applyBorder="1" applyAlignment="1">
      <alignment vertical="center" wrapText="1"/>
    </xf>
    <xf numFmtId="3" fontId="0" fillId="0" borderId="10" xfId="0" applyNumberFormat="1" applyBorder="1" applyAlignment="1">
      <alignment vertical="center" wrapText="1"/>
    </xf>
    <xf numFmtId="0" fontId="0" fillId="0" borderId="13" xfId="0" applyBorder="1" applyAlignment="1">
      <alignment vertical="center" wrapText="1"/>
    </xf>
    <xf numFmtId="0" fontId="0" fillId="0" borderId="0" xfId="0" applyBorder="1" applyAlignment="1">
      <alignment vertical="center" wrapText="1"/>
    </xf>
    <xf numFmtId="14" fontId="0" fillId="0" borderId="0" xfId="0" applyNumberFormat="1" applyBorder="1" applyAlignment="1">
      <alignment vertical="center" wrapText="1"/>
    </xf>
    <xf numFmtId="0" fontId="2" fillId="2" borderId="10" xfId="0" applyFont="1" applyFill="1" applyBorder="1" applyAlignment="1">
      <alignment horizontal="center" vertical="center" wrapText="1"/>
    </xf>
    <xf numFmtId="0" fontId="0" fillId="4" borderId="0" xfId="0" applyFont="1" applyFill="1" applyAlignment="1">
      <alignment vertical="center"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3" fontId="5" fillId="4" borderId="0" xfId="0" applyNumberFormat="1" applyFont="1" applyFill="1" applyBorder="1" applyAlignment="1">
      <alignment horizontal="right" vertical="center" wrapText="1"/>
    </xf>
    <xf numFmtId="165" fontId="2" fillId="4" borderId="0" xfId="0" applyNumberFormat="1" applyFont="1" applyFill="1" applyBorder="1" applyAlignment="1" applyProtection="1">
      <alignment vertical="center"/>
      <protection locked="0"/>
    </xf>
    <xf numFmtId="0" fontId="4" fillId="0" borderId="6" xfId="0" applyFont="1" applyFill="1" applyBorder="1" applyAlignment="1">
      <alignment horizontal="justify" vertical="center" wrapText="1"/>
    </xf>
    <xf numFmtId="176" fontId="19" fillId="0" borderId="6" xfId="0" applyNumberFormat="1" applyFont="1" applyFill="1" applyBorder="1" applyAlignment="1" applyProtection="1">
      <alignment horizontal="center" vertical="center" wrapText="1"/>
      <protection locked="0"/>
    </xf>
    <xf numFmtId="0" fontId="5" fillId="0" borderId="6" xfId="0" applyNumberFormat="1"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49" fontId="4"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center" vertical="center" wrapText="1"/>
      <protection locked="0"/>
    </xf>
    <xf numFmtId="49" fontId="4" fillId="0" borderId="0" xfId="0"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wrapText="1"/>
      <protection locked="0"/>
    </xf>
    <xf numFmtId="15" fontId="4" fillId="0" borderId="0" xfId="0" applyNumberFormat="1" applyFont="1" applyFill="1" applyBorder="1" applyAlignment="1" applyProtection="1">
      <alignment horizontal="center" vertical="center" wrapText="1"/>
      <protection locked="0"/>
    </xf>
    <xf numFmtId="49" fontId="5" fillId="0" borderId="0" xfId="0" applyNumberFormat="1" applyFont="1" applyFill="1" applyBorder="1" applyAlignment="1" applyProtection="1">
      <alignment horizontal="center" vertical="center" wrapText="1"/>
      <protection locked="0"/>
    </xf>
    <xf numFmtId="2" fontId="5" fillId="0" borderId="0" xfId="0" applyNumberFormat="1" applyFont="1" applyFill="1" applyBorder="1" applyAlignment="1" applyProtection="1">
      <alignment horizontal="center" vertical="center" wrapText="1"/>
      <protection locked="0"/>
    </xf>
    <xf numFmtId="170" fontId="4" fillId="0" borderId="0" xfId="1" applyNumberFormat="1" applyFont="1" applyFill="1" applyBorder="1" applyAlignment="1">
      <alignment horizontal="right" vertical="center" wrapText="1"/>
    </xf>
    <xf numFmtId="2" fontId="0" fillId="0" borderId="6" xfId="0" applyNumberFormat="1" applyFont="1" applyFill="1" applyBorder="1" applyAlignment="1">
      <alignment vertical="center"/>
    </xf>
    <xf numFmtId="0" fontId="0" fillId="0" borderId="0" xfId="0" applyFont="1" applyBorder="1" applyAlignment="1">
      <alignment horizontal="center" vertical="center"/>
    </xf>
    <xf numFmtId="0" fontId="16" fillId="0" borderId="6" xfId="0" applyFont="1" applyFill="1" applyBorder="1" applyAlignment="1">
      <alignment horizontal="justify" vertical="center" wrapText="1"/>
    </xf>
    <xf numFmtId="0" fontId="8" fillId="0" borderId="0" xfId="0" applyFont="1" applyAlignment="1">
      <alignment vertical="center" wrapText="1"/>
    </xf>
    <xf numFmtId="9" fontId="4" fillId="0" borderId="0" xfId="0" applyNumberFormat="1" applyFont="1" applyFill="1" applyBorder="1" applyAlignment="1" applyProtection="1">
      <alignment horizontal="center" vertical="center" wrapText="1"/>
      <protection locked="0"/>
    </xf>
    <xf numFmtId="0" fontId="0" fillId="6" borderId="6" xfId="0" applyFill="1" applyBorder="1" applyAlignment="1">
      <alignment vertical="center" wrapText="1"/>
    </xf>
    <xf numFmtId="3" fontId="0" fillId="0" borderId="7" xfId="0" applyNumberFormat="1" applyBorder="1" applyAlignment="1">
      <alignment vertical="center" wrapText="1"/>
    </xf>
    <xf numFmtId="0" fontId="0" fillId="0" borderId="8" xfId="0" applyBorder="1" applyAlignment="1">
      <alignment vertical="center" wrapText="1"/>
    </xf>
    <xf numFmtId="0" fontId="0" fillId="6" borderId="0" xfId="0" applyFill="1" applyBorder="1" applyAlignment="1">
      <alignment vertical="center" wrapText="1"/>
    </xf>
    <xf numFmtId="3" fontId="0" fillId="0" borderId="0" xfId="0" applyNumberFormat="1" applyBorder="1" applyAlignment="1">
      <alignment vertical="center" wrapText="1"/>
    </xf>
    <xf numFmtId="0" fontId="0" fillId="0" borderId="0" xfId="0" applyBorder="1" applyAlignment="1">
      <alignment horizontal="left" vertical="center" wrapText="1"/>
    </xf>
    <xf numFmtId="3" fontId="2" fillId="0" borderId="0" xfId="0" applyNumberFormat="1" applyFont="1" applyFill="1" applyBorder="1" applyAlignment="1">
      <alignment vertical="center" wrapText="1"/>
    </xf>
    <xf numFmtId="0" fontId="0" fillId="0" borderId="0" xfId="0" applyFont="1" applyFill="1"/>
    <xf numFmtId="49" fontId="0" fillId="0" borderId="6" xfId="0" applyNumberFormat="1" applyFont="1" applyFill="1" applyBorder="1" applyAlignment="1">
      <alignment horizontal="right" vertical="center"/>
    </xf>
    <xf numFmtId="15" fontId="19" fillId="4" borderId="6" xfId="0" applyNumberFormat="1" applyFont="1" applyFill="1" applyBorder="1" applyAlignment="1" applyProtection="1">
      <alignment horizontal="center" vertical="center" wrapText="1"/>
      <protection locked="0"/>
    </xf>
    <xf numFmtId="170" fontId="19" fillId="4" borderId="6" xfId="1" applyNumberFormat="1" applyFont="1" applyFill="1" applyBorder="1" applyAlignment="1">
      <alignment horizontal="right" vertical="center" wrapText="1"/>
    </xf>
    <xf numFmtId="14" fontId="0" fillId="0" borderId="6" xfId="0" applyNumberFormat="1" applyFill="1" applyBorder="1" applyAlignment="1">
      <alignment vertical="center" wrapText="1"/>
    </xf>
    <xf numFmtId="17" fontId="0" fillId="4" borderId="6" xfId="0" applyNumberFormat="1" applyFill="1" applyBorder="1" applyAlignment="1">
      <alignment vertical="center" wrapText="1"/>
    </xf>
    <xf numFmtId="0" fontId="0" fillId="4" borderId="0" xfId="0" applyFill="1" applyBorder="1" applyAlignment="1">
      <alignment vertical="center" wrapText="1"/>
    </xf>
    <xf numFmtId="0" fontId="2" fillId="3" borderId="5" xfId="0" applyFont="1" applyFill="1" applyBorder="1" applyAlignment="1">
      <alignment vertical="center"/>
    </xf>
    <xf numFmtId="0" fontId="0" fillId="3" borderId="3" xfId="0" applyFont="1" applyFill="1" applyBorder="1" applyAlignment="1">
      <alignment vertical="center"/>
    </xf>
    <xf numFmtId="3" fontId="2" fillId="3" borderId="6" xfId="0" applyNumberFormat="1" applyFont="1" applyFill="1" applyBorder="1" applyAlignment="1">
      <alignment horizontal="right" vertic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9" fillId="0" borderId="6" xfId="0" applyNumberFormat="1" applyFont="1" applyFill="1" applyBorder="1" applyAlignment="1" applyProtection="1">
      <alignment horizontal="center" vertical="center" wrapText="1"/>
      <protection locked="0"/>
    </xf>
    <xf numFmtId="170" fontId="19" fillId="6" borderId="6" xfId="1" applyNumberFormat="1" applyFont="1" applyFill="1" applyBorder="1" applyAlignment="1">
      <alignment horizontal="right" vertical="center" wrapText="1"/>
    </xf>
    <xf numFmtId="165" fontId="0" fillId="3" borderId="6" xfId="0" applyNumberFormat="1" applyFont="1" applyFill="1" applyBorder="1" applyAlignment="1">
      <alignment horizontal="center" vertical="center"/>
    </xf>
    <xf numFmtId="0" fontId="4" fillId="0" borderId="6" xfId="1" applyNumberFormat="1" applyFont="1" applyFill="1" applyBorder="1" applyAlignment="1">
      <alignment horizontal="right" vertical="center" wrapText="1"/>
    </xf>
    <xf numFmtId="170" fontId="4" fillId="4" borderId="6" xfId="1" applyNumberFormat="1" applyFont="1" applyFill="1" applyBorder="1" applyAlignment="1">
      <alignment horizontal="right" vertical="center" wrapText="1"/>
    </xf>
    <xf numFmtId="0" fontId="4" fillId="6" borderId="6" xfId="1" applyNumberFormat="1" applyFont="1" applyFill="1" applyBorder="1" applyAlignment="1">
      <alignment horizontal="center" vertical="center" wrapText="1"/>
    </xf>
    <xf numFmtId="0" fontId="0" fillId="0" borderId="0" xfId="0" applyFont="1" applyBorder="1" applyAlignment="1">
      <alignment horizontal="left" vertical="center" wrapText="1"/>
    </xf>
    <xf numFmtId="3" fontId="5" fillId="0" borderId="0" xfId="0" applyNumberFormat="1" applyFont="1" applyFill="1" applyBorder="1" applyAlignment="1">
      <alignment horizontal="right" vertical="center" wrapText="1"/>
    </xf>
    <xf numFmtId="165" fontId="2" fillId="0" borderId="0" xfId="0" applyNumberFormat="1" applyFont="1" applyFill="1" applyBorder="1" applyAlignment="1" applyProtection="1">
      <alignment vertical="center"/>
      <protection locked="0"/>
    </xf>
    <xf numFmtId="43" fontId="4" fillId="0" borderId="6" xfId="1"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0" fillId="0" borderId="0" xfId="0" applyFont="1" applyFill="1" applyBorder="1" applyAlignment="1">
      <alignment horizontal="center" vertical="center" wrapText="1"/>
    </xf>
    <xf numFmtId="167" fontId="0" fillId="3" borderId="6" xfId="3" applyNumberFormat="1" applyFont="1" applyFill="1" applyBorder="1" applyAlignment="1">
      <alignment horizontal="right" vertical="center"/>
    </xf>
    <xf numFmtId="166" fontId="0" fillId="0" borderId="0" xfId="0" applyNumberFormat="1" applyFont="1" applyFill="1" applyBorder="1" applyAlignment="1">
      <alignment horizontal="center" vertical="center"/>
    </xf>
    <xf numFmtId="167" fontId="2" fillId="3" borderId="6" xfId="3" applyNumberFormat="1" applyFont="1" applyFill="1" applyBorder="1" applyAlignment="1">
      <alignment horizontal="center" vertical="center"/>
    </xf>
    <xf numFmtId="168" fontId="0" fillId="0" borderId="0" xfId="0" applyNumberFormat="1" applyFont="1" applyBorder="1" applyAlignment="1">
      <alignment horizontal="center" vertical="center"/>
    </xf>
    <xf numFmtId="14" fontId="4" fillId="0" borderId="6" xfId="2" applyNumberFormat="1" applyFont="1" applyFill="1" applyBorder="1" applyAlignment="1" applyProtection="1">
      <alignment horizontal="center" vertical="center" wrapText="1"/>
      <protection locked="0"/>
    </xf>
    <xf numFmtId="170" fontId="4" fillId="0" borderId="6" xfId="3" applyNumberFormat="1" applyFont="1" applyFill="1" applyBorder="1" applyAlignment="1">
      <alignment horizontal="right" vertical="center" wrapText="1"/>
    </xf>
    <xf numFmtId="170" fontId="5" fillId="0" borderId="6" xfId="3" applyNumberFormat="1" applyFont="1" applyFill="1" applyBorder="1" applyAlignment="1">
      <alignment horizontal="right" vertical="center" wrapText="1"/>
    </xf>
    <xf numFmtId="0" fontId="0" fillId="0" borderId="0" xfId="0" applyFont="1" applyFill="1" applyAlignment="1">
      <alignment horizontal="center" vertical="center"/>
    </xf>
    <xf numFmtId="0" fontId="6" fillId="0" borderId="0" xfId="0" applyFont="1" applyFill="1" applyBorder="1" applyAlignment="1">
      <alignment horizontal="center" vertical="center"/>
    </xf>
    <xf numFmtId="0" fontId="35" fillId="0" borderId="6" xfId="0" applyFont="1" applyFill="1" applyBorder="1" applyAlignment="1" applyProtection="1">
      <alignment horizontal="center" vertical="center" wrapText="1"/>
      <protection locked="0"/>
    </xf>
    <xf numFmtId="170" fontId="19" fillId="0" borderId="6" xfId="3" applyNumberFormat="1" applyFont="1" applyFill="1" applyBorder="1" applyAlignment="1">
      <alignment horizontal="right" vertical="center" wrapText="1"/>
    </xf>
    <xf numFmtId="3" fontId="0" fillId="0" borderId="6" xfId="0" applyNumberFormat="1" applyBorder="1" applyAlignment="1">
      <alignment horizontal="center" vertical="center"/>
    </xf>
    <xf numFmtId="172" fontId="0" fillId="3" borderId="6" xfId="6" applyNumberFormat="1" applyFont="1" applyFill="1" applyBorder="1" applyAlignment="1">
      <alignment vertical="center"/>
    </xf>
    <xf numFmtId="9" fontId="19" fillId="4" borderId="6" xfId="0" applyNumberFormat="1" applyFont="1" applyFill="1" applyBorder="1" applyAlignment="1" applyProtection="1">
      <alignment horizontal="center" vertical="center" wrapText="1"/>
      <protection locked="0"/>
    </xf>
    <xf numFmtId="49" fontId="0" fillId="4" borderId="6" xfId="0" applyNumberFormat="1" applyFont="1" applyFill="1" applyBorder="1" applyAlignment="1">
      <alignment vertical="center" wrapText="1"/>
    </xf>
    <xf numFmtId="17" fontId="0" fillId="0" borderId="6" xfId="0" applyNumberFormat="1" applyFont="1" applyBorder="1" applyAlignment="1">
      <alignment vertical="center"/>
    </xf>
    <xf numFmtId="14" fontId="0" fillId="0" borderId="6" xfId="0" applyNumberFormat="1" applyBorder="1" applyAlignment="1">
      <alignment horizontal="left" vertical="center" wrapText="1"/>
    </xf>
    <xf numFmtId="0" fontId="0" fillId="0" borderId="0" xfId="0" applyFont="1" applyAlignment="1">
      <alignment horizontal="left" vertical="center" wrapText="1"/>
    </xf>
    <xf numFmtId="0" fontId="0" fillId="4" borderId="6" xfId="0" applyFill="1" applyBorder="1" applyAlignment="1">
      <alignment horizontal="left" vertical="center" wrapText="1"/>
    </xf>
    <xf numFmtId="49" fontId="0" fillId="3" borderId="6" xfId="0" applyNumberFormat="1" applyFont="1" applyFill="1" applyBorder="1" applyAlignment="1">
      <alignment horizontal="right" vertical="center"/>
    </xf>
    <xf numFmtId="0" fontId="0" fillId="3" borderId="6" xfId="0" applyFont="1" applyFill="1" applyBorder="1" applyAlignment="1">
      <alignment vertical="center"/>
    </xf>
    <xf numFmtId="49" fontId="0" fillId="3" borderId="6" xfId="0" applyNumberFormat="1" applyFont="1" applyFill="1" applyBorder="1" applyAlignment="1">
      <alignment horizontal="center" vertical="center"/>
    </xf>
    <xf numFmtId="2" fontId="2" fillId="2" borderId="6" xfId="0" applyNumberFormat="1" applyFont="1" applyFill="1" applyBorder="1" applyAlignment="1">
      <alignment horizontal="center" vertical="center" wrapText="1"/>
    </xf>
    <xf numFmtId="0" fontId="4" fillId="0" borderId="6" xfId="0" applyFont="1" applyFill="1" applyBorder="1" applyAlignment="1" applyProtection="1">
      <alignment horizontal="left" vertical="center" wrapText="1"/>
      <protection locked="0"/>
    </xf>
    <xf numFmtId="177" fontId="4" fillId="0" borderId="6" xfId="1" applyNumberFormat="1" applyFont="1" applyFill="1" applyBorder="1" applyAlignment="1" applyProtection="1">
      <alignment horizontal="center" vertical="center" wrapText="1"/>
      <protection locked="0"/>
    </xf>
    <xf numFmtId="176" fontId="4" fillId="0" borderId="6" xfId="1" applyNumberFormat="1" applyFont="1" applyFill="1" applyBorder="1" applyAlignment="1" applyProtection="1">
      <alignment horizontal="center" vertical="center" wrapText="1"/>
      <protection locked="0"/>
    </xf>
    <xf numFmtId="49" fontId="0" fillId="4" borderId="6" xfId="0" applyNumberFormat="1" applyFont="1" applyFill="1" applyBorder="1" applyAlignment="1">
      <alignment horizontal="center" vertical="center"/>
    </xf>
    <xf numFmtId="0" fontId="0" fillId="0" borderId="30" xfId="0" applyFont="1" applyBorder="1" applyAlignment="1">
      <alignment vertical="center"/>
    </xf>
    <xf numFmtId="17" fontId="0" fillId="4" borderId="6" xfId="0" applyNumberFormat="1" applyFont="1" applyFill="1" applyBorder="1" applyAlignment="1">
      <alignment vertical="center" wrapText="1"/>
    </xf>
    <xf numFmtId="3" fontId="0" fillId="0" borderId="6" xfId="0" applyNumberFormat="1" applyFont="1" applyBorder="1" applyAlignment="1">
      <alignment horizontal="center" vertical="center"/>
    </xf>
    <xf numFmtId="2" fontId="0" fillId="0" borderId="6" xfId="0" applyNumberFormat="1" applyFont="1" applyFill="1" applyBorder="1" applyAlignment="1">
      <alignment vertical="center" wrapText="1"/>
    </xf>
    <xf numFmtId="0" fontId="0" fillId="0" borderId="6" xfId="0" applyBorder="1" applyAlignment="1">
      <alignment horizontal="left" vertical="center"/>
    </xf>
    <xf numFmtId="14" fontId="0" fillId="4" borderId="6" xfId="0" applyNumberFormat="1" applyFill="1" applyBorder="1" applyAlignment="1">
      <alignment horizontal="center" vertical="center" wrapText="1"/>
    </xf>
    <xf numFmtId="0" fontId="2" fillId="4" borderId="0" xfId="0" applyFont="1" applyFill="1" applyBorder="1" applyAlignment="1">
      <alignment vertical="center" wrapText="1"/>
    </xf>
    <xf numFmtId="49" fontId="5" fillId="0" borderId="14" xfId="0" applyNumberFormat="1" applyFont="1" applyFill="1" applyBorder="1" applyAlignment="1" applyProtection="1">
      <alignment vertical="center" wrapText="1"/>
      <protection locked="0"/>
    </xf>
    <xf numFmtId="9" fontId="5" fillId="0" borderId="0" xfId="0" applyNumberFormat="1" applyFont="1" applyFill="1" applyBorder="1" applyAlignment="1" applyProtection="1">
      <alignment horizontal="center" vertical="center" wrapText="1"/>
      <protection locked="0"/>
    </xf>
    <xf numFmtId="15" fontId="5" fillId="0" borderId="0" xfId="0" applyNumberFormat="1" applyFont="1" applyFill="1" applyBorder="1" applyAlignment="1" applyProtection="1">
      <alignment horizontal="center" vertical="center" wrapText="1"/>
      <protection locked="0"/>
    </xf>
    <xf numFmtId="170" fontId="5" fillId="0" borderId="0" xfId="1" applyNumberFormat="1" applyFont="1" applyFill="1" applyBorder="1" applyAlignment="1">
      <alignment horizontal="right" vertical="center" wrapText="1"/>
    </xf>
    <xf numFmtId="0" fontId="5" fillId="0" borderId="0" xfId="0" applyFont="1" applyFill="1" applyBorder="1" applyAlignment="1">
      <alignment horizontal="left" vertical="center" wrapText="1"/>
    </xf>
    <xf numFmtId="0" fontId="2" fillId="8" borderId="6" xfId="0" applyFont="1" applyFill="1" applyBorder="1" applyAlignment="1">
      <alignment vertical="center" wrapText="1"/>
    </xf>
    <xf numFmtId="17" fontId="0" fillId="0" borderId="6" xfId="0" applyNumberFormat="1" applyFont="1" applyBorder="1" applyAlignment="1">
      <alignment vertical="top" wrapText="1"/>
    </xf>
    <xf numFmtId="3" fontId="0" fillId="0" borderId="6" xfId="0" applyNumberFormat="1" applyFont="1" applyBorder="1" applyAlignment="1">
      <alignment horizontal="center" vertical="top" wrapText="1"/>
    </xf>
    <xf numFmtId="0" fontId="0" fillId="0" borderId="6" xfId="0" applyBorder="1" applyAlignment="1">
      <alignment horizontal="left" vertical="top" wrapText="1"/>
    </xf>
    <xf numFmtId="17" fontId="0" fillId="0" borderId="6" xfId="0" applyNumberFormat="1" applyBorder="1" applyAlignment="1">
      <alignment vertical="top" wrapText="1"/>
    </xf>
    <xf numFmtId="3" fontId="0" fillId="0" borderId="6" xfId="0" applyNumberFormat="1" applyBorder="1" applyAlignment="1">
      <alignment horizontal="center" vertical="center" wrapText="1"/>
    </xf>
    <xf numFmtId="49" fontId="0" fillId="4" borderId="6" xfId="0" applyNumberFormat="1" applyFill="1" applyBorder="1" applyAlignment="1">
      <alignment vertical="center" wrapText="1"/>
    </xf>
    <xf numFmtId="0" fontId="0" fillId="2" borderId="0" xfId="0" applyFont="1" applyFill="1" applyAlignment="1">
      <alignment vertical="center"/>
    </xf>
    <xf numFmtId="49" fontId="2" fillId="3" borderId="6" xfId="0" applyNumberFormat="1" applyFont="1" applyFill="1" applyBorder="1" applyAlignment="1">
      <alignment horizontal="right" vertical="center"/>
    </xf>
    <xf numFmtId="17" fontId="0" fillId="0" borderId="6" xfId="0" applyNumberFormat="1" applyFont="1" applyBorder="1" applyAlignment="1">
      <alignment horizontal="left" vertical="center" wrapText="1"/>
    </xf>
    <xf numFmtId="3" fontId="0" fillId="0" borderId="6" xfId="0" applyNumberFormat="1" applyFont="1" applyBorder="1" applyAlignment="1">
      <alignment horizontal="left" vertical="center"/>
    </xf>
    <xf numFmtId="17" fontId="0" fillId="0" borderId="6" xfId="0" applyNumberFormat="1" applyFont="1" applyBorder="1" applyAlignment="1">
      <alignment horizontal="left" vertical="center"/>
    </xf>
    <xf numFmtId="0" fontId="0" fillId="0" borderId="6" xfId="0" applyFont="1" applyFill="1" applyBorder="1" applyAlignment="1">
      <alignment horizontal="left" vertical="center"/>
    </xf>
    <xf numFmtId="0" fontId="0" fillId="4" borderId="6" xfId="0" applyFont="1" applyFill="1" applyBorder="1" applyAlignment="1">
      <alignment horizontal="left" vertical="center"/>
    </xf>
    <xf numFmtId="0" fontId="0" fillId="0" borderId="0" xfId="0" applyFont="1" applyAlignment="1">
      <alignment horizontal="left" vertical="center"/>
    </xf>
    <xf numFmtId="14" fontId="0" fillId="0" borderId="6" xfId="0" applyNumberFormat="1" applyFont="1" applyBorder="1" applyAlignment="1">
      <alignment horizontal="left" vertical="center"/>
    </xf>
    <xf numFmtId="49" fontId="19" fillId="4" borderId="6" xfId="0" applyNumberFormat="1" applyFont="1" applyFill="1" applyBorder="1" applyAlignment="1" applyProtection="1">
      <alignment horizontal="center" vertical="center" wrapText="1"/>
      <protection locked="0"/>
    </xf>
    <xf numFmtId="49" fontId="0" fillId="0" borderId="0" xfId="0" applyNumberFormat="1" applyFont="1" applyAlignment="1">
      <alignment vertical="center"/>
    </xf>
    <xf numFmtId="0" fontId="0" fillId="0" borderId="0" xfId="0" applyAlignment="1">
      <alignment horizontal="center" vertical="top" wrapText="1"/>
    </xf>
    <xf numFmtId="167" fontId="5" fillId="0" borderId="6" xfId="1" applyNumberFormat="1" applyFont="1" applyFill="1" applyBorder="1" applyAlignment="1" applyProtection="1">
      <alignment horizontal="center" vertical="center" wrapText="1"/>
      <protection locked="0"/>
    </xf>
    <xf numFmtId="0" fontId="0" fillId="6" borderId="0" xfId="0" applyFont="1" applyFill="1" applyAlignment="1">
      <alignment vertical="center" wrapText="1"/>
    </xf>
    <xf numFmtId="178" fontId="4" fillId="0" borderId="6" xfId="1" applyNumberFormat="1" applyFont="1" applyFill="1" applyBorder="1" applyAlignment="1">
      <alignment horizontal="right" vertical="center" wrapText="1"/>
    </xf>
    <xf numFmtId="1" fontId="4" fillId="4" borderId="6" xfId="1" applyNumberFormat="1" applyFont="1" applyFill="1" applyBorder="1" applyAlignment="1">
      <alignment horizontal="right" vertical="center" wrapText="1"/>
    </xf>
    <xf numFmtId="1" fontId="4" fillId="0" borderId="6" xfId="0" applyNumberFormat="1" applyFont="1" applyFill="1" applyBorder="1" applyAlignment="1">
      <alignment horizontal="left" vertical="center" wrapText="1"/>
    </xf>
    <xf numFmtId="1" fontId="4" fillId="4" borderId="6" xfId="0" applyNumberFormat="1" applyFont="1" applyFill="1" applyBorder="1" applyAlignment="1" applyProtection="1">
      <alignment horizontal="center" vertical="center" wrapText="1"/>
      <protection locked="0"/>
    </xf>
    <xf numFmtId="178" fontId="5" fillId="0" borderId="6" xfId="1" applyNumberFormat="1" applyFont="1" applyFill="1" applyBorder="1" applyAlignment="1">
      <alignment horizontal="right" vertical="center" wrapText="1"/>
    </xf>
    <xf numFmtId="1" fontId="5" fillId="0" borderId="6" xfId="0" applyNumberFormat="1" applyFont="1" applyFill="1" applyBorder="1" applyAlignment="1">
      <alignment horizontal="left" vertical="center" wrapText="1"/>
    </xf>
    <xf numFmtId="0" fontId="0" fillId="4" borderId="0" xfId="0" applyFont="1" applyFill="1" applyBorder="1" applyAlignment="1">
      <alignment horizontal="left" vertical="center" wrapText="1"/>
    </xf>
    <xf numFmtId="0" fontId="4" fillId="4" borderId="6" xfId="0" applyFont="1" applyFill="1" applyBorder="1" applyAlignment="1" applyProtection="1">
      <alignment horizontal="center" vertical="center" wrapText="1"/>
      <protection locked="0"/>
    </xf>
    <xf numFmtId="9" fontId="4" fillId="4" borderId="6" xfId="2" applyFont="1" applyFill="1" applyBorder="1" applyAlignment="1" applyProtection="1">
      <alignment horizontal="center" vertical="center" wrapText="1"/>
      <protection locked="0"/>
    </xf>
    <xf numFmtId="14" fontId="4" fillId="0" borderId="0" xfId="0" applyNumberFormat="1" applyFont="1" applyFill="1" applyBorder="1" applyAlignment="1" applyProtection="1">
      <alignment horizontal="center" vertical="center" wrapText="1"/>
      <protection locked="0"/>
    </xf>
    <xf numFmtId="49" fontId="2" fillId="2" borderId="16" xfId="0" applyNumberFormat="1" applyFont="1" applyFill="1" applyBorder="1" applyAlignment="1">
      <alignment horizontal="center" vertical="center"/>
    </xf>
    <xf numFmtId="0" fontId="0" fillId="3" borderId="6" xfId="0" applyNumberFormat="1" applyFont="1" applyFill="1" applyBorder="1" applyAlignment="1">
      <alignment horizontal="center" vertical="center"/>
    </xf>
    <xf numFmtId="172" fontId="1" fillId="3" borderId="6" xfId="4" applyNumberFormat="1" applyFont="1" applyFill="1" applyBorder="1" applyAlignment="1">
      <alignment horizontal="center" vertical="center"/>
    </xf>
    <xf numFmtId="3" fontId="5" fillId="4" borderId="6" xfId="0" applyNumberFormat="1" applyFont="1" applyFill="1" applyBorder="1" applyAlignment="1">
      <alignment horizontal="center" vertical="center" wrapText="1"/>
    </xf>
    <xf numFmtId="43" fontId="5" fillId="0" borderId="6" xfId="3" applyFont="1" applyFill="1" applyBorder="1" applyAlignment="1" applyProtection="1">
      <alignment horizontal="center" vertical="center" wrapText="1"/>
      <protection locked="0"/>
    </xf>
    <xf numFmtId="43" fontId="0" fillId="0" borderId="6" xfId="3" applyNumberFormat="1" applyFont="1" applyFill="1" applyBorder="1" applyAlignment="1">
      <alignment horizontal="center" vertical="center"/>
    </xf>
    <xf numFmtId="167" fontId="0" fillId="0" borderId="6" xfId="3" applyNumberFormat="1" applyFont="1" applyFill="1" applyBorder="1" applyAlignment="1">
      <alignment horizontal="center" vertical="center"/>
    </xf>
    <xf numFmtId="0" fontId="2" fillId="2" borderId="13" xfId="0" applyFont="1" applyFill="1" applyBorder="1" applyAlignment="1">
      <alignment horizontal="center" vertical="center" wrapText="1"/>
    </xf>
    <xf numFmtId="0" fontId="5" fillId="2" borderId="20" xfId="0" applyFont="1" applyFill="1" applyBorder="1" applyAlignment="1">
      <alignment vertical="center" wrapText="1"/>
    </xf>
    <xf numFmtId="0" fontId="5" fillId="2" borderId="19" xfId="0" applyFont="1" applyFill="1" applyBorder="1" applyAlignment="1">
      <alignment vertical="center" wrapText="1"/>
    </xf>
    <xf numFmtId="0" fontId="5" fillId="2" borderId="24" xfId="0" applyFont="1" applyFill="1" applyBorder="1" applyAlignment="1">
      <alignment vertical="center" wrapText="1"/>
    </xf>
    <xf numFmtId="0" fontId="5" fillId="2" borderId="22" xfId="0" applyFont="1" applyFill="1" applyBorder="1" applyAlignment="1">
      <alignment vertical="center" wrapText="1"/>
    </xf>
    <xf numFmtId="1" fontId="5" fillId="2" borderId="6" xfId="0" applyNumberFormat="1" applyFont="1" applyFill="1" applyBorder="1" applyAlignment="1">
      <alignment horizontal="center" vertical="center" wrapText="1"/>
    </xf>
    <xf numFmtId="167" fontId="0" fillId="3" borderId="6" xfId="3" applyNumberFormat="1" applyFont="1" applyFill="1" applyBorder="1" applyAlignment="1">
      <alignment vertical="center"/>
    </xf>
    <xf numFmtId="167" fontId="0" fillId="3" borderId="6" xfId="3" applyNumberFormat="1" applyFont="1" applyFill="1" applyBorder="1" applyAlignment="1">
      <alignment horizontal="right" vertical="center" wrapText="1"/>
    </xf>
    <xf numFmtId="170" fontId="4" fillId="0" borderId="6" xfId="3" applyNumberFormat="1" applyFont="1" applyFill="1" applyBorder="1" applyAlignment="1">
      <alignment horizontal="center" vertical="center" wrapText="1"/>
    </xf>
    <xf numFmtId="0" fontId="4" fillId="0" borderId="0" xfId="0" applyFont="1" applyFill="1" applyAlignment="1">
      <alignment horizontal="center" vertical="center" wrapText="1"/>
    </xf>
    <xf numFmtId="43" fontId="5" fillId="0" borderId="6" xfId="3" applyNumberFormat="1" applyFont="1" applyFill="1" applyBorder="1" applyAlignment="1" applyProtection="1">
      <alignment horizontal="center" vertical="center" wrapText="1"/>
      <protection locked="0"/>
    </xf>
    <xf numFmtId="0" fontId="2" fillId="5" borderId="6" xfId="0" applyFont="1" applyFill="1" applyBorder="1" applyAlignment="1">
      <alignment horizontal="center" vertical="center" wrapText="1"/>
    </xf>
    <xf numFmtId="49" fontId="0" fillId="0" borderId="6" xfId="0" applyNumberFormat="1" applyFont="1" applyFill="1" applyBorder="1" applyAlignment="1">
      <alignment horizontal="center"/>
    </xf>
    <xf numFmtId="0" fontId="0" fillId="0" borderId="6" xfId="0" applyFont="1" applyBorder="1" applyAlignment="1">
      <alignment horizontal="justify" vertical="top"/>
    </xf>
    <xf numFmtId="12" fontId="0" fillId="0" borderId="9" xfId="0" applyNumberFormat="1" applyFont="1" applyBorder="1" applyAlignment="1">
      <alignment vertical="center" wrapText="1"/>
    </xf>
    <xf numFmtId="0" fontId="0" fillId="0" borderId="6" xfId="0" applyFont="1" applyFill="1" applyBorder="1" applyAlignment="1">
      <alignment horizontal="center" vertical="top" wrapText="1"/>
    </xf>
    <xf numFmtId="0" fontId="0" fillId="0" borderId="6" xfId="0" applyFont="1" applyFill="1" applyBorder="1" applyAlignment="1">
      <alignment horizontal="center" vertical="top"/>
    </xf>
    <xf numFmtId="0" fontId="0" fillId="0" borderId="6" xfId="0" applyFont="1" applyFill="1" applyBorder="1" applyAlignment="1">
      <alignment vertical="top"/>
    </xf>
    <xf numFmtId="0" fontId="0" fillId="0" borderId="6" xfId="0" applyFont="1" applyFill="1" applyBorder="1" applyAlignment="1">
      <alignment horizontal="left" vertical="top" wrapText="1"/>
    </xf>
    <xf numFmtId="1" fontId="0" fillId="0" borderId="6" xfId="0" applyNumberFormat="1" applyFont="1" applyBorder="1" applyAlignment="1">
      <alignment horizontal="center" vertical="center" wrapText="1"/>
    </xf>
    <xf numFmtId="0" fontId="0" fillId="0" borderId="0" xfId="0" applyFont="1" applyBorder="1" applyAlignment="1">
      <alignment horizontal="center" wrapText="1"/>
    </xf>
    <xf numFmtId="12" fontId="0" fillId="0" borderId="0" xfId="0" applyNumberFormat="1" applyFont="1" applyBorder="1" applyAlignment="1">
      <alignment horizontal="center" wrapText="1"/>
    </xf>
    <xf numFmtId="0" fontId="0" fillId="0" borderId="0" xfId="0" applyFont="1" applyBorder="1" applyAlignment="1">
      <alignment horizontal="center"/>
    </xf>
    <xf numFmtId="44" fontId="0" fillId="0" borderId="0" xfId="4" applyFont="1" applyBorder="1" applyAlignment="1">
      <alignment horizontal="center" wrapText="1"/>
    </xf>
    <xf numFmtId="14" fontId="0" fillId="0" borderId="0" xfId="0" applyNumberFormat="1" applyFont="1" applyBorder="1" applyAlignment="1">
      <alignment horizontal="center" wrapText="1"/>
    </xf>
    <xf numFmtId="1" fontId="0" fillId="0" borderId="0" xfId="0" applyNumberFormat="1" applyFont="1" applyBorder="1" applyAlignment="1">
      <alignment horizontal="center" wrapText="1"/>
    </xf>
    <xf numFmtId="0" fontId="0" fillId="0" borderId="0" xfId="0" applyFont="1" applyFill="1" applyBorder="1" applyAlignment="1">
      <alignment horizontal="justify" vertical="top"/>
    </xf>
    <xf numFmtId="0" fontId="16" fillId="9" borderId="6" xfId="0" applyFont="1" applyFill="1" applyBorder="1" applyAlignment="1">
      <alignment horizontal="left" vertical="center" wrapText="1"/>
    </xf>
    <xf numFmtId="0" fontId="33" fillId="7" borderId="6" xfId="7" applyBorder="1" applyAlignment="1">
      <alignment horizontal="left" vertical="center" wrapText="1"/>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2" borderId="6" xfId="0" applyFont="1" applyFill="1" applyBorder="1" applyAlignment="1">
      <alignment horizontal="center"/>
    </xf>
    <xf numFmtId="0" fontId="0" fillId="2" borderId="6" xfId="0" applyFont="1" applyFill="1" applyBorder="1" applyAlignment="1">
      <alignment horizontal="center" wrapText="1"/>
    </xf>
    <xf numFmtId="0" fontId="4" fillId="4" borderId="6" xfId="0" applyFont="1" applyFill="1" applyBorder="1" applyAlignment="1">
      <alignment horizontal="center" vertical="center" wrapText="1"/>
    </xf>
    <xf numFmtId="49" fontId="4" fillId="4" borderId="6" xfId="0" applyNumberFormat="1" applyFont="1" applyFill="1" applyBorder="1" applyAlignment="1" applyProtection="1">
      <alignment horizontal="left" vertical="center" wrapText="1"/>
      <protection locked="0"/>
    </xf>
    <xf numFmtId="172" fontId="4" fillId="4" borderId="6" xfId="4" applyNumberFormat="1" applyFont="1" applyFill="1" applyBorder="1" applyAlignment="1">
      <alignment horizontal="right" vertical="center" wrapText="1"/>
    </xf>
    <xf numFmtId="170" fontId="4" fillId="4" borderId="6" xfId="3" applyNumberFormat="1" applyFont="1" applyFill="1" applyBorder="1" applyAlignment="1">
      <alignment horizontal="right" vertical="center" wrapText="1"/>
    </xf>
    <xf numFmtId="0" fontId="4" fillId="4" borderId="0" xfId="0" applyFont="1" applyFill="1" applyAlignment="1">
      <alignment horizontal="left" vertical="center" wrapText="1"/>
    </xf>
    <xf numFmtId="0" fontId="4" fillId="4" borderId="6" xfId="0" applyNumberFormat="1" applyFont="1" applyFill="1" applyBorder="1" applyAlignment="1" applyProtection="1">
      <alignment horizontal="center" vertical="center" wrapText="1"/>
      <protection locked="0"/>
    </xf>
    <xf numFmtId="0" fontId="4" fillId="4" borderId="9" xfId="0" applyFont="1" applyFill="1" applyBorder="1" applyAlignment="1">
      <alignment horizontal="center" vertical="center" wrapText="1"/>
    </xf>
    <xf numFmtId="49" fontId="4" fillId="4" borderId="9" xfId="0" applyNumberFormat="1" applyFont="1" applyFill="1" applyBorder="1" applyAlignment="1" applyProtection="1">
      <alignment horizontal="left" vertical="center" wrapText="1"/>
      <protection locked="0"/>
    </xf>
    <xf numFmtId="0" fontId="4" fillId="4" borderId="9" xfId="0" applyFont="1" applyFill="1" applyBorder="1" applyAlignment="1" applyProtection="1">
      <alignment horizontal="center" vertical="center" wrapText="1"/>
      <protection locked="0"/>
    </xf>
    <xf numFmtId="49" fontId="4" fillId="4" borderId="9" xfId="0" applyNumberFormat="1" applyFont="1" applyFill="1" applyBorder="1" applyAlignment="1" applyProtection="1">
      <alignment horizontal="center" vertical="center" wrapText="1"/>
      <protection locked="0"/>
    </xf>
    <xf numFmtId="9" fontId="4" fillId="4" borderId="9" xfId="2" applyFont="1" applyFill="1" applyBorder="1" applyAlignment="1" applyProtection="1">
      <alignment horizontal="center" vertical="center" wrapText="1"/>
      <protection locked="0"/>
    </xf>
    <xf numFmtId="14" fontId="4" fillId="4" borderId="9" xfId="0" applyNumberFormat="1" applyFont="1" applyFill="1" applyBorder="1" applyAlignment="1" applyProtection="1">
      <alignment horizontal="center" vertical="center" wrapText="1"/>
      <protection locked="0"/>
    </xf>
    <xf numFmtId="15" fontId="4" fillId="4" borderId="9" xfId="0" applyNumberFormat="1" applyFont="1" applyFill="1" applyBorder="1" applyAlignment="1" applyProtection="1">
      <alignment horizontal="center" vertical="center" wrapText="1"/>
      <protection locked="0"/>
    </xf>
    <xf numFmtId="2" fontId="4" fillId="4" borderId="9" xfId="0" applyNumberFormat="1" applyFont="1" applyFill="1" applyBorder="1" applyAlignment="1" applyProtection="1">
      <alignment horizontal="center" vertical="center" wrapText="1"/>
      <protection locked="0"/>
    </xf>
    <xf numFmtId="1" fontId="4" fillId="4" borderId="9" xfId="0" applyNumberFormat="1" applyFont="1" applyFill="1" applyBorder="1" applyAlignment="1" applyProtection="1">
      <alignment horizontal="center" vertical="center" wrapText="1"/>
      <protection locked="0"/>
    </xf>
    <xf numFmtId="172" fontId="4" fillId="4" borderId="9" xfId="4" applyNumberFormat="1" applyFont="1" applyFill="1" applyBorder="1" applyAlignment="1">
      <alignment horizontal="right" vertical="center" wrapText="1"/>
    </xf>
    <xf numFmtId="170" fontId="4" fillId="4" borderId="9" xfId="3" applyNumberFormat="1" applyFont="1" applyFill="1" applyBorder="1" applyAlignment="1">
      <alignment horizontal="right" vertical="center" wrapText="1"/>
    </xf>
    <xf numFmtId="0" fontId="4" fillId="4" borderId="9" xfId="0" applyFont="1" applyFill="1" applyBorder="1" applyAlignment="1">
      <alignment horizontal="left" vertical="center" wrapText="1"/>
    </xf>
    <xf numFmtId="0" fontId="5" fillId="4" borderId="6" xfId="0" applyFont="1" applyFill="1" applyBorder="1" applyAlignment="1">
      <alignment horizontal="center" vertical="center" wrapText="1"/>
    </xf>
    <xf numFmtId="49" fontId="5" fillId="4" borderId="6" xfId="0" applyNumberFormat="1" applyFont="1" applyFill="1" applyBorder="1" applyAlignment="1" applyProtection="1">
      <alignment horizontal="left" vertical="center" wrapText="1"/>
      <protection locked="0"/>
    </xf>
    <xf numFmtId="0" fontId="5" fillId="4" borderId="6" xfId="0" applyFont="1" applyFill="1" applyBorder="1" applyAlignment="1" applyProtection="1">
      <alignment horizontal="center" vertical="center" wrapText="1"/>
      <protection locked="0"/>
    </xf>
    <xf numFmtId="49" fontId="5" fillId="4" borderId="6" xfId="0" applyNumberFormat="1" applyFont="1" applyFill="1" applyBorder="1" applyAlignment="1" applyProtection="1">
      <alignment horizontal="center" vertical="center" wrapText="1"/>
      <protection locked="0"/>
    </xf>
    <xf numFmtId="9" fontId="5" fillId="4" borderId="6" xfId="0" applyNumberFormat="1" applyFont="1" applyFill="1" applyBorder="1" applyAlignment="1" applyProtection="1">
      <alignment horizontal="center" vertical="center" wrapText="1"/>
      <protection locked="0"/>
    </xf>
    <xf numFmtId="14" fontId="5" fillId="4" borderId="6" xfId="0" applyNumberFormat="1" applyFont="1" applyFill="1" applyBorder="1" applyAlignment="1" applyProtection="1">
      <alignment horizontal="center" vertical="center" wrapText="1"/>
      <protection locked="0"/>
    </xf>
    <xf numFmtId="15" fontId="5" fillId="4" borderId="6" xfId="0" applyNumberFormat="1" applyFont="1" applyFill="1" applyBorder="1" applyAlignment="1" applyProtection="1">
      <alignment horizontal="center" vertical="center" wrapText="1"/>
      <protection locked="0"/>
    </xf>
    <xf numFmtId="0" fontId="5" fillId="4" borderId="6" xfId="0" applyNumberFormat="1" applyFont="1" applyFill="1" applyBorder="1" applyAlignment="1" applyProtection="1">
      <alignment horizontal="center" vertical="center" wrapText="1"/>
      <protection locked="0"/>
    </xf>
    <xf numFmtId="1" fontId="5" fillId="4" borderId="6" xfId="0" applyNumberFormat="1" applyFont="1" applyFill="1" applyBorder="1" applyAlignment="1" applyProtection="1">
      <alignment horizontal="center" vertical="center" wrapText="1"/>
      <protection locked="0"/>
    </xf>
    <xf numFmtId="170" fontId="5" fillId="4" borderId="6" xfId="3" applyNumberFormat="1" applyFont="1" applyFill="1" applyBorder="1" applyAlignment="1">
      <alignment horizontal="right" vertical="center" wrapText="1"/>
    </xf>
    <xf numFmtId="0" fontId="5" fillId="4" borderId="6"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0" xfId="0" applyFont="1" applyFill="1" applyAlignment="1">
      <alignment horizontal="left" vertical="center" wrapText="1"/>
    </xf>
    <xf numFmtId="166" fontId="0" fillId="4" borderId="0" xfId="0" applyNumberFormat="1" applyFont="1" applyFill="1" applyAlignment="1">
      <alignment vertical="center"/>
    </xf>
    <xf numFmtId="0" fontId="2" fillId="4" borderId="6" xfId="0" applyFont="1" applyFill="1" applyBorder="1" applyAlignment="1">
      <alignment vertical="center"/>
    </xf>
    <xf numFmtId="0" fontId="6" fillId="4" borderId="0" xfId="0" applyFont="1" applyFill="1" applyBorder="1" applyAlignment="1">
      <alignment horizontal="left" vertical="center"/>
    </xf>
    <xf numFmtId="0" fontId="0" fillId="4" borderId="6" xfId="0" applyNumberFormat="1" applyFont="1" applyFill="1" applyBorder="1" applyAlignment="1">
      <alignment horizontal="center" vertical="center" wrapText="1"/>
    </xf>
    <xf numFmtId="0" fontId="4" fillId="4" borderId="9" xfId="0" applyNumberFormat="1" applyFont="1" applyFill="1" applyBorder="1" applyAlignment="1" applyProtection="1">
      <alignment horizontal="center" vertical="center" wrapText="1"/>
      <protection locked="0"/>
    </xf>
    <xf numFmtId="0" fontId="16" fillId="4" borderId="9" xfId="0" applyFont="1" applyFill="1" applyBorder="1" applyAlignment="1">
      <alignment horizontal="left" vertical="center" wrapText="1"/>
    </xf>
    <xf numFmtId="49" fontId="0" fillId="4" borderId="6" xfId="0" applyNumberFormat="1" applyFill="1" applyBorder="1" applyAlignment="1">
      <alignment horizontal="center" vertical="center" wrapText="1"/>
    </xf>
    <xf numFmtId="14" fontId="0" fillId="4" borderId="0" xfId="0" applyNumberFormat="1" applyFill="1" applyBorder="1" applyAlignment="1">
      <alignment horizontal="center" vertical="center" wrapText="1"/>
    </xf>
    <xf numFmtId="0" fontId="0" fillId="4" borderId="0" xfId="0" applyFill="1" applyBorder="1" applyAlignment="1">
      <alignment horizontal="center" vertical="center" wrapText="1"/>
    </xf>
    <xf numFmtId="0" fontId="0" fillId="4" borderId="0" xfId="0" applyFill="1" applyBorder="1" applyAlignment="1">
      <alignment horizontal="left" vertical="center" wrapText="1"/>
    </xf>
    <xf numFmtId="49" fontId="0" fillId="4" borderId="0" xfId="0" applyNumberFormat="1" applyFill="1" applyBorder="1" applyAlignment="1">
      <alignment horizontal="center" vertical="center" wrapText="1"/>
    </xf>
    <xf numFmtId="0" fontId="0" fillId="4" borderId="0" xfId="0" applyFont="1" applyFill="1" applyAlignment="1">
      <alignment horizontal="center"/>
    </xf>
    <xf numFmtId="14" fontId="0" fillId="4" borderId="6" xfId="0" applyNumberFormat="1" applyFont="1" applyFill="1" applyBorder="1" applyAlignment="1">
      <alignment horizontal="center" vertical="center" wrapText="1"/>
    </xf>
    <xf numFmtId="0" fontId="0" fillId="4" borderId="0" xfId="0" applyFont="1" applyFill="1" applyAlignment="1">
      <alignment horizontal="left" vertical="top"/>
    </xf>
    <xf numFmtId="0" fontId="19" fillId="4" borderId="6" xfId="0" applyFont="1" applyFill="1" applyBorder="1" applyAlignment="1" applyProtection="1">
      <alignment horizontal="center" vertical="center" wrapText="1"/>
      <protection locked="0"/>
    </xf>
    <xf numFmtId="9" fontId="19" fillId="4" borderId="6" xfId="2" applyFont="1" applyFill="1" applyBorder="1" applyAlignment="1" applyProtection="1">
      <alignment horizontal="center" vertical="center" wrapText="1"/>
      <protection locked="0"/>
    </xf>
    <xf numFmtId="14" fontId="19" fillId="4" borderId="6" xfId="0" applyNumberFormat="1" applyFont="1" applyFill="1" applyBorder="1" applyAlignment="1" applyProtection="1">
      <alignment horizontal="center" vertical="center" wrapText="1"/>
      <protection locked="0"/>
    </xf>
    <xf numFmtId="0" fontId="19" fillId="4" borderId="6" xfId="0" applyNumberFormat="1" applyFont="1" applyFill="1" applyBorder="1" applyAlignment="1" applyProtection="1">
      <alignment horizontal="center" vertical="center" wrapText="1"/>
      <protection locked="0"/>
    </xf>
    <xf numFmtId="1" fontId="19" fillId="4" borderId="6" xfId="0" applyNumberFormat="1" applyFont="1" applyFill="1" applyBorder="1" applyAlignment="1" applyProtection="1">
      <alignment horizontal="center" vertical="center" wrapText="1"/>
      <protection locked="0"/>
    </xf>
    <xf numFmtId="172" fontId="19" fillId="4" borderId="6" xfId="4" applyNumberFormat="1" applyFont="1" applyFill="1" applyBorder="1" applyAlignment="1">
      <alignment horizontal="right" vertical="center" wrapText="1"/>
    </xf>
    <xf numFmtId="170" fontId="19" fillId="4" borderId="6" xfId="3" applyNumberFormat="1" applyFont="1" applyFill="1" applyBorder="1" applyAlignment="1">
      <alignment horizontal="right" vertical="center" wrapText="1"/>
    </xf>
    <xf numFmtId="0" fontId="20" fillId="4" borderId="6" xfId="0" applyNumberFormat="1" applyFont="1" applyFill="1" applyBorder="1" applyAlignment="1" applyProtection="1">
      <alignment horizontal="center" vertical="center" wrapText="1"/>
      <protection locked="0"/>
    </xf>
    <xf numFmtId="49" fontId="0" fillId="4" borderId="6" xfId="0" applyNumberFormat="1" applyFill="1" applyBorder="1" applyAlignment="1">
      <alignment horizontal="center" vertical="center"/>
    </xf>
    <xf numFmtId="14" fontId="0" fillId="4" borderId="6" xfId="0" applyNumberFormat="1" applyFill="1" applyBorder="1" applyAlignment="1">
      <alignment horizontal="center" vertical="center"/>
    </xf>
    <xf numFmtId="0" fontId="0" fillId="4" borderId="6" xfId="0" applyFill="1" applyBorder="1" applyAlignment="1">
      <alignment vertical="center"/>
    </xf>
    <xf numFmtId="0" fontId="0" fillId="4" borderId="0" xfId="0" applyFill="1" applyBorder="1" applyAlignment="1">
      <alignment horizontal="center" vertical="center"/>
    </xf>
    <xf numFmtId="0" fontId="2" fillId="4" borderId="0" xfId="0" applyFont="1" applyFill="1" applyBorder="1" applyAlignment="1">
      <alignment horizontal="center" vertical="center"/>
    </xf>
    <xf numFmtId="0" fontId="8" fillId="0" borderId="6" xfId="0" applyFont="1" applyBorder="1" applyAlignment="1">
      <alignment vertical="center"/>
    </xf>
    <xf numFmtId="1" fontId="4" fillId="4" borderId="6" xfId="2" applyNumberFormat="1" applyFont="1" applyFill="1" applyBorder="1" applyAlignment="1" applyProtection="1">
      <alignment horizontal="center" vertical="center" wrapText="1"/>
      <protection locked="0"/>
    </xf>
    <xf numFmtId="0" fontId="5" fillId="0" borderId="10" xfId="0" applyFont="1" applyFill="1" applyBorder="1" applyAlignment="1">
      <alignment horizontal="left" vertical="center" wrapText="1"/>
    </xf>
    <xf numFmtId="3" fontId="0" fillId="0" borderId="6" xfId="0" applyNumberFormat="1" applyFont="1" applyBorder="1" applyAlignment="1">
      <alignment horizontal="left" vertical="center" wrapText="1"/>
    </xf>
    <xf numFmtId="14" fontId="0" fillId="0" borderId="6" xfId="0" applyNumberFormat="1" applyFont="1" applyBorder="1" applyAlignment="1">
      <alignment horizontal="left" vertical="center" wrapText="1"/>
    </xf>
    <xf numFmtId="0" fontId="4" fillId="0" borderId="6" xfId="0" applyFont="1" applyBorder="1" applyAlignment="1">
      <alignment horizontal="left" vertical="center" wrapText="1"/>
    </xf>
    <xf numFmtId="1" fontId="4" fillId="0" borderId="0" xfId="0" applyNumberFormat="1" applyFont="1" applyFill="1" applyBorder="1" applyAlignment="1" applyProtection="1">
      <alignment horizontal="center" vertical="center" wrapText="1"/>
      <protection locked="0"/>
    </xf>
    <xf numFmtId="0" fontId="4" fillId="0" borderId="0" xfId="0" applyFont="1" applyAlignment="1">
      <alignment vertical="center" wrapText="1"/>
    </xf>
    <xf numFmtId="0" fontId="16" fillId="0" borderId="6" xfId="0" applyFont="1" applyFill="1" applyBorder="1" applyAlignment="1">
      <alignment vertical="center" wrapText="1"/>
    </xf>
    <xf numFmtId="0" fontId="16" fillId="4" borderId="6" xfId="0" applyFont="1" applyFill="1" applyBorder="1" applyAlignment="1">
      <alignment vertical="center" wrapText="1"/>
    </xf>
    <xf numFmtId="3" fontId="16" fillId="0" borderId="6" xfId="0" applyNumberFormat="1" applyFont="1" applyFill="1" applyBorder="1" applyAlignment="1">
      <alignment vertical="center" wrapText="1"/>
    </xf>
    <xf numFmtId="14" fontId="16" fillId="0" borderId="6" xfId="0" applyNumberFormat="1" applyFont="1" applyFill="1" applyBorder="1" applyAlignment="1">
      <alignment vertical="center" wrapText="1"/>
    </xf>
    <xf numFmtId="0" fontId="16" fillId="0" borderId="20" xfId="0" applyFont="1" applyFill="1" applyBorder="1" applyAlignment="1">
      <alignment vertical="center" wrapText="1"/>
    </xf>
    <xf numFmtId="0" fontId="16" fillId="0" borderId="19" xfId="0" applyFont="1" applyFill="1" applyBorder="1" applyAlignment="1">
      <alignment vertical="center" wrapText="1"/>
    </xf>
    <xf numFmtId="0" fontId="16" fillId="0" borderId="23" xfId="0" applyFont="1" applyFill="1" applyBorder="1" applyAlignment="1">
      <alignment vertical="center" wrapText="1"/>
    </xf>
    <xf numFmtId="0" fontId="16" fillId="0" borderId="21" xfId="0" applyFont="1" applyFill="1" applyBorder="1" applyAlignment="1">
      <alignment vertical="center" wrapText="1"/>
    </xf>
    <xf numFmtId="0" fontId="16" fillId="0" borderId="24" xfId="0" applyFont="1" applyFill="1" applyBorder="1" applyAlignment="1">
      <alignment vertical="center" wrapText="1"/>
    </xf>
    <xf numFmtId="0" fontId="16" fillId="0" borderId="22" xfId="0" applyFont="1" applyFill="1" applyBorder="1" applyAlignment="1">
      <alignment vertical="center" wrapText="1"/>
    </xf>
    <xf numFmtId="0" fontId="0" fillId="4" borderId="6" xfId="0" applyFill="1" applyBorder="1"/>
    <xf numFmtId="3" fontId="0" fillId="0" borderId="6" xfId="0" applyNumberFormat="1" applyBorder="1"/>
    <xf numFmtId="14" fontId="0" fillId="0" borderId="6" xfId="0" applyNumberFormat="1" applyBorder="1"/>
    <xf numFmtId="0" fontId="4" fillId="0" borderId="0" xfId="0" applyFont="1" applyFill="1" applyBorder="1"/>
    <xf numFmtId="14" fontId="0" fillId="0" borderId="0" xfId="0" applyNumberFormat="1" applyFont="1" applyFill="1" applyBorder="1" applyAlignment="1">
      <alignment vertical="center" wrapText="1"/>
    </xf>
    <xf numFmtId="17" fontId="0" fillId="0" borderId="6" xfId="0" applyNumberFormat="1" applyFont="1" applyFill="1" applyBorder="1" applyAlignment="1">
      <alignment vertical="center" wrapText="1"/>
    </xf>
    <xf numFmtId="169" fontId="19" fillId="0" borderId="6" xfId="0" applyNumberFormat="1" applyFont="1" applyFill="1" applyBorder="1" applyAlignment="1" applyProtection="1">
      <alignment horizontal="center" vertical="center" wrapText="1"/>
      <protection locked="0"/>
    </xf>
    <xf numFmtId="4" fontId="19" fillId="0" borderId="6" xfId="0" applyNumberFormat="1" applyFont="1" applyFill="1" applyBorder="1" applyAlignment="1" applyProtection="1">
      <alignment horizontal="right" vertical="center" wrapText="1"/>
      <protection locked="0"/>
    </xf>
    <xf numFmtId="4" fontId="19" fillId="0" borderId="6" xfId="3" applyNumberFormat="1" applyFont="1" applyFill="1" applyBorder="1" applyAlignment="1">
      <alignment horizontal="right" vertical="center" wrapText="1"/>
    </xf>
    <xf numFmtId="0" fontId="5" fillId="0" borderId="23" xfId="0" applyFont="1" applyFill="1" applyBorder="1" applyAlignment="1">
      <alignment horizontal="center" vertical="center" wrapText="1"/>
    </xf>
    <xf numFmtId="0" fontId="8" fillId="0" borderId="7" xfId="0" applyFont="1" applyBorder="1" applyAlignment="1">
      <alignment vertical="center"/>
    </xf>
    <xf numFmtId="0" fontId="4" fillId="0" borderId="23" xfId="0" applyFont="1" applyFill="1" applyBorder="1"/>
    <xf numFmtId="0" fontId="8" fillId="0" borderId="6" xfId="0" applyFont="1" applyBorder="1"/>
    <xf numFmtId="0" fontId="0" fillId="0" borderId="7" xfId="0" applyFont="1" applyBorder="1" applyAlignment="1">
      <alignment vertical="center"/>
    </xf>
    <xf numFmtId="179" fontId="4" fillId="0" borderId="6" xfId="3" applyNumberFormat="1" applyFont="1" applyFill="1" applyBorder="1" applyAlignment="1">
      <alignment horizontal="right" vertical="center" wrapText="1"/>
    </xf>
    <xf numFmtId="0" fontId="0" fillId="4" borderId="0" xfId="0" applyFont="1" applyFill="1" applyBorder="1"/>
    <xf numFmtId="14" fontId="0" fillId="0" borderId="0" xfId="0" applyNumberFormat="1" applyFont="1" applyFill="1" applyBorder="1"/>
    <xf numFmtId="2" fontId="19" fillId="0" borderId="6" xfId="0" applyNumberFormat="1" applyFont="1" applyFill="1" applyBorder="1" applyAlignment="1" applyProtection="1">
      <alignment horizontal="right" vertical="center" wrapText="1"/>
      <protection locked="0"/>
    </xf>
    <xf numFmtId="49" fontId="4" fillId="0" borderId="6" xfId="0" applyNumberFormat="1" applyFont="1" applyFill="1" applyBorder="1" applyAlignment="1" applyProtection="1">
      <alignment vertical="center" wrapText="1"/>
      <protection locked="0"/>
    </xf>
    <xf numFmtId="0" fontId="4" fillId="0" borderId="23" xfId="0" applyFont="1" applyFill="1" applyBorder="1" applyAlignment="1">
      <alignment vertical="center"/>
    </xf>
    <xf numFmtId="168" fontId="0" fillId="0" borderId="0" xfId="0" applyNumberFormat="1" applyFont="1" applyAlignment="1">
      <alignment horizontal="center" vertical="center"/>
    </xf>
    <xf numFmtId="1" fontId="4" fillId="0" borderId="6" xfId="2" applyNumberFormat="1" applyFont="1" applyFill="1" applyBorder="1" applyAlignment="1" applyProtection="1">
      <alignment horizontal="center" vertical="center" wrapText="1"/>
      <protection locked="0"/>
    </xf>
    <xf numFmtId="167" fontId="0" fillId="3" borderId="6" xfId="3" applyNumberFormat="1" applyFont="1" applyFill="1" applyBorder="1" applyAlignment="1">
      <alignment horizontal="center" vertical="center"/>
    </xf>
    <xf numFmtId="0" fontId="5" fillId="0" borderId="0" xfId="0" applyFont="1" applyAlignment="1">
      <alignment vertical="center" wrapText="1"/>
    </xf>
    <xf numFmtId="167" fontId="0" fillId="0" borderId="0" xfId="3" applyNumberFormat="1" applyFont="1" applyFill="1" applyBorder="1" applyAlignment="1">
      <alignment vertical="center" wrapText="1"/>
    </xf>
    <xf numFmtId="167" fontId="2" fillId="0" borderId="0" xfId="3" applyNumberFormat="1" applyFont="1" applyFill="1" applyBorder="1" applyAlignment="1">
      <alignment vertical="center" wrapText="1"/>
    </xf>
    <xf numFmtId="0" fontId="0" fillId="0" borderId="7" xfId="0" applyFont="1" applyBorder="1"/>
    <xf numFmtId="0" fontId="0" fillId="0" borderId="23" xfId="0" applyFont="1" applyFill="1" applyBorder="1"/>
    <xf numFmtId="0" fontId="36" fillId="0" borderId="6" xfId="0" applyFont="1" applyFill="1" applyBorder="1"/>
    <xf numFmtId="3" fontId="36" fillId="0" borderId="6" xfId="0" applyNumberFormat="1" applyFont="1" applyFill="1" applyBorder="1"/>
    <xf numFmtId="14" fontId="36" fillId="0" borderId="6" xfId="0" applyNumberFormat="1" applyFont="1" applyFill="1" applyBorder="1"/>
    <xf numFmtId="0" fontId="36" fillId="0" borderId="6" xfId="0" applyFont="1" applyFill="1" applyBorder="1" applyAlignment="1">
      <alignment vertical="center" wrapText="1"/>
    </xf>
    <xf numFmtId="0" fontId="36" fillId="0" borderId="6" xfId="0" applyFont="1" applyFill="1" applyBorder="1" applyAlignment="1">
      <alignment horizontal="center" vertical="center"/>
    </xf>
    <xf numFmtId="0" fontId="36" fillId="0" borderId="6" xfId="0" applyFont="1" applyFill="1" applyBorder="1" applyAlignment="1">
      <alignment vertical="center"/>
    </xf>
    <xf numFmtId="0" fontId="2" fillId="0" borderId="0" xfId="0" applyFont="1" applyFill="1"/>
    <xf numFmtId="3" fontId="0" fillId="3" borderId="6" xfId="0" applyNumberFormat="1" applyFill="1" applyBorder="1" applyAlignment="1">
      <alignment horizontal="right" vertical="center"/>
    </xf>
    <xf numFmtId="0" fontId="0" fillId="0" borderId="8" xfId="0" applyFill="1" applyBorder="1"/>
    <xf numFmtId="3" fontId="0" fillId="0" borderId="6" xfId="0" applyNumberFormat="1" applyBorder="1" applyAlignment="1"/>
    <xf numFmtId="0" fontId="0" fillId="0" borderId="7" xfId="0" applyBorder="1" applyAlignment="1"/>
    <xf numFmtId="14" fontId="0" fillId="0" borderId="6" xfId="0" applyNumberFormat="1" applyBorder="1" applyAlignment="1">
      <alignment horizontal="center"/>
    </xf>
    <xf numFmtId="0" fontId="0" fillId="0" borderId="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3" fontId="19" fillId="0" borderId="6" xfId="1" applyNumberFormat="1" applyFont="1" applyFill="1" applyBorder="1" applyAlignment="1">
      <alignment horizontal="right" vertical="center" wrapText="1"/>
    </xf>
    <xf numFmtId="170" fontId="19" fillId="4" borderId="6" xfId="1" applyNumberFormat="1" applyFont="1" applyFill="1" applyBorder="1" applyAlignment="1">
      <alignment vertical="center" wrapText="1"/>
    </xf>
    <xf numFmtId="1" fontId="20" fillId="0" borderId="6" xfId="0" applyNumberFormat="1" applyFont="1" applyFill="1" applyBorder="1" applyAlignment="1" applyProtection="1">
      <alignment horizontal="center" vertical="center" wrapText="1"/>
      <protection locked="0"/>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16" fillId="0" borderId="10" xfId="0" applyFont="1" applyFill="1" applyBorder="1" applyAlignment="1">
      <alignment vertical="center" wrapText="1"/>
    </xf>
    <xf numFmtId="3" fontId="13" fillId="0" borderId="0" xfId="0" applyNumberFormat="1" applyFont="1" applyFill="1" applyBorder="1" applyAlignment="1">
      <alignment horizontal="right" vertical="center" wrapText="1"/>
    </xf>
    <xf numFmtId="0" fontId="0" fillId="4" borderId="6" xfId="0" applyFill="1" applyBorder="1" applyAlignment="1"/>
    <xf numFmtId="0" fontId="0" fillId="4" borderId="6" xfId="0" applyFill="1" applyBorder="1" applyAlignment="1">
      <alignment horizontal="center" wrapText="1"/>
    </xf>
    <xf numFmtId="3" fontId="0" fillId="0" borderId="6" xfId="0" applyNumberFormat="1" applyBorder="1" applyAlignment="1">
      <alignment horizontal="center"/>
    </xf>
    <xf numFmtId="0" fontId="0" fillId="0" borderId="6" xfId="0" applyFill="1" applyBorder="1" applyAlignment="1">
      <alignment horizontal="center" wrapText="1"/>
    </xf>
    <xf numFmtId="1" fontId="0" fillId="3" borderId="6" xfId="0" applyNumberFormat="1" applyFill="1" applyBorder="1" applyAlignment="1">
      <alignment horizontal="right" vertical="center"/>
    </xf>
    <xf numFmtId="1" fontId="2" fillId="3" borderId="6" xfId="0" applyNumberFormat="1" applyFont="1" applyFill="1" applyBorder="1" applyAlignment="1">
      <alignment horizontal="right" vertical="center"/>
    </xf>
    <xf numFmtId="3" fontId="13" fillId="0" borderId="6" xfId="0" applyNumberFormat="1" applyFont="1" applyFill="1" applyBorder="1" applyAlignment="1">
      <alignment horizontal="right" vertical="center" wrapText="1"/>
    </xf>
    <xf numFmtId="1" fontId="37" fillId="0" borderId="6" xfId="0" applyNumberFormat="1" applyFont="1" applyFill="1" applyBorder="1" applyAlignment="1" applyProtection="1">
      <alignment horizontal="center" vertical="center" wrapText="1"/>
      <protection locked="0"/>
    </xf>
    <xf numFmtId="0" fontId="37" fillId="0" borderId="6" xfId="0" applyFont="1" applyFill="1" applyBorder="1" applyAlignment="1" applyProtection="1">
      <alignment horizontal="center" vertical="center" wrapText="1"/>
      <protection locked="0"/>
    </xf>
    <xf numFmtId="9" fontId="37" fillId="0" borderId="6" xfId="2" applyFont="1" applyFill="1" applyBorder="1" applyAlignment="1" applyProtection="1">
      <alignment horizontal="center" vertical="center" wrapText="1"/>
      <protection locked="0"/>
    </xf>
    <xf numFmtId="14" fontId="37" fillId="0" borderId="6" xfId="0" applyNumberFormat="1" applyFont="1" applyFill="1" applyBorder="1" applyAlignment="1" applyProtection="1">
      <alignment horizontal="center" vertical="center" wrapText="1"/>
      <protection locked="0"/>
    </xf>
    <xf numFmtId="15" fontId="37" fillId="0" borderId="6" xfId="0" applyNumberFormat="1" applyFont="1" applyFill="1" applyBorder="1" applyAlignment="1" applyProtection="1">
      <alignment horizontal="center" vertical="center" wrapText="1"/>
      <protection locked="0"/>
    </xf>
    <xf numFmtId="169" fontId="37" fillId="0" borderId="6" xfId="0" applyNumberFormat="1" applyFont="1" applyFill="1" applyBorder="1" applyAlignment="1" applyProtection="1">
      <alignment horizontal="center" vertical="center" wrapText="1"/>
      <protection locked="0"/>
    </xf>
    <xf numFmtId="0" fontId="37" fillId="0" borderId="6" xfId="0" applyNumberFormat="1" applyFont="1" applyFill="1" applyBorder="1" applyAlignment="1" applyProtection="1">
      <alignment horizontal="center" vertical="center" wrapText="1"/>
      <protection locked="0"/>
    </xf>
    <xf numFmtId="2" fontId="37" fillId="0" borderId="6" xfId="0" applyNumberFormat="1" applyFont="1" applyFill="1" applyBorder="1" applyAlignment="1" applyProtection="1">
      <alignment horizontal="center" vertical="center" wrapText="1"/>
      <protection locked="0"/>
    </xf>
    <xf numFmtId="170" fontId="37" fillId="0" borderId="6" xfId="3" applyNumberFormat="1" applyFont="1" applyFill="1" applyBorder="1" applyAlignment="1">
      <alignment horizontal="right" vertical="center" wrapText="1"/>
    </xf>
    <xf numFmtId="0" fontId="37" fillId="0" borderId="6" xfId="3" applyNumberFormat="1" applyFont="1" applyFill="1" applyBorder="1" applyAlignment="1">
      <alignment horizontal="right" vertical="center" wrapText="1"/>
    </xf>
    <xf numFmtId="0" fontId="38" fillId="0" borderId="6" xfId="0" applyFont="1" applyFill="1" applyBorder="1" applyAlignment="1">
      <alignment horizontal="left" vertical="center" wrapText="1"/>
    </xf>
    <xf numFmtId="9" fontId="37" fillId="0" borderId="6" xfId="0" applyNumberFormat="1" applyFont="1" applyFill="1" applyBorder="1" applyAlignment="1" applyProtection="1">
      <alignment horizontal="center" vertical="center" wrapText="1"/>
      <protection locked="0"/>
    </xf>
    <xf numFmtId="49" fontId="39" fillId="0" borderId="6" xfId="0" applyNumberFormat="1" applyFont="1" applyFill="1" applyBorder="1" applyAlignment="1" applyProtection="1">
      <alignment horizontal="center" vertical="center" wrapText="1"/>
      <protection locked="0"/>
    </xf>
    <xf numFmtId="2" fontId="39" fillId="0" borderId="6" xfId="0" applyNumberFormat="1" applyFont="1" applyFill="1" applyBorder="1" applyAlignment="1" applyProtection="1">
      <alignment horizontal="center" vertical="center" wrapText="1"/>
      <protection locked="0"/>
    </xf>
    <xf numFmtId="0" fontId="37" fillId="0" borderId="6" xfId="0" applyFont="1" applyFill="1" applyBorder="1" applyAlignment="1">
      <alignment horizontal="left" vertical="center" wrapText="1"/>
    </xf>
    <xf numFmtId="14" fontId="0" fillId="0" borderId="6" xfId="0" applyNumberFormat="1" applyBorder="1" applyAlignment="1">
      <alignment horizontal="center" wrapText="1"/>
    </xf>
    <xf numFmtId="1" fontId="0" fillId="0" borderId="6" xfId="0" applyNumberFormat="1" applyBorder="1" applyAlignment="1">
      <alignment wrapText="1"/>
    </xf>
    <xf numFmtId="0" fontId="0" fillId="0" borderId="10" xfId="0" applyBorder="1" applyAlignment="1">
      <alignment horizontal="center" wrapText="1"/>
    </xf>
    <xf numFmtId="0" fontId="0" fillId="0" borderId="10" xfId="0" applyBorder="1" applyAlignment="1">
      <alignment horizontal="center"/>
    </xf>
    <xf numFmtId="14" fontId="0" fillId="0" borderId="10" xfId="0" applyNumberFormat="1" applyBorder="1" applyAlignment="1">
      <alignment horizontal="center" wrapText="1"/>
    </xf>
    <xf numFmtId="1" fontId="0" fillId="0" borderId="10" xfId="0" applyNumberFormat="1"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xf>
    <xf numFmtId="14" fontId="0" fillId="0" borderId="0" xfId="0" applyNumberFormat="1" applyBorder="1" applyAlignment="1">
      <alignment horizontal="center" wrapText="1"/>
    </xf>
    <xf numFmtId="1" fontId="0" fillId="0" borderId="0" xfId="0" applyNumberFormat="1" applyBorder="1" applyAlignment="1">
      <alignment horizontal="center" wrapText="1"/>
    </xf>
    <xf numFmtId="0" fontId="0" fillId="0" borderId="0" xfId="0" applyBorder="1"/>
    <xf numFmtId="0" fontId="0" fillId="0" borderId="0" xfId="0" applyFill="1" applyBorder="1" applyAlignment="1">
      <alignment wrapText="1"/>
    </xf>
    <xf numFmtId="0" fontId="0" fillId="0" borderId="0" xfId="0" applyBorder="1" applyAlignment="1">
      <alignment horizontal="center" vertical="center"/>
    </xf>
    <xf numFmtId="1" fontId="0" fillId="0" borderId="6" xfId="0" applyNumberFormat="1" applyBorder="1" applyAlignment="1">
      <alignment horizontal="center" wrapText="1"/>
    </xf>
    <xf numFmtId="0" fontId="0" fillId="0" borderId="9" xfId="0" applyBorder="1" applyAlignment="1"/>
    <xf numFmtId="0" fontId="0" fillId="0" borderId="10" xfId="0" applyBorder="1" applyAlignment="1"/>
    <xf numFmtId="0" fontId="0" fillId="0" borderId="0" xfId="0" applyBorder="1" applyAlignment="1"/>
    <xf numFmtId="0" fontId="4" fillId="0" borderId="6" xfId="3" applyNumberFormat="1" applyFont="1" applyFill="1" applyBorder="1" applyAlignment="1">
      <alignment horizontal="right" vertical="center" wrapText="1"/>
    </xf>
    <xf numFmtId="0" fontId="19" fillId="0" borderId="6" xfId="3" applyNumberFormat="1" applyFont="1" applyFill="1" applyBorder="1" applyAlignment="1">
      <alignment horizontal="right"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center" wrapText="1"/>
    </xf>
    <xf numFmtId="14" fontId="0" fillId="0" borderId="0" xfId="0" applyNumberFormat="1" applyBorder="1" applyAlignment="1">
      <alignment horizontal="center"/>
    </xf>
    <xf numFmtId="0" fontId="0" fillId="0" borderId="0" xfId="0" applyFill="1" applyBorder="1" applyAlignment="1">
      <alignment horizontal="center"/>
    </xf>
    <xf numFmtId="0" fontId="0" fillId="0" borderId="0" xfId="0" applyFill="1" applyBorder="1" applyAlignment="1"/>
    <xf numFmtId="0" fontId="0" fillId="0" borderId="13" xfId="0" applyBorder="1" applyAlignment="1">
      <alignment wrapText="1"/>
    </xf>
    <xf numFmtId="0" fontId="0" fillId="0" borderId="10" xfId="0" applyBorder="1" applyAlignment="1">
      <alignment wrapText="1"/>
    </xf>
    <xf numFmtId="14" fontId="0" fillId="0" borderId="10" xfId="0" applyNumberFormat="1" applyBorder="1" applyAlignment="1">
      <alignment horizontal="center"/>
    </xf>
    <xf numFmtId="0" fontId="0" fillId="0" borderId="10" xfId="0" applyFill="1" applyBorder="1" applyAlignment="1">
      <alignment horizontal="center"/>
    </xf>
    <xf numFmtId="14" fontId="0" fillId="0" borderId="0" xfId="0" applyNumberFormat="1" applyBorder="1" applyAlignment="1">
      <alignment horizontal="center" vertical="center"/>
    </xf>
    <xf numFmtId="14" fontId="0" fillId="0" borderId="0" xfId="0" applyNumberFormat="1" applyBorder="1" applyAlignment="1">
      <alignment vertical="center"/>
    </xf>
    <xf numFmtId="0" fontId="0" fillId="3" borderId="6" xfId="3" applyNumberFormat="1" applyFont="1" applyFill="1" applyBorder="1" applyAlignment="1">
      <alignment horizontal="right" vertical="center"/>
    </xf>
    <xf numFmtId="0" fontId="0" fillId="4" borderId="0" xfId="0" applyFont="1" applyFill="1"/>
    <xf numFmtId="0" fontId="2" fillId="4" borderId="0" xfId="0" applyFont="1" applyFill="1" applyAlignment="1">
      <alignment horizontal="center" vertical="center"/>
    </xf>
    <xf numFmtId="172" fontId="4" fillId="0" borderId="6" xfId="4" applyNumberFormat="1" applyFont="1" applyFill="1" applyBorder="1" applyAlignment="1">
      <alignment horizontal="center" vertical="center" wrapText="1"/>
    </xf>
    <xf numFmtId="49" fontId="40" fillId="0" borderId="6" xfId="0" applyNumberFormat="1" applyFont="1" applyFill="1" applyBorder="1" applyAlignment="1" applyProtection="1">
      <alignment horizontal="left" vertical="center" wrapText="1"/>
      <protection locked="0"/>
    </xf>
    <xf numFmtId="172" fontId="4" fillId="4" borderId="6" xfId="4" applyNumberFormat="1" applyFont="1" applyFill="1" applyBorder="1" applyAlignment="1">
      <alignment horizontal="center" vertical="center" wrapText="1"/>
    </xf>
    <xf numFmtId="49" fontId="0" fillId="4" borderId="6" xfId="0" applyNumberFormat="1" applyFont="1" applyFill="1" applyBorder="1" applyAlignment="1">
      <alignment horizontal="center" vertical="center" wrapText="1"/>
    </xf>
    <xf numFmtId="0" fontId="0" fillId="0" borderId="0" xfId="0" applyAlignment="1">
      <alignment horizontal="center" vertical="center" wrapText="1"/>
    </xf>
    <xf numFmtId="0" fontId="13" fillId="3" borderId="3" xfId="0" applyFont="1" applyFill="1" applyBorder="1" applyAlignment="1" applyProtection="1">
      <alignment vertical="center" wrapText="1"/>
      <protection locked="0"/>
    </xf>
    <xf numFmtId="0" fontId="13" fillId="0" borderId="3"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left" vertical="center" wrapText="1"/>
      <protection locked="0"/>
    </xf>
    <xf numFmtId="0" fontId="13" fillId="4" borderId="0" xfId="0" applyFont="1" applyFill="1" applyBorder="1" applyAlignment="1">
      <alignment horizontal="center" vertical="center" wrapText="1"/>
    </xf>
    <xf numFmtId="0" fontId="0" fillId="3" borderId="6" xfId="0" applyNumberFormat="1" applyFill="1" applyBorder="1" applyAlignment="1">
      <alignment horizontal="right" vertical="center" wrapText="1"/>
    </xf>
    <xf numFmtId="165" fontId="0" fillId="4" borderId="0" xfId="0" applyNumberFormat="1" applyFill="1" applyBorder="1" applyAlignment="1">
      <alignment horizontal="right" vertical="center"/>
    </xf>
    <xf numFmtId="165" fontId="0" fillId="3" borderId="6" xfId="0" applyNumberFormat="1" applyFill="1" applyBorder="1" applyAlignment="1">
      <alignment horizontal="right" vertical="center" wrapText="1"/>
    </xf>
    <xf numFmtId="1" fontId="13" fillId="2" borderId="6" xfId="0" applyNumberFormat="1" applyFont="1" applyFill="1" applyBorder="1" applyAlignment="1">
      <alignment horizontal="center" vertical="center" wrapText="1"/>
    </xf>
    <xf numFmtId="1" fontId="0" fillId="3" borderId="6" xfId="0" applyNumberFormat="1" applyFill="1" applyBorder="1" applyAlignment="1">
      <alignment horizontal="right" vertical="center" wrapText="1"/>
    </xf>
    <xf numFmtId="166" fontId="0" fillId="0" borderId="0" xfId="0" applyNumberFormat="1" applyFill="1" applyBorder="1" applyAlignment="1">
      <alignment horizontal="center" vertical="center" wrapText="1"/>
    </xf>
    <xf numFmtId="0" fontId="0" fillId="0" borderId="0" xfId="0" applyAlignment="1">
      <alignment wrapText="1"/>
    </xf>
    <xf numFmtId="0" fontId="0" fillId="4" borderId="0" xfId="0" applyFill="1" applyBorder="1" applyAlignment="1">
      <alignment vertical="center"/>
    </xf>
    <xf numFmtId="0" fontId="0" fillId="4" borderId="0" xfId="0" applyNumberFormat="1" applyFill="1" applyBorder="1" applyAlignment="1">
      <alignment horizontal="center" vertical="center"/>
    </xf>
    <xf numFmtId="168" fontId="0" fillId="4" borderId="0" xfId="0" applyNumberFormat="1" applyFill="1" applyBorder="1" applyAlignment="1">
      <alignment vertical="center"/>
    </xf>
    <xf numFmtId="0" fontId="16" fillId="4" borderId="0"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vertical="center" wrapText="1"/>
    </xf>
    <xf numFmtId="43" fontId="0" fillId="0" borderId="6" xfId="3"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6" xfId="0" applyFill="1" applyBorder="1" applyAlignment="1">
      <alignment horizontal="justify" vertical="top" wrapText="1"/>
    </xf>
    <xf numFmtId="0" fontId="0" fillId="0" borderId="6" xfId="0" applyFill="1" applyBorder="1" applyAlignment="1">
      <alignment horizontal="justify" vertical="top"/>
    </xf>
    <xf numFmtId="0" fontId="0" fillId="4" borderId="0" xfId="0" applyFill="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12" fontId="0" fillId="0" borderId="6" xfId="0" applyNumberFormat="1" applyBorder="1" applyAlignment="1">
      <alignment vertical="center" wrapText="1"/>
    </xf>
    <xf numFmtId="1" fontId="0" fillId="0" borderId="0" xfId="1" applyNumberFormat="1" applyFont="1" applyAlignment="1">
      <alignment vertical="center"/>
    </xf>
    <xf numFmtId="167" fontId="0" fillId="0" borderId="0" xfId="1" applyNumberFormat="1" applyFont="1" applyAlignment="1">
      <alignment vertical="center"/>
    </xf>
    <xf numFmtId="180" fontId="2" fillId="0" borderId="5" xfId="1" applyNumberFormat="1" applyFont="1" applyFill="1" applyBorder="1" applyAlignment="1" applyProtection="1">
      <alignment horizontal="left" vertical="center"/>
      <protection locked="0"/>
    </xf>
    <xf numFmtId="167" fontId="5" fillId="0" borderId="3" xfId="1" applyNumberFormat="1" applyFont="1" applyFill="1" applyBorder="1" applyAlignment="1" applyProtection="1">
      <alignment horizontal="left" vertical="center"/>
      <protection locked="0"/>
    </xf>
    <xf numFmtId="1" fontId="0" fillId="0" borderId="0" xfId="1" applyNumberFormat="1" applyFont="1" applyFill="1" applyBorder="1" applyAlignment="1" applyProtection="1">
      <alignment vertical="center"/>
      <protection locked="0"/>
    </xf>
    <xf numFmtId="167" fontId="5" fillId="0" borderId="0" xfId="1" applyNumberFormat="1" applyFont="1" applyFill="1" applyBorder="1" applyAlignment="1" applyProtection="1">
      <alignment horizontal="left" vertical="center"/>
      <protection locked="0"/>
    </xf>
    <xf numFmtId="0" fontId="2" fillId="0" borderId="0" xfId="0" applyFont="1" applyAlignment="1">
      <alignment horizontal="left" vertical="center"/>
    </xf>
    <xf numFmtId="167" fontId="5" fillId="2" borderId="6" xfId="1"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167" fontId="0" fillId="3" borderId="6" xfId="1" applyNumberFormat="1" applyFont="1" applyFill="1" applyBorder="1" applyAlignment="1">
      <alignment vertical="center"/>
    </xf>
    <xf numFmtId="164" fontId="0" fillId="0" borderId="0" xfId="0" applyNumberFormat="1" applyFont="1" applyAlignment="1">
      <alignment horizontal="left" vertical="center"/>
    </xf>
    <xf numFmtId="167" fontId="0" fillId="3" borderId="6" xfId="1" applyNumberFormat="1" applyFont="1" applyFill="1" applyBorder="1" applyAlignment="1">
      <alignment horizontal="center" vertical="center"/>
    </xf>
    <xf numFmtId="1" fontId="0" fillId="2" borderId="6" xfId="1" applyNumberFormat="1" applyFont="1" applyFill="1" applyBorder="1" applyAlignment="1">
      <alignment vertical="center" wrapText="1"/>
    </xf>
    <xf numFmtId="167" fontId="0" fillId="0" borderId="0" xfId="1" applyNumberFormat="1" applyFont="1" applyFill="1" applyBorder="1" applyAlignment="1">
      <alignment vertical="center" wrapText="1"/>
    </xf>
    <xf numFmtId="0" fontId="0" fillId="0" borderId="0" xfId="0" applyFont="1" applyBorder="1" applyAlignment="1">
      <alignment horizontal="left" vertical="center"/>
    </xf>
    <xf numFmtId="1" fontId="5" fillId="4" borderId="6" xfId="1" applyNumberFormat="1" applyFont="1" applyFill="1" applyBorder="1" applyAlignment="1">
      <alignment vertical="center" wrapText="1"/>
    </xf>
    <xf numFmtId="167" fontId="2" fillId="4" borderId="6" xfId="1" applyNumberFormat="1" applyFont="1" applyFill="1" applyBorder="1" applyAlignment="1" applyProtection="1">
      <alignment vertical="center"/>
      <protection locked="0"/>
    </xf>
    <xf numFmtId="168" fontId="0" fillId="0" borderId="0" xfId="0" applyNumberFormat="1" applyFont="1" applyBorder="1" applyAlignment="1">
      <alignment horizontal="left" vertical="center"/>
    </xf>
    <xf numFmtId="1" fontId="4" fillId="0" borderId="0" xfId="1" applyNumberFormat="1" applyFont="1" applyFill="1" applyBorder="1" applyAlignment="1">
      <alignment vertical="center" wrapText="1"/>
    </xf>
    <xf numFmtId="167" fontId="0" fillId="0" borderId="0" xfId="1" applyNumberFormat="1" applyFont="1" applyFill="1" applyBorder="1" applyAlignment="1" applyProtection="1">
      <alignment vertical="center"/>
      <protection locked="0"/>
    </xf>
    <xf numFmtId="1" fontId="0" fillId="0" borderId="0" xfId="1" applyNumberFormat="1" applyFont="1" applyAlignment="1"/>
    <xf numFmtId="167" fontId="0" fillId="0" borderId="0" xfId="1" applyNumberFormat="1" applyFont="1"/>
    <xf numFmtId="1" fontId="2" fillId="2" borderId="6" xfId="1" applyNumberFormat="1" applyFont="1" applyFill="1" applyBorder="1" applyAlignment="1">
      <alignment vertical="center" wrapText="1"/>
    </xf>
    <xf numFmtId="1" fontId="0" fillId="0" borderId="6" xfId="1" applyNumberFormat="1" applyFont="1" applyBorder="1" applyAlignment="1">
      <alignment vertical="center"/>
    </xf>
    <xf numFmtId="1" fontId="0" fillId="0" borderId="6" xfId="1" applyNumberFormat="1" applyFont="1" applyBorder="1" applyAlignment="1"/>
    <xf numFmtId="167" fontId="2" fillId="2" borderId="6" xfId="1" applyNumberFormat="1" applyFont="1" applyFill="1" applyBorder="1" applyAlignment="1">
      <alignment horizontal="center" vertical="center"/>
    </xf>
    <xf numFmtId="1" fontId="0" fillId="0" borderId="6" xfId="1" applyNumberFormat="1" applyFont="1" applyBorder="1" applyAlignment="1">
      <alignment vertical="center" wrapText="1"/>
    </xf>
    <xf numFmtId="167" fontId="0" fillId="0" borderId="6" xfId="0" applyNumberFormat="1" applyFont="1" applyBorder="1" applyAlignment="1">
      <alignment horizontal="center" vertical="center"/>
    </xf>
    <xf numFmtId="166" fontId="0" fillId="0" borderId="0" xfId="0" applyNumberFormat="1" applyFont="1" applyAlignment="1">
      <alignment vertical="center"/>
    </xf>
    <xf numFmtId="0" fontId="3" fillId="0" borderId="0" xfId="0" applyFont="1" applyBorder="1" applyAlignment="1">
      <alignment horizontal="left" vertical="center"/>
    </xf>
    <xf numFmtId="1" fontId="2" fillId="2" borderId="11" xfId="1" applyNumberFormat="1" applyFont="1" applyFill="1" applyBorder="1" applyAlignment="1">
      <alignment vertical="center" wrapText="1"/>
    </xf>
    <xf numFmtId="167" fontId="2" fillId="2" borderId="11" xfId="1" applyNumberFormat="1"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9" xfId="0" applyFont="1" applyFill="1" applyBorder="1" applyAlignment="1">
      <alignment horizontal="left" vertical="center" wrapText="1"/>
    </xf>
    <xf numFmtId="1" fontId="4" fillId="0" borderId="6" xfId="1" applyNumberFormat="1" applyFont="1" applyFill="1" applyBorder="1" applyAlignment="1" applyProtection="1">
      <alignment horizontal="left" vertical="center" wrapText="1"/>
      <protection locked="0"/>
    </xf>
    <xf numFmtId="167" fontId="4" fillId="0" borderId="6" xfId="1" applyNumberFormat="1" applyFont="1" applyFill="1" applyBorder="1" applyAlignment="1" applyProtection="1">
      <alignment horizontal="left" vertical="center" wrapText="1"/>
      <protection locked="0"/>
    </xf>
    <xf numFmtId="9" fontId="4" fillId="0" borderId="6" xfId="2" applyFont="1" applyFill="1" applyBorder="1" applyAlignment="1" applyProtection="1">
      <alignment horizontal="left" vertical="center" wrapText="1"/>
      <protection locked="0"/>
    </xf>
    <xf numFmtId="181" fontId="4" fillId="0" borderId="6" xfId="1" applyNumberFormat="1" applyFont="1" applyFill="1" applyBorder="1" applyAlignment="1" applyProtection="1">
      <alignment horizontal="center" vertical="center" wrapText="1"/>
      <protection locked="0"/>
    </xf>
    <xf numFmtId="181" fontId="4" fillId="0" borderId="6" xfId="1" applyNumberFormat="1" applyFont="1" applyFill="1" applyBorder="1" applyAlignment="1" applyProtection="1">
      <alignment vertical="center" wrapText="1"/>
      <protection locked="0"/>
    </xf>
    <xf numFmtId="167" fontId="4" fillId="4" borderId="6" xfId="1" applyNumberFormat="1" applyFont="1" applyFill="1" applyBorder="1" applyAlignment="1" applyProtection="1">
      <alignment horizontal="left" vertical="center" wrapText="1"/>
      <protection locked="0"/>
    </xf>
    <xf numFmtId="181" fontId="4" fillId="4" borderId="6" xfId="1" applyNumberFormat="1" applyFont="1" applyFill="1" applyBorder="1" applyAlignment="1" applyProtection="1">
      <alignment horizontal="center" vertical="center" wrapText="1"/>
      <protection locked="0"/>
    </xf>
    <xf numFmtId="181" fontId="4" fillId="4" borderId="6" xfId="1" applyNumberFormat="1" applyFont="1" applyFill="1" applyBorder="1" applyAlignment="1" applyProtection="1">
      <alignment vertical="center" wrapText="1"/>
      <protection locked="0"/>
    </xf>
    <xf numFmtId="1" fontId="4" fillId="0" borderId="6" xfId="1" applyNumberFormat="1" applyFont="1" applyFill="1" applyBorder="1" applyAlignment="1" applyProtection="1">
      <alignment vertical="center" wrapText="1"/>
      <protection locked="0"/>
    </xf>
    <xf numFmtId="49" fontId="5" fillId="0" borderId="6" xfId="0" applyNumberFormat="1" applyFont="1" applyFill="1" applyBorder="1" applyAlignment="1" applyProtection="1">
      <alignment horizontal="right" vertical="center" wrapText="1"/>
      <protection locked="0"/>
    </xf>
    <xf numFmtId="170" fontId="4" fillId="0" borderId="6" xfId="1" applyNumberFormat="1" applyFont="1" applyFill="1" applyBorder="1" applyAlignment="1">
      <alignment horizontal="left" vertical="center" wrapText="1"/>
    </xf>
    <xf numFmtId="1" fontId="0" fillId="0" borderId="0" xfId="1" applyNumberFormat="1" applyFont="1" applyFill="1" applyAlignment="1">
      <alignment vertical="center"/>
    </xf>
    <xf numFmtId="167" fontId="0" fillId="0" borderId="0" xfId="1" applyNumberFormat="1" applyFont="1" applyFill="1" applyAlignment="1">
      <alignment vertical="center"/>
    </xf>
    <xf numFmtId="0" fontId="0" fillId="0" borderId="0" xfId="0" applyFont="1" applyFill="1" applyAlignment="1">
      <alignment horizontal="left" vertical="center"/>
    </xf>
    <xf numFmtId="1" fontId="0" fillId="0" borderId="6" xfId="1" applyNumberFormat="1" applyFont="1" applyFill="1" applyBorder="1" applyAlignment="1">
      <alignment vertical="center"/>
    </xf>
    <xf numFmtId="1" fontId="2" fillId="2" borderId="6" xfId="1" applyNumberFormat="1" applyFont="1" applyFill="1" applyBorder="1" applyAlignment="1">
      <alignment wrapText="1"/>
    </xf>
    <xf numFmtId="167" fontId="2" fillId="2" borderId="6" xfId="1" applyNumberFormat="1" applyFont="1" applyFill="1" applyBorder="1" applyAlignment="1">
      <alignment horizontal="center" wrapText="1"/>
    </xf>
    <xf numFmtId="0" fontId="2" fillId="2" borderId="7" xfId="0" applyFont="1" applyFill="1" applyBorder="1" applyAlignment="1">
      <alignment horizontal="left" wrapText="1"/>
    </xf>
    <xf numFmtId="0" fontId="2" fillId="2" borderId="6" xfId="0" applyFont="1" applyFill="1" applyBorder="1" applyAlignment="1">
      <alignment horizontal="left" wrapText="1"/>
    </xf>
    <xf numFmtId="167" fontId="0" fillId="0" borderId="6" xfId="1" applyNumberFormat="1" applyFont="1" applyFill="1" applyBorder="1"/>
    <xf numFmtId="167" fontId="2" fillId="2" borderId="6" xfId="1" applyNumberFormat="1" applyFont="1" applyFill="1" applyBorder="1" applyAlignment="1">
      <alignment horizontal="center" vertical="center" wrapText="1"/>
    </xf>
    <xf numFmtId="0" fontId="2" fillId="2" borderId="6" xfId="0" applyFont="1" applyFill="1" applyBorder="1" applyAlignment="1">
      <alignment horizontal="left" vertical="center" wrapText="1"/>
    </xf>
    <xf numFmtId="167" fontId="0" fillId="0" borderId="6" xfId="1" applyNumberFormat="1" applyFont="1" applyBorder="1" applyAlignment="1">
      <alignment vertical="center" wrapText="1"/>
    </xf>
    <xf numFmtId="0" fontId="0" fillId="0" borderId="31" xfId="0" applyFont="1" applyBorder="1" applyAlignment="1">
      <alignment vertical="center" wrapText="1"/>
    </xf>
    <xf numFmtId="0" fontId="0" fillId="0" borderId="32" xfId="0" applyFont="1" applyBorder="1" applyAlignment="1">
      <alignment vertical="center" wrapText="1"/>
    </xf>
    <xf numFmtId="167" fontId="0" fillId="0" borderId="32" xfId="1" applyNumberFormat="1" applyFont="1" applyBorder="1" applyAlignment="1">
      <alignment vertical="center" wrapText="1"/>
    </xf>
    <xf numFmtId="14" fontId="0" fillId="0" borderId="32" xfId="0" applyNumberFormat="1" applyFont="1" applyBorder="1" applyAlignment="1">
      <alignment vertical="center" wrapText="1"/>
    </xf>
    <xf numFmtId="14" fontId="0" fillId="0" borderId="32" xfId="0" applyNumberFormat="1" applyFont="1" applyFill="1" applyBorder="1" applyAlignment="1">
      <alignment vertical="center" wrapText="1"/>
    </xf>
    <xf numFmtId="0" fontId="0" fillId="0" borderId="32" xfId="0" applyFont="1" applyFill="1" applyBorder="1" applyAlignment="1">
      <alignment vertical="center" wrapText="1"/>
    </xf>
    <xf numFmtId="0" fontId="0" fillId="0" borderId="34" xfId="0" applyFont="1" applyBorder="1" applyAlignment="1">
      <alignment vertical="center" wrapText="1"/>
    </xf>
    <xf numFmtId="14" fontId="0" fillId="0" borderId="10" xfId="0" applyNumberFormat="1" applyFont="1" applyBorder="1" applyAlignment="1">
      <alignment vertical="center" wrapText="1"/>
    </xf>
    <xf numFmtId="0" fontId="0" fillId="0" borderId="10" xfId="0" applyFont="1" applyFill="1" applyBorder="1" applyAlignment="1">
      <alignment vertical="center" wrapText="1"/>
    </xf>
    <xf numFmtId="1" fontId="0" fillId="0" borderId="6" xfId="1" applyNumberFormat="1" applyFont="1" applyBorder="1" applyAlignment="1">
      <alignment horizontal="left" vertical="center" wrapText="1"/>
    </xf>
    <xf numFmtId="14" fontId="0" fillId="0" borderId="10" xfId="0" applyNumberFormat="1" applyFont="1" applyFill="1" applyBorder="1" applyAlignment="1">
      <alignment vertical="center" wrapText="1"/>
    </xf>
    <xf numFmtId="2" fontId="2" fillId="2" borderId="11" xfId="0" applyNumberFormat="1" applyFont="1" applyFill="1" applyBorder="1" applyAlignment="1">
      <alignment horizontal="left" vertical="center" wrapText="1"/>
    </xf>
    <xf numFmtId="2" fontId="4" fillId="0" borderId="6" xfId="0" applyNumberFormat="1" applyFont="1" applyFill="1" applyBorder="1" applyAlignment="1" applyProtection="1">
      <alignment horizontal="left" vertical="center" wrapText="1"/>
      <protection locked="0"/>
    </xf>
    <xf numFmtId="1" fontId="5" fillId="0" borderId="6" xfId="1" applyNumberFormat="1" applyFont="1" applyFill="1" applyBorder="1" applyAlignment="1" applyProtection="1">
      <alignment vertical="center" wrapText="1"/>
      <protection locked="0"/>
    </xf>
    <xf numFmtId="2" fontId="5" fillId="0" borderId="6" xfId="0" applyNumberFormat="1" applyFont="1" applyFill="1" applyBorder="1" applyAlignment="1" applyProtection="1">
      <alignment horizontal="left" vertical="center" wrapText="1"/>
      <protection locked="0"/>
    </xf>
    <xf numFmtId="170" fontId="5" fillId="0" borderId="6" xfId="1" applyNumberFormat="1" applyFont="1" applyFill="1" applyBorder="1" applyAlignment="1">
      <alignment horizontal="left" vertical="center" wrapText="1"/>
    </xf>
    <xf numFmtId="1" fontId="0" fillId="2" borderId="6" xfId="1" applyNumberFormat="1" applyFont="1" applyFill="1" applyBorder="1" applyAlignment="1">
      <alignment vertical="center"/>
    </xf>
    <xf numFmtId="1" fontId="2" fillId="2" borderId="15" xfId="1" applyNumberFormat="1" applyFont="1" applyFill="1" applyBorder="1" applyAlignment="1">
      <alignment vertical="center" wrapText="1"/>
    </xf>
    <xf numFmtId="167" fontId="2" fillId="2" borderId="15" xfId="1" applyNumberFormat="1" applyFont="1" applyFill="1" applyBorder="1" applyAlignment="1">
      <alignment horizontal="center" vertical="center" wrapText="1"/>
    </xf>
    <xf numFmtId="1" fontId="0" fillId="0" borderId="16" xfId="1" applyNumberFormat="1" applyFont="1" applyBorder="1" applyAlignment="1">
      <alignment vertical="center"/>
    </xf>
    <xf numFmtId="1" fontId="0" fillId="0" borderId="17" xfId="1" applyNumberFormat="1" applyFont="1" applyBorder="1" applyAlignment="1">
      <alignment vertical="center"/>
    </xf>
    <xf numFmtId="1" fontId="0" fillId="0" borderId="6" xfId="1" applyNumberFormat="1" applyFont="1" applyBorder="1" applyAlignment="1">
      <alignment wrapText="1"/>
    </xf>
    <xf numFmtId="167" fontId="0" fillId="0" borderId="6" xfId="1" applyNumberFormat="1" applyFont="1" applyBorder="1" applyAlignment="1"/>
    <xf numFmtId="0" fontId="0" fillId="0" borderId="6" xfId="1" applyNumberFormat="1" applyFont="1" applyBorder="1" applyAlignment="1">
      <alignment wrapText="1"/>
    </xf>
    <xf numFmtId="14" fontId="0" fillId="0" borderId="6" xfId="0" applyNumberFormat="1" applyFont="1" applyBorder="1" applyAlignment="1"/>
    <xf numFmtId="1" fontId="2" fillId="2" borderId="6" xfId="1" applyNumberFormat="1" applyFont="1" applyFill="1" applyBorder="1" applyAlignment="1">
      <alignment vertical="center"/>
    </xf>
    <xf numFmtId="1" fontId="4" fillId="0" borderId="6" xfId="1" applyNumberFormat="1" applyFont="1" applyBorder="1" applyAlignment="1">
      <alignment wrapText="1"/>
    </xf>
    <xf numFmtId="166" fontId="0" fillId="0" borderId="0" xfId="0" applyNumberFormat="1" applyFont="1" applyFill="1" applyBorder="1" applyAlignment="1">
      <alignment vertical="center" wrapText="1"/>
    </xf>
    <xf numFmtId="165" fontId="0" fillId="0" borderId="0" xfId="0" applyNumberFormat="1" applyFont="1" applyFill="1" applyBorder="1" applyAlignment="1" applyProtection="1">
      <alignment vertical="center" wrapText="1"/>
      <protection locked="0"/>
    </xf>
    <xf numFmtId="15" fontId="4" fillId="0" borderId="6" xfId="0" applyNumberFormat="1" applyFont="1" applyFill="1" applyBorder="1" applyAlignment="1" applyProtection="1">
      <alignment horizontal="left" vertical="center" wrapText="1"/>
      <protection locked="0"/>
    </xf>
    <xf numFmtId="1" fontId="4" fillId="0" borderId="6" xfId="0" applyNumberFormat="1" applyFont="1" applyFill="1" applyBorder="1" applyAlignment="1" applyProtection="1">
      <alignment horizontal="right" vertical="center" wrapText="1"/>
      <protection locked="0"/>
    </xf>
    <xf numFmtId="1" fontId="4" fillId="4" borderId="6" xfId="0" applyNumberFormat="1" applyFont="1" applyFill="1" applyBorder="1" applyAlignment="1" applyProtection="1">
      <alignment horizontal="right" vertical="center" wrapText="1"/>
      <protection locked="0"/>
    </xf>
    <xf numFmtId="0" fontId="0" fillId="6" borderId="6" xfId="0" applyFont="1" applyFill="1" applyBorder="1" applyAlignment="1">
      <alignment wrapText="1"/>
    </xf>
    <xf numFmtId="14" fontId="0" fillId="0" borderId="6" xfId="0" applyNumberFormat="1" applyFont="1" applyFill="1" applyBorder="1" applyAlignment="1">
      <alignment horizontal="center" vertical="center"/>
    </xf>
    <xf numFmtId="0" fontId="0" fillId="0" borderId="10" xfId="0" applyFont="1" applyBorder="1" applyAlignment="1">
      <alignment wrapText="1"/>
    </xf>
    <xf numFmtId="0" fontId="0" fillId="0" borderId="10" xfId="0" applyFont="1" applyFill="1" applyBorder="1" applyAlignment="1">
      <alignment vertical="center"/>
    </xf>
    <xf numFmtId="14" fontId="0" fillId="0" borderId="6" xfId="0" applyNumberFormat="1" applyFont="1" applyFill="1" applyBorder="1" applyAlignment="1">
      <alignment wrapText="1"/>
    </xf>
    <xf numFmtId="167" fontId="4" fillId="6" borderId="6" xfId="1" applyNumberFormat="1" applyFont="1" applyFill="1" applyBorder="1" applyAlignment="1" applyProtection="1">
      <alignment horizontal="center" vertical="center" wrapText="1"/>
      <protection locked="0"/>
    </xf>
    <xf numFmtId="14" fontId="0" fillId="0" borderId="6" xfId="0" applyNumberFormat="1" applyBorder="1" applyAlignment="1"/>
    <xf numFmtId="3" fontId="0" fillId="3" borderId="6" xfId="0" applyNumberFormat="1" applyFill="1" applyBorder="1" applyAlignment="1">
      <alignment vertical="center"/>
    </xf>
    <xf numFmtId="166" fontId="0" fillId="0" borderId="0" xfId="0" applyNumberFormat="1" applyFill="1" applyBorder="1" applyAlignment="1">
      <alignment vertical="center" wrapText="1"/>
    </xf>
    <xf numFmtId="165" fontId="0" fillId="3" borderId="6" xfId="0" applyNumberFormat="1" applyFill="1" applyBorder="1" applyAlignment="1">
      <alignment horizontal="center" vertical="center"/>
    </xf>
    <xf numFmtId="168" fontId="0" fillId="0" borderId="0" xfId="0" applyNumberFormat="1" applyBorder="1" applyAlignment="1">
      <alignment vertical="center" wrapText="1"/>
    </xf>
    <xf numFmtId="15" fontId="19" fillId="0" borderId="6" xfId="0" applyNumberFormat="1" applyFont="1" applyFill="1" applyBorder="1" applyAlignment="1" applyProtection="1">
      <alignment horizontal="center" vertical="center"/>
      <protection locked="0"/>
    </xf>
    <xf numFmtId="175" fontId="19" fillId="0" borderId="6" xfId="3" applyNumberFormat="1" applyFont="1" applyFill="1" applyBorder="1" applyAlignment="1">
      <alignment horizontal="center" vertical="center" wrapText="1"/>
    </xf>
    <xf numFmtId="182" fontId="19" fillId="0" borderId="6" xfId="0" applyNumberFormat="1" applyFont="1" applyFill="1" applyBorder="1" applyAlignment="1" applyProtection="1">
      <alignment horizontal="center" vertical="center" wrapText="1"/>
      <protection locked="0"/>
    </xf>
    <xf numFmtId="183" fontId="19" fillId="0" borderId="6" xfId="0" applyNumberFormat="1" applyFont="1" applyFill="1" applyBorder="1" applyAlignment="1" applyProtection="1">
      <alignment horizontal="center" vertical="center" wrapText="1"/>
      <protection locked="0"/>
    </xf>
    <xf numFmtId="170" fontId="19" fillId="0" borderId="6" xfId="0" applyNumberFormat="1" applyFont="1" applyFill="1" applyBorder="1" applyAlignment="1" applyProtection="1">
      <alignment horizontal="center" vertical="center" wrapText="1"/>
      <protection locked="0"/>
    </xf>
    <xf numFmtId="170" fontId="20" fillId="0" borderId="6" xfId="0" applyNumberFormat="1" applyFont="1" applyFill="1" applyBorder="1" applyAlignment="1" applyProtection="1">
      <alignment horizontal="center" vertical="center" wrapText="1"/>
      <protection locked="0"/>
    </xf>
    <xf numFmtId="184" fontId="0" fillId="0" borderId="6" xfId="3" applyNumberFormat="1" applyFont="1" applyFill="1" applyBorder="1" applyAlignment="1">
      <alignment horizontal="center" vertical="center"/>
    </xf>
    <xf numFmtId="0" fontId="0" fillId="4" borderId="6" xfId="0" applyFill="1" applyBorder="1" applyAlignment="1">
      <alignment horizontal="center"/>
    </xf>
    <xf numFmtId="0" fontId="0" fillId="4" borderId="0" xfId="0" applyFill="1" applyAlignment="1">
      <alignment vertical="center"/>
    </xf>
    <xf numFmtId="0" fontId="2" fillId="0" borderId="9" xfId="0" applyFont="1" applyBorder="1" applyAlignment="1">
      <alignment wrapText="1"/>
    </xf>
    <xf numFmtId="0" fontId="2" fillId="0" borderId="9" xfId="0" applyFont="1" applyFill="1" applyBorder="1" applyAlignment="1">
      <alignment wrapText="1"/>
    </xf>
    <xf numFmtId="16" fontId="0" fillId="0" borderId="6" xfId="0" applyNumberFormat="1" applyBorder="1" applyAlignment="1">
      <alignment vertical="center" wrapText="1"/>
    </xf>
    <xf numFmtId="16" fontId="0" fillId="0" borderId="0" xfId="0" applyNumberFormat="1" applyAlignment="1">
      <alignment vertical="center" wrapText="1"/>
    </xf>
    <xf numFmtId="0" fontId="0" fillId="0" borderId="13" xfId="0" applyBorder="1" applyAlignment="1">
      <alignment vertical="center"/>
    </xf>
    <xf numFmtId="0" fontId="0" fillId="0" borderId="24" xfId="0" applyFill="1" applyBorder="1" applyAlignment="1">
      <alignment vertical="center" wrapText="1"/>
    </xf>
    <xf numFmtId="0" fontId="0" fillId="0" borderId="22" xfId="0" applyFill="1" applyBorder="1" applyAlignment="1">
      <alignment vertical="center" wrapText="1"/>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xf>
    <xf numFmtId="0" fontId="13" fillId="0" borderId="3"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172" fontId="0" fillId="3" borderId="6" xfId="4" applyNumberFormat="1" applyFont="1" applyFill="1" applyBorder="1" applyAlignment="1">
      <alignment horizontal="center" vertical="center"/>
    </xf>
    <xf numFmtId="1" fontId="0" fillId="3" borderId="6" xfId="3" applyNumberFormat="1" applyFont="1" applyFill="1" applyBorder="1" applyAlignment="1">
      <alignment horizontal="center" vertical="center"/>
    </xf>
    <xf numFmtId="167" fontId="2" fillId="3" borderId="6" xfId="3" applyNumberFormat="1" applyFont="1" applyFill="1" applyBorder="1" applyAlignment="1">
      <alignment horizontal="right" vertical="center"/>
    </xf>
    <xf numFmtId="0" fontId="0" fillId="0" borderId="0" xfId="0" applyNumberFormat="1" applyFill="1" applyBorder="1" applyAlignment="1">
      <alignment vertical="center" wrapText="1"/>
    </xf>
    <xf numFmtId="166" fontId="0" fillId="4" borderId="0" xfId="0" applyNumberFormat="1" applyFill="1" applyBorder="1" applyAlignment="1">
      <alignment horizontal="center" vertical="center"/>
    </xf>
    <xf numFmtId="166" fontId="0" fillId="0" borderId="0" xfId="0" applyNumberFormat="1" applyFill="1" applyBorder="1" applyAlignment="1">
      <alignment horizontal="center" vertical="center"/>
    </xf>
    <xf numFmtId="43" fontId="20" fillId="0" borderId="6" xfId="3" applyNumberFormat="1" applyFont="1" applyFill="1" applyBorder="1" applyAlignment="1" applyProtection="1">
      <alignment horizontal="center" vertical="center" wrapText="1"/>
      <protection locked="0"/>
    </xf>
    <xf numFmtId="0" fontId="0" fillId="0" borderId="0" xfId="0" applyFill="1" applyAlignment="1">
      <alignment horizontal="center" vertical="center"/>
    </xf>
    <xf numFmtId="0" fontId="0" fillId="0" borderId="9" xfId="0" applyBorder="1" applyAlignment="1">
      <alignment horizontal="center" wrapText="1"/>
    </xf>
    <xf numFmtId="0" fontId="0" fillId="0" borderId="10" xfId="0" applyFill="1" applyBorder="1" applyAlignment="1">
      <alignment wrapText="1"/>
    </xf>
    <xf numFmtId="14" fontId="0" fillId="0" borderId="10" xfId="0" applyNumberFormat="1" applyFill="1" applyBorder="1" applyAlignment="1">
      <alignment wrapText="1"/>
    </xf>
    <xf numFmtId="14" fontId="0" fillId="0" borderId="10" xfId="0" applyNumberFormat="1" applyFill="1" applyBorder="1" applyAlignment="1">
      <alignment horizontal="center" vertical="center" wrapText="1"/>
    </xf>
    <xf numFmtId="49" fontId="0" fillId="0" borderId="10" xfId="0" applyNumberFormat="1" applyBorder="1" applyAlignment="1">
      <alignment horizontal="center" wrapText="1"/>
    </xf>
    <xf numFmtId="14" fontId="0" fillId="0" borderId="6" xfId="0" applyNumberFormat="1" applyFill="1" applyBorder="1" applyAlignment="1">
      <alignment horizontal="center" vertical="center" wrapText="1"/>
    </xf>
    <xf numFmtId="170" fontId="19" fillId="0" borderId="6" xfId="3" applyNumberFormat="1" applyFont="1" applyFill="1" applyBorder="1" applyAlignment="1">
      <alignment horizontal="center" vertical="center" wrapText="1"/>
    </xf>
    <xf numFmtId="0" fontId="19" fillId="0" borderId="6" xfId="3" applyNumberFormat="1" applyFont="1" applyFill="1" applyBorder="1" applyAlignment="1">
      <alignment horizontal="center" vertical="center" wrapText="1"/>
    </xf>
    <xf numFmtId="1" fontId="19" fillId="0" borderId="6" xfId="3" applyNumberFormat="1" applyFont="1" applyFill="1" applyBorder="1" applyAlignment="1">
      <alignment horizontal="center" vertical="center" wrapText="1"/>
    </xf>
    <xf numFmtId="0" fontId="13" fillId="3"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protection locked="0"/>
    </xf>
    <xf numFmtId="14" fontId="0" fillId="0" borderId="0" xfId="0" applyNumberFormat="1" applyFill="1" applyBorder="1" applyAlignment="1" applyProtection="1">
      <alignment horizontal="center" vertical="center"/>
      <protection locked="0"/>
    </xf>
    <xf numFmtId="0" fontId="0" fillId="0" borderId="0" xfId="0" applyFill="1" applyBorder="1" applyAlignment="1">
      <alignment vertical="center"/>
    </xf>
    <xf numFmtId="0" fontId="0" fillId="3" borderId="6" xfId="0" applyNumberFormat="1" applyFill="1" applyBorder="1" applyAlignment="1">
      <alignment horizontal="center" vertical="center" wrapText="1"/>
    </xf>
    <xf numFmtId="165" fontId="0" fillId="4" borderId="0" xfId="0" applyNumberFormat="1" applyFill="1" applyBorder="1" applyAlignment="1">
      <alignment horizontal="center" vertical="center"/>
    </xf>
    <xf numFmtId="0" fontId="0" fillId="3" borderId="6" xfId="0" applyFill="1" applyBorder="1" applyAlignment="1">
      <alignment horizontal="center" vertical="center"/>
    </xf>
    <xf numFmtId="0" fontId="0" fillId="2" borderId="6" xfId="0" applyFill="1" applyBorder="1" applyAlignment="1">
      <alignment horizontal="center" vertical="center" wrapText="1"/>
    </xf>
    <xf numFmtId="3" fontId="13" fillId="4" borderId="6" xfId="0" applyNumberFormat="1" applyFont="1" applyFill="1" applyBorder="1" applyAlignment="1">
      <alignment horizontal="center" vertical="center" wrapText="1"/>
    </xf>
    <xf numFmtId="165" fontId="2" fillId="4" borderId="6" xfId="0" applyNumberFormat="1" applyFont="1" applyFill="1" applyBorder="1" applyAlignment="1" applyProtection="1">
      <alignment horizontal="center" vertical="center"/>
      <protection locked="0"/>
    </xf>
    <xf numFmtId="168" fontId="0" fillId="0" borderId="0" xfId="0" applyNumberFormat="1" applyBorder="1" applyAlignment="1">
      <alignment horizontal="center" vertical="center"/>
    </xf>
    <xf numFmtId="3" fontId="16" fillId="0" borderId="0" xfId="0" applyNumberFormat="1" applyFont="1" applyFill="1" applyBorder="1" applyAlignment="1">
      <alignment horizontal="center" vertical="center" wrapText="1"/>
    </xf>
    <xf numFmtId="165" fontId="0" fillId="0" borderId="0" xfId="0" applyNumberFormat="1" applyFill="1" applyBorder="1" applyAlignment="1" applyProtection="1">
      <alignment horizontal="center" vertical="center"/>
      <protection locked="0"/>
    </xf>
    <xf numFmtId="49" fontId="19" fillId="0" borderId="6" xfId="3"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0" fillId="0" borderId="6" xfId="0" applyBorder="1" applyAlignment="1">
      <alignment horizontal="justify" vertical="top"/>
    </xf>
    <xf numFmtId="12" fontId="0" fillId="0" borderId="0" xfId="0" applyNumberFormat="1" applyBorder="1" applyAlignment="1">
      <alignment horizontal="center" vertical="center" wrapText="1"/>
    </xf>
    <xf numFmtId="44" fontId="0" fillId="0" borderId="0" xfId="4" applyFont="1" applyBorder="1" applyAlignment="1">
      <alignment horizontal="center" vertical="center" wrapText="1"/>
    </xf>
    <xf numFmtId="14" fontId="0" fillId="0" borderId="0" xfId="0" applyNumberFormat="1" applyBorder="1" applyAlignment="1">
      <alignment horizontal="center" vertical="center" wrapText="1"/>
    </xf>
    <xf numFmtId="1" fontId="0" fillId="0" borderId="0" xfId="0" applyNumberFormat="1" applyBorder="1" applyAlignment="1">
      <alignment horizontal="center" vertical="center" wrapText="1"/>
    </xf>
    <xf numFmtId="0" fontId="0" fillId="0" borderId="0" xfId="0" applyFill="1" applyBorder="1" applyAlignment="1">
      <alignment horizontal="justify" vertical="top"/>
    </xf>
    <xf numFmtId="12" fontId="0" fillId="0" borderId="0" xfId="0" applyNumberFormat="1" applyAlignment="1">
      <alignment horizontal="center" vertical="center"/>
    </xf>
    <xf numFmtId="0" fontId="2" fillId="2" borderId="11" xfId="0" applyFont="1" applyFill="1" applyBorder="1" applyAlignment="1">
      <alignment horizontal="center" vertical="center"/>
    </xf>
    <xf numFmtId="166" fontId="0" fillId="0" borderId="0" xfId="0" applyNumberFormat="1" applyFill="1" applyAlignment="1">
      <alignment horizontal="center" vertical="center"/>
    </xf>
    <xf numFmtId="0" fontId="0" fillId="0" borderId="6" xfId="0" applyFill="1" applyBorder="1" applyAlignment="1">
      <alignment horizontal="center" vertical="top"/>
    </xf>
    <xf numFmtId="0" fontId="16" fillId="0" borderId="6"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1" fontId="19" fillId="0" borderId="10" xfId="0" applyNumberFormat="1" applyFont="1" applyFill="1" applyBorder="1" applyAlignment="1" applyProtection="1">
      <alignment horizontal="center" vertical="center" wrapText="1"/>
      <protection locked="0"/>
    </xf>
    <xf numFmtId="0" fontId="19" fillId="0" borderId="10" xfId="0" applyFont="1" applyFill="1" applyBorder="1" applyAlignment="1" applyProtection="1">
      <alignment horizontal="center" vertical="center" wrapText="1"/>
      <protection locked="0"/>
    </xf>
    <xf numFmtId="14" fontId="19" fillId="0" borderId="10" xfId="0" applyNumberFormat="1" applyFont="1" applyFill="1" applyBorder="1" applyAlignment="1" applyProtection="1">
      <alignment horizontal="center" vertical="center" wrapText="1"/>
      <protection locked="0"/>
    </xf>
    <xf numFmtId="15" fontId="19" fillId="0" borderId="10" xfId="0" applyNumberFormat="1" applyFont="1" applyFill="1" applyBorder="1" applyAlignment="1" applyProtection="1">
      <alignment horizontal="center" vertical="center" wrapText="1"/>
      <protection locked="0"/>
    </xf>
    <xf numFmtId="2" fontId="19" fillId="0" borderId="10" xfId="0" applyNumberFormat="1" applyFont="1" applyFill="1" applyBorder="1" applyAlignment="1" applyProtection="1">
      <alignment horizontal="center" vertical="center" wrapText="1"/>
      <protection locked="0"/>
    </xf>
    <xf numFmtId="1" fontId="0" fillId="0" borderId="6" xfId="0" applyNumberFormat="1" applyBorder="1" applyAlignment="1">
      <alignment horizontal="center"/>
    </xf>
    <xf numFmtId="167" fontId="0" fillId="0" borderId="0" xfId="1" applyNumberFormat="1" applyFont="1" applyAlignment="1">
      <alignment horizontal="left" vertical="center"/>
    </xf>
    <xf numFmtId="167" fontId="0" fillId="0" borderId="0" xfId="1" applyNumberFormat="1" applyFont="1" applyAlignment="1">
      <alignment horizontal="center" vertical="center"/>
    </xf>
    <xf numFmtId="167" fontId="5" fillId="3" borderId="3" xfId="1" applyNumberFormat="1" applyFont="1" applyFill="1" applyBorder="1" applyAlignment="1" applyProtection="1">
      <alignment horizontal="left" vertical="center"/>
      <protection locked="0"/>
    </xf>
    <xf numFmtId="167" fontId="5" fillId="3" borderId="3" xfId="1" applyNumberFormat="1" applyFont="1" applyFill="1" applyBorder="1" applyAlignment="1" applyProtection="1">
      <alignment horizontal="center" vertical="center"/>
      <protection locked="0"/>
    </xf>
    <xf numFmtId="167" fontId="5" fillId="3" borderId="3" xfId="1" applyNumberFormat="1" applyFont="1" applyFill="1" applyBorder="1" applyAlignment="1" applyProtection="1">
      <alignment vertical="center"/>
      <protection locked="0"/>
    </xf>
    <xf numFmtId="167" fontId="5" fillId="3" borderId="4" xfId="1" applyNumberFormat="1" applyFont="1" applyFill="1" applyBorder="1" applyAlignment="1" applyProtection="1">
      <alignment horizontal="left" vertical="center"/>
      <protection locked="0"/>
    </xf>
    <xf numFmtId="167" fontId="5" fillId="0" borderId="3" xfId="1" applyNumberFormat="1" applyFont="1" applyFill="1" applyBorder="1" applyAlignment="1" applyProtection="1">
      <alignment horizontal="center" vertical="center"/>
      <protection locked="0"/>
    </xf>
    <xf numFmtId="167" fontId="5" fillId="0" borderId="3" xfId="1" applyNumberFormat="1" applyFont="1" applyFill="1" applyBorder="1" applyAlignment="1" applyProtection="1">
      <alignment vertical="center"/>
      <protection locked="0"/>
    </xf>
    <xf numFmtId="167" fontId="5" fillId="0" borderId="4" xfId="1" applyNumberFormat="1" applyFont="1" applyFill="1" applyBorder="1" applyAlignment="1" applyProtection="1">
      <alignment horizontal="left" vertical="center"/>
      <protection locked="0"/>
    </xf>
    <xf numFmtId="14" fontId="0" fillId="0" borderId="0" xfId="0" applyNumberFormat="1" applyFont="1" applyFill="1" applyBorder="1" applyAlignment="1" applyProtection="1">
      <alignment horizontal="center" vertical="center"/>
      <protection locked="0"/>
    </xf>
    <xf numFmtId="167" fontId="5" fillId="0" borderId="0" xfId="1" applyNumberFormat="1" applyFont="1" applyFill="1" applyBorder="1" applyAlignment="1" applyProtection="1">
      <alignment horizontal="center" vertical="center"/>
      <protection locked="0"/>
    </xf>
    <xf numFmtId="167" fontId="2" fillId="0" borderId="0" xfId="1" applyNumberFormat="1" applyFont="1" applyAlignment="1">
      <alignment horizontal="left" vertical="center"/>
    </xf>
    <xf numFmtId="167" fontId="5" fillId="2" borderId="6" xfId="1" applyNumberFormat="1" applyFont="1" applyFill="1" applyBorder="1" applyAlignment="1">
      <alignment horizontal="left" vertical="center" wrapText="1"/>
    </xf>
    <xf numFmtId="167" fontId="0" fillId="0" borderId="0" xfId="1" applyNumberFormat="1" applyFont="1" applyFill="1" applyBorder="1" applyAlignment="1">
      <alignment horizontal="left" vertical="center" wrapText="1"/>
    </xf>
    <xf numFmtId="167" fontId="0" fillId="3" borderId="6" xfId="1" applyNumberFormat="1" applyFont="1" applyFill="1" applyBorder="1" applyAlignment="1">
      <alignment horizontal="left" vertical="center"/>
    </xf>
    <xf numFmtId="165" fontId="0" fillId="0" borderId="0" xfId="0" applyNumberFormat="1" applyFont="1" applyFill="1" applyBorder="1" applyAlignment="1">
      <alignment horizontal="left" vertical="center"/>
    </xf>
    <xf numFmtId="167" fontId="0" fillId="0" borderId="0" xfId="1" applyNumberFormat="1" applyFont="1" applyFill="1" applyBorder="1" applyAlignment="1">
      <alignment horizontal="center" vertical="center"/>
    </xf>
    <xf numFmtId="167" fontId="2" fillId="3" borderId="6" xfId="1" applyNumberFormat="1" applyFont="1" applyFill="1" applyBorder="1" applyAlignment="1">
      <alignment horizontal="left" vertical="center"/>
    </xf>
    <xf numFmtId="0" fontId="0" fillId="2" borderId="6" xfId="0" applyFont="1" applyFill="1" applyBorder="1" applyAlignment="1">
      <alignment horizontal="center" vertical="center" wrapText="1"/>
    </xf>
    <xf numFmtId="167" fontId="0" fillId="0" borderId="0" xfId="1" applyNumberFormat="1" applyFont="1" applyFill="1" applyBorder="1" applyAlignment="1">
      <alignment horizontal="center" vertical="center" wrapText="1"/>
    </xf>
    <xf numFmtId="167" fontId="0" fillId="0" borderId="0" xfId="1" applyNumberFormat="1" applyFont="1" applyBorder="1" applyAlignment="1">
      <alignment vertical="center"/>
    </xf>
    <xf numFmtId="167" fontId="0" fillId="0" borderId="0" xfId="1" applyNumberFormat="1" applyFont="1" applyBorder="1" applyAlignment="1">
      <alignment horizontal="left" vertical="center"/>
    </xf>
    <xf numFmtId="167" fontId="2" fillId="0" borderId="0" xfId="1"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67" fontId="2" fillId="0" borderId="0" xfId="1"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0" fillId="0" borderId="0" xfId="0" applyFont="1" applyAlignment="1">
      <alignment horizontal="center"/>
    </xf>
    <xf numFmtId="167" fontId="0" fillId="0" borderId="0" xfId="1" applyNumberFormat="1" applyFont="1" applyAlignment="1">
      <alignment horizontal="left"/>
    </xf>
    <xf numFmtId="0" fontId="0" fillId="0" borderId="0" xfId="0" applyFont="1" applyAlignment="1">
      <alignment horizontal="left"/>
    </xf>
    <xf numFmtId="167" fontId="0" fillId="0" borderId="0" xfId="1" applyNumberFormat="1" applyFont="1" applyAlignment="1">
      <alignment horizontal="center"/>
    </xf>
    <xf numFmtId="167" fontId="3" fillId="0" borderId="0" xfId="1" applyNumberFormat="1" applyFont="1" applyBorder="1" applyAlignment="1">
      <alignment horizontal="left" vertical="center"/>
    </xf>
    <xf numFmtId="167" fontId="2" fillId="2" borderId="9" xfId="1" applyNumberFormat="1" applyFont="1" applyFill="1" applyBorder="1" applyAlignment="1">
      <alignment horizontal="center" vertical="center" wrapText="1"/>
    </xf>
    <xf numFmtId="9" fontId="4" fillId="4" borderId="6" xfId="2" applyFont="1" applyFill="1" applyBorder="1" applyAlignment="1" applyProtection="1">
      <alignment horizontal="left" vertical="center" wrapText="1"/>
      <protection locked="0"/>
    </xf>
    <xf numFmtId="167" fontId="4" fillId="4" borderId="6" xfId="1" applyNumberFormat="1" applyFont="1" applyFill="1" applyBorder="1" applyAlignment="1" applyProtection="1">
      <alignment horizontal="center" vertical="center" wrapText="1"/>
      <protection locked="0"/>
    </xf>
    <xf numFmtId="167" fontId="5" fillId="0" borderId="6" xfId="1" applyNumberFormat="1" applyFont="1" applyFill="1" applyBorder="1" applyAlignment="1" applyProtection="1">
      <alignment horizontal="left" vertical="center" wrapText="1"/>
      <protection locked="0"/>
    </xf>
    <xf numFmtId="181" fontId="5" fillId="0" borderId="6" xfId="1" applyNumberFormat="1" applyFont="1" applyFill="1" applyBorder="1" applyAlignment="1" applyProtection="1">
      <alignment horizontal="center" vertical="center" wrapText="1"/>
      <protection locked="0"/>
    </xf>
    <xf numFmtId="181" fontId="5" fillId="0" borderId="6" xfId="1" applyNumberFormat="1" applyFont="1" applyFill="1" applyBorder="1" applyAlignment="1" applyProtection="1">
      <alignment vertical="center" wrapText="1"/>
      <protection locked="0"/>
    </xf>
    <xf numFmtId="43" fontId="5" fillId="0" borderId="6" xfId="1" applyNumberFormat="1" applyFont="1" applyFill="1" applyBorder="1" applyAlignment="1" applyProtection="1">
      <alignment horizontal="left" vertical="center" wrapText="1"/>
      <protection locked="0"/>
    </xf>
    <xf numFmtId="167" fontId="0" fillId="0" borderId="0" xfId="1" applyNumberFormat="1" applyFont="1" applyFill="1" applyAlignment="1">
      <alignment horizontal="left" vertical="center"/>
    </xf>
    <xf numFmtId="167" fontId="0" fillId="0" borderId="0" xfId="1" applyNumberFormat="1" applyFont="1" applyFill="1" applyAlignment="1">
      <alignment horizontal="center" vertical="center"/>
    </xf>
    <xf numFmtId="167" fontId="6" fillId="0" borderId="0" xfId="1" applyNumberFormat="1" applyFont="1" applyFill="1" applyBorder="1" applyAlignment="1">
      <alignment horizontal="left" vertical="center"/>
    </xf>
    <xf numFmtId="167" fontId="6" fillId="0" borderId="0" xfId="1" applyNumberFormat="1" applyFont="1" applyFill="1" applyBorder="1" applyAlignment="1">
      <alignment horizontal="center" vertical="center"/>
    </xf>
    <xf numFmtId="167" fontId="6" fillId="0" borderId="0" xfId="1" applyNumberFormat="1" applyFont="1" applyFill="1" applyBorder="1" applyAlignment="1">
      <alignment vertical="center"/>
    </xf>
    <xf numFmtId="167" fontId="2" fillId="2" borderId="7" xfId="1" applyNumberFormat="1" applyFont="1" applyFill="1" applyBorder="1" applyAlignment="1">
      <alignment horizontal="center" wrapText="1"/>
    </xf>
    <xf numFmtId="167" fontId="0" fillId="0" borderId="6" xfId="1" applyNumberFormat="1" applyFont="1" applyFill="1" applyBorder="1" applyAlignment="1">
      <alignment vertical="center" wrapText="1"/>
    </xf>
    <xf numFmtId="167" fontId="2" fillId="2" borderId="6" xfId="1" applyNumberFormat="1" applyFont="1" applyFill="1" applyBorder="1" applyAlignment="1">
      <alignment horizontal="left" vertical="center" wrapText="1"/>
    </xf>
    <xf numFmtId="167" fontId="2" fillId="2" borderId="6" xfId="1" applyNumberFormat="1" applyFont="1" applyFill="1" applyBorder="1" applyAlignment="1">
      <alignment vertical="center" wrapText="1"/>
    </xf>
    <xf numFmtId="14" fontId="0" fillId="0" borderId="6" xfId="1" applyNumberFormat="1" applyFont="1" applyBorder="1" applyAlignment="1">
      <alignment horizontal="center" vertical="center" wrapText="1"/>
    </xf>
    <xf numFmtId="13" fontId="0" fillId="0" borderId="6" xfId="1" applyNumberFormat="1" applyFont="1" applyBorder="1" applyAlignment="1">
      <alignment vertical="center" wrapText="1"/>
    </xf>
    <xf numFmtId="0" fontId="0" fillId="0" borderId="6" xfId="0" applyNumberFormat="1" applyFont="1" applyBorder="1" applyAlignment="1">
      <alignment horizontal="center" vertical="center" wrapText="1"/>
    </xf>
    <xf numFmtId="17" fontId="0" fillId="0" borderId="6" xfId="0" applyNumberFormat="1" applyFont="1" applyBorder="1" applyAlignment="1">
      <alignment horizontal="center" vertical="center" wrapText="1"/>
    </xf>
    <xf numFmtId="14" fontId="0" fillId="0" borderId="6" xfId="1" applyNumberFormat="1" applyFont="1" applyBorder="1" applyAlignment="1">
      <alignment vertical="center" wrapText="1"/>
    </xf>
    <xf numFmtId="14" fontId="0" fillId="0" borderId="0" xfId="1" applyNumberFormat="1" applyFont="1" applyAlignment="1">
      <alignment horizontal="center" vertical="center"/>
    </xf>
    <xf numFmtId="167" fontId="2" fillId="2" borderId="11" xfId="1" applyNumberFormat="1" applyFont="1" applyFill="1" applyBorder="1" applyAlignment="1">
      <alignment horizontal="left" vertical="center" wrapText="1"/>
    </xf>
    <xf numFmtId="167" fontId="2" fillId="2" borderId="11" xfId="1" applyNumberFormat="1" applyFont="1" applyFill="1" applyBorder="1" applyAlignment="1">
      <alignment vertical="center" wrapText="1"/>
    </xf>
    <xf numFmtId="167" fontId="2" fillId="2" borderId="9" xfId="1" applyNumberFormat="1" applyFont="1" applyFill="1" applyBorder="1" applyAlignment="1">
      <alignment horizontal="left" vertical="center" wrapText="1"/>
    </xf>
    <xf numFmtId="174" fontId="4" fillId="0" borderId="6" xfId="1" applyNumberFormat="1" applyFont="1" applyFill="1" applyBorder="1" applyAlignment="1" applyProtection="1">
      <alignment horizontal="center" vertical="center" wrapText="1"/>
      <protection locked="0"/>
    </xf>
    <xf numFmtId="174" fontId="4" fillId="0" borderId="6" xfId="1" applyNumberFormat="1" applyFont="1" applyFill="1" applyBorder="1" applyAlignment="1" applyProtection="1">
      <alignment vertical="center" wrapText="1"/>
      <protection locked="0"/>
    </xf>
    <xf numFmtId="43" fontId="4" fillId="0" borderId="6" xfId="1" applyNumberFormat="1" applyFont="1" applyFill="1" applyBorder="1" applyAlignment="1" applyProtection="1">
      <alignment horizontal="left" vertical="center" wrapText="1"/>
      <protection locked="0"/>
    </xf>
    <xf numFmtId="167" fontId="4" fillId="0" borderId="6" xfId="1" applyNumberFormat="1" applyFont="1" applyFill="1" applyBorder="1" applyAlignment="1">
      <alignment horizontal="left" vertical="center" wrapText="1"/>
    </xf>
    <xf numFmtId="167" fontId="16" fillId="0" borderId="6" xfId="1" applyNumberFormat="1" applyFont="1" applyFill="1" applyBorder="1" applyAlignment="1">
      <alignment horizontal="left" vertical="center" wrapText="1"/>
    </xf>
    <xf numFmtId="167" fontId="4" fillId="0" borderId="6" xfId="1" applyNumberFormat="1" applyFont="1" applyFill="1" applyBorder="1" applyAlignment="1" applyProtection="1">
      <alignment vertical="center" wrapText="1"/>
      <protection locked="0"/>
    </xf>
    <xf numFmtId="167" fontId="5" fillId="0" borderId="0" xfId="1" applyNumberFormat="1" applyFont="1" applyFill="1" applyBorder="1" applyAlignment="1">
      <alignment horizontal="center" vertical="center"/>
    </xf>
    <xf numFmtId="167" fontId="5" fillId="0" borderId="0" xfId="1" applyNumberFormat="1" applyFont="1" applyFill="1" applyBorder="1" applyAlignment="1">
      <alignment vertical="center"/>
    </xf>
    <xf numFmtId="167" fontId="5" fillId="0" borderId="0" xfId="1" applyNumberFormat="1" applyFont="1" applyFill="1" applyBorder="1" applyAlignment="1">
      <alignment horizontal="left" vertical="center"/>
    </xf>
    <xf numFmtId="167" fontId="4" fillId="0" borderId="0" xfId="1" applyNumberFormat="1" applyFont="1" applyAlignment="1">
      <alignment horizontal="center" vertical="center"/>
    </xf>
    <xf numFmtId="167" fontId="4" fillId="0" borderId="0" xfId="1" applyNumberFormat="1" applyFont="1" applyAlignment="1">
      <alignment vertical="center"/>
    </xf>
    <xf numFmtId="167" fontId="4" fillId="0" borderId="0" xfId="1" applyNumberFormat="1" applyFont="1" applyAlignment="1">
      <alignment horizontal="left" vertical="center"/>
    </xf>
    <xf numFmtId="167" fontId="0" fillId="0" borderId="6" xfId="1" applyNumberFormat="1" applyFont="1" applyBorder="1" applyAlignment="1">
      <alignment horizontal="center" vertical="center" wrapText="1"/>
    </xf>
    <xf numFmtId="174" fontId="0" fillId="0" borderId="6" xfId="1" applyNumberFormat="1" applyFont="1" applyBorder="1" applyAlignment="1">
      <alignment horizontal="center" vertical="center" wrapText="1"/>
    </xf>
    <xf numFmtId="0" fontId="2" fillId="0" borderId="0" xfId="0" applyFont="1" applyBorder="1" applyAlignment="1">
      <alignment horizontal="left" vertical="center"/>
    </xf>
    <xf numFmtId="167" fontId="0" fillId="6" borderId="6" xfId="1" applyNumberFormat="1" applyFont="1" applyFill="1" applyBorder="1" applyAlignment="1">
      <alignment horizontal="center" vertical="center"/>
    </xf>
    <xf numFmtId="181" fontId="4" fillId="0" borderId="6" xfId="1" applyNumberFormat="1" applyFont="1" applyFill="1" applyBorder="1" applyAlignment="1" applyProtection="1">
      <alignment horizontal="left" vertical="center" wrapText="1"/>
      <protection locked="0"/>
    </xf>
    <xf numFmtId="0" fontId="4" fillId="0" borderId="6" xfId="1" applyNumberFormat="1" applyFont="1" applyFill="1" applyBorder="1" applyAlignment="1" applyProtection="1">
      <alignment vertical="center" wrapText="1"/>
      <protection locked="0"/>
    </xf>
    <xf numFmtId="181" fontId="5" fillId="0" borderId="6" xfId="1" applyNumberFormat="1" applyFont="1" applyFill="1" applyBorder="1" applyAlignment="1" applyProtection="1">
      <alignment horizontal="left" vertical="center" wrapText="1"/>
      <protection locked="0"/>
    </xf>
    <xf numFmtId="167" fontId="2" fillId="2" borderId="6" xfId="1" applyNumberFormat="1" applyFont="1" applyFill="1" applyBorder="1" applyAlignment="1">
      <alignment horizontal="left" wrapText="1"/>
    </xf>
    <xf numFmtId="167" fontId="2" fillId="2" borderId="7" xfId="1" applyNumberFormat="1" applyFont="1" applyFill="1" applyBorder="1" applyAlignment="1">
      <alignment horizontal="left" wrapText="1"/>
    </xf>
    <xf numFmtId="167" fontId="0" fillId="0" borderId="6" xfId="1" applyNumberFormat="1" applyFont="1" applyFill="1" applyBorder="1" applyAlignment="1">
      <alignment horizontal="center" vertical="center" wrapText="1"/>
    </xf>
    <xf numFmtId="14" fontId="0" fillId="0" borderId="10" xfId="1" applyNumberFormat="1" applyFont="1" applyBorder="1" applyAlignment="1">
      <alignment vertical="center" wrapText="1"/>
    </xf>
    <xf numFmtId="167" fontId="4" fillId="0" borderId="6" xfId="1" applyNumberFormat="1" applyFont="1" applyBorder="1" applyAlignment="1">
      <alignment horizontal="left" vertical="center" wrapText="1"/>
    </xf>
    <xf numFmtId="174" fontId="4" fillId="0" borderId="6" xfId="1" applyNumberFormat="1" applyFont="1" applyFill="1" applyBorder="1" applyAlignment="1" applyProtection="1">
      <alignment horizontal="left" vertical="center" wrapText="1"/>
      <protection locked="0"/>
    </xf>
    <xf numFmtId="49" fontId="0" fillId="0" borderId="6" xfId="1" applyNumberFormat="1" applyFont="1" applyBorder="1" applyAlignment="1">
      <alignment horizontal="center" vertical="center" wrapText="1"/>
    </xf>
    <xf numFmtId="0" fontId="0" fillId="0" borderId="9" xfId="0" applyBorder="1" applyAlignment="1">
      <alignment horizontal="left" vertical="center"/>
    </xf>
    <xf numFmtId="14" fontId="0" fillId="0" borderId="9" xfId="0" applyNumberFormat="1" applyBorder="1" applyAlignment="1">
      <alignment horizontal="left" vertical="center"/>
    </xf>
    <xf numFmtId="0" fontId="0" fillId="0" borderId="9" xfId="0" applyFill="1" applyBorder="1" applyAlignment="1">
      <alignment horizontal="left" vertical="center"/>
    </xf>
    <xf numFmtId="1" fontId="0" fillId="0" borderId="0" xfId="3" applyNumberFormat="1" applyFont="1" applyAlignment="1">
      <alignment vertical="center"/>
    </xf>
    <xf numFmtId="167" fontId="0" fillId="0" borderId="0" xfId="3" applyNumberFormat="1" applyFont="1" applyAlignment="1">
      <alignment vertical="center"/>
    </xf>
    <xf numFmtId="174" fontId="2" fillId="0" borderId="5" xfId="3" applyNumberFormat="1" applyFont="1" applyFill="1" applyBorder="1" applyAlignment="1" applyProtection="1">
      <alignment horizontal="left" vertical="center"/>
      <protection locked="0"/>
    </xf>
    <xf numFmtId="167" fontId="5" fillId="0" borderId="3" xfId="3" applyNumberFormat="1" applyFont="1" applyFill="1" applyBorder="1" applyAlignment="1" applyProtection="1">
      <alignment horizontal="left" vertical="center"/>
      <protection locked="0"/>
    </xf>
    <xf numFmtId="1" fontId="0" fillId="0" borderId="0" xfId="3" applyNumberFormat="1" applyFont="1" applyFill="1" applyBorder="1" applyAlignment="1" applyProtection="1">
      <alignment vertical="center"/>
      <protection locked="0"/>
    </xf>
    <xf numFmtId="167" fontId="5" fillId="0" borderId="0" xfId="3" applyNumberFormat="1" applyFont="1" applyFill="1" applyBorder="1" applyAlignment="1" applyProtection="1">
      <alignment horizontal="left" vertical="center"/>
      <protection locked="0"/>
    </xf>
    <xf numFmtId="167" fontId="5" fillId="2" borderId="6" xfId="3" applyNumberFormat="1" applyFont="1" applyFill="1" applyBorder="1" applyAlignment="1">
      <alignment horizontal="center" vertical="center" wrapText="1"/>
    </xf>
    <xf numFmtId="166" fontId="0" fillId="0" borderId="0" xfId="0" applyNumberFormat="1" applyFont="1" applyFill="1" applyBorder="1" applyAlignment="1">
      <alignment horizontal="left" vertical="center"/>
    </xf>
    <xf numFmtId="1" fontId="0" fillId="2" borderId="6" xfId="3" applyNumberFormat="1" applyFont="1" applyFill="1" applyBorder="1" applyAlignment="1">
      <alignment vertical="center" wrapText="1"/>
    </xf>
    <xf numFmtId="1" fontId="5" fillId="0" borderId="6" xfId="3" applyNumberFormat="1" applyFont="1" applyFill="1" applyBorder="1" applyAlignment="1">
      <alignment vertical="center" wrapText="1"/>
    </xf>
    <xf numFmtId="167" fontId="2" fillId="0" borderId="6" xfId="3" applyNumberFormat="1" applyFont="1" applyFill="1" applyBorder="1" applyAlignment="1" applyProtection="1">
      <alignment vertical="center"/>
      <protection locked="0"/>
    </xf>
    <xf numFmtId="1" fontId="4" fillId="0" borderId="0" xfId="3" applyNumberFormat="1" applyFont="1" applyFill="1" applyBorder="1" applyAlignment="1">
      <alignment vertical="center" wrapText="1"/>
    </xf>
    <xf numFmtId="167" fontId="0" fillId="0" borderId="0" xfId="3" applyNumberFormat="1" applyFont="1" applyFill="1" applyBorder="1" applyAlignment="1" applyProtection="1">
      <alignment vertical="center"/>
      <protection locked="0"/>
    </xf>
    <xf numFmtId="1" fontId="0" fillId="0" borderId="0" xfId="3" applyNumberFormat="1" applyFont="1" applyAlignment="1"/>
    <xf numFmtId="167" fontId="0" fillId="0" borderId="0" xfId="3" applyNumberFormat="1" applyFont="1"/>
    <xf numFmtId="1" fontId="2" fillId="2" borderId="6" xfId="3" applyNumberFormat="1" applyFont="1" applyFill="1" applyBorder="1" applyAlignment="1">
      <alignment vertical="center" wrapText="1"/>
    </xf>
    <xf numFmtId="1" fontId="0" fillId="0" borderId="6" xfId="3" applyNumberFormat="1" applyFont="1" applyBorder="1" applyAlignment="1">
      <alignment vertical="center"/>
    </xf>
    <xf numFmtId="1" fontId="0" fillId="0" borderId="6" xfId="3" applyNumberFormat="1" applyFont="1" applyFill="1" applyBorder="1" applyAlignment="1">
      <alignment vertical="center"/>
    </xf>
    <xf numFmtId="1" fontId="0" fillId="0" borderId="6" xfId="3" applyNumberFormat="1" applyFont="1" applyFill="1" applyBorder="1" applyAlignment="1"/>
    <xf numFmtId="167" fontId="2" fillId="2" borderId="6" xfId="3" applyNumberFormat="1" applyFont="1" applyFill="1" applyBorder="1" applyAlignment="1">
      <alignment horizontal="center" vertical="center"/>
    </xf>
    <xf numFmtId="1" fontId="0" fillId="0" borderId="6" xfId="3" applyNumberFormat="1" applyFont="1" applyBorder="1" applyAlignment="1">
      <alignment vertical="center" wrapText="1"/>
    </xf>
    <xf numFmtId="1" fontId="2" fillId="2" borderId="11" xfId="3" applyNumberFormat="1" applyFont="1" applyFill="1" applyBorder="1" applyAlignment="1">
      <alignment horizontal="center" vertical="center" wrapText="1"/>
    </xf>
    <xf numFmtId="167" fontId="2" fillId="2" borderId="11" xfId="3" applyNumberFormat="1" applyFont="1" applyFill="1" applyBorder="1" applyAlignment="1">
      <alignment horizontal="center" vertical="center" wrapText="1"/>
    </xf>
    <xf numFmtId="167" fontId="4" fillId="4" borderId="6" xfId="3" applyNumberFormat="1" applyFont="1" applyFill="1" applyBorder="1" applyAlignment="1" applyProtection="1">
      <alignment horizontal="center" vertical="center" wrapText="1"/>
      <protection locked="0"/>
    </xf>
    <xf numFmtId="167" fontId="4" fillId="0" borderId="6" xfId="3" applyNumberFormat="1" applyFont="1" applyFill="1" applyBorder="1" applyAlignment="1" applyProtection="1">
      <alignment horizontal="left" vertical="center" wrapText="1"/>
      <protection locked="0"/>
    </xf>
    <xf numFmtId="181" fontId="4" fillId="0" borderId="6" xfId="3" applyNumberFormat="1" applyFont="1" applyFill="1" applyBorder="1" applyAlignment="1" applyProtection="1">
      <alignment vertical="center" wrapText="1"/>
      <protection locked="0"/>
    </xf>
    <xf numFmtId="167" fontId="4" fillId="4" borderId="6" xfId="3" applyNumberFormat="1" applyFont="1" applyFill="1" applyBorder="1" applyAlignment="1" applyProtection="1">
      <alignment horizontal="left" vertical="center" wrapText="1"/>
      <protection locked="0"/>
    </xf>
    <xf numFmtId="1" fontId="5" fillId="0" borderId="6" xfId="3" applyNumberFormat="1" applyFont="1" applyFill="1" applyBorder="1" applyAlignment="1" applyProtection="1">
      <alignment vertical="center" wrapText="1"/>
      <protection locked="0"/>
    </xf>
    <xf numFmtId="167" fontId="5" fillId="0" borderId="6" xfId="3" applyNumberFormat="1" applyFont="1" applyFill="1" applyBorder="1" applyAlignment="1" applyProtection="1">
      <alignment horizontal="center" vertical="center" wrapText="1"/>
      <protection locked="0"/>
    </xf>
    <xf numFmtId="170" fontId="5" fillId="0" borderId="6" xfId="3" applyNumberFormat="1" applyFont="1" applyFill="1" applyBorder="1" applyAlignment="1">
      <alignment horizontal="left" vertical="center" wrapText="1"/>
    </xf>
    <xf numFmtId="1" fontId="0" fillId="0" borderId="0" xfId="3" applyNumberFormat="1" applyFont="1" applyFill="1" applyAlignment="1">
      <alignment vertical="center"/>
    </xf>
    <xf numFmtId="167" fontId="0" fillId="0" borderId="0" xfId="3" applyNumberFormat="1" applyFont="1" applyFill="1" applyAlignment="1">
      <alignment vertical="center"/>
    </xf>
    <xf numFmtId="167" fontId="0" fillId="0" borderId="6" xfId="3" applyNumberFormat="1" applyFont="1" applyFill="1" applyBorder="1" applyAlignment="1">
      <alignment vertical="center"/>
    </xf>
    <xf numFmtId="1" fontId="2" fillId="2" borderId="6" xfId="3" applyNumberFormat="1" applyFont="1" applyFill="1" applyBorder="1" applyAlignment="1">
      <alignment wrapText="1"/>
    </xf>
    <xf numFmtId="167" fontId="2" fillId="2" borderId="6" xfId="3" applyNumberFormat="1" applyFont="1" applyFill="1" applyBorder="1" applyAlignment="1">
      <alignment horizontal="center" wrapText="1"/>
    </xf>
    <xf numFmtId="167" fontId="2" fillId="2" borderId="6" xfId="3" applyNumberFormat="1" applyFont="1" applyFill="1" applyBorder="1" applyAlignment="1">
      <alignment horizontal="center" vertical="center" wrapText="1"/>
    </xf>
    <xf numFmtId="0" fontId="0" fillId="0" borderId="6" xfId="3" applyNumberFormat="1" applyFont="1" applyFill="1" applyBorder="1" applyAlignment="1">
      <alignment vertical="center" wrapText="1"/>
    </xf>
    <xf numFmtId="14" fontId="0" fillId="0" borderId="6" xfId="0" applyNumberFormat="1" applyFont="1" applyFill="1" applyBorder="1" applyAlignment="1">
      <alignment vertical="center"/>
    </xf>
    <xf numFmtId="14" fontId="0" fillId="4" borderId="6" xfId="0" applyNumberFormat="1" applyFont="1" applyFill="1" applyBorder="1" applyAlignment="1">
      <alignment vertical="center"/>
    </xf>
    <xf numFmtId="1" fontId="4" fillId="0" borderId="6" xfId="3" applyNumberFormat="1" applyFont="1" applyFill="1" applyBorder="1" applyAlignment="1" applyProtection="1">
      <alignment horizontal="left" vertical="center" wrapText="1"/>
      <protection locked="0"/>
    </xf>
    <xf numFmtId="14" fontId="4" fillId="0" borderId="6" xfId="0" applyNumberFormat="1" applyFont="1" applyFill="1" applyBorder="1" applyAlignment="1" applyProtection="1">
      <alignment horizontal="left" vertical="center" wrapText="1"/>
      <protection locked="0"/>
    </xf>
    <xf numFmtId="1" fontId="4" fillId="0" borderId="6" xfId="0" applyNumberFormat="1" applyFont="1" applyFill="1" applyBorder="1" applyAlignment="1" applyProtection="1">
      <alignment horizontal="left" vertical="center" wrapText="1"/>
      <protection locked="0"/>
    </xf>
    <xf numFmtId="170" fontId="4" fillId="0" borderId="6" xfId="3" applyNumberFormat="1" applyFont="1" applyFill="1" applyBorder="1" applyAlignment="1">
      <alignment horizontal="left" vertical="center" wrapText="1"/>
    </xf>
    <xf numFmtId="1" fontId="0" fillId="2" borderId="6" xfId="3" applyNumberFormat="1" applyFont="1" applyFill="1" applyBorder="1" applyAlignment="1">
      <alignment vertical="center"/>
    </xf>
    <xf numFmtId="1" fontId="2" fillId="2" borderId="15" xfId="3" applyNumberFormat="1" applyFont="1" applyFill="1" applyBorder="1" applyAlignment="1">
      <alignment vertical="center" wrapText="1"/>
    </xf>
    <xf numFmtId="167" fontId="2" fillId="2" borderId="15" xfId="3" applyNumberFormat="1" applyFont="1" applyFill="1" applyBorder="1" applyAlignment="1">
      <alignment horizontal="center" vertical="center" wrapText="1"/>
    </xf>
    <xf numFmtId="1" fontId="0" fillId="0" borderId="16" xfId="3" applyNumberFormat="1" applyFont="1" applyBorder="1" applyAlignment="1">
      <alignment vertical="center"/>
    </xf>
    <xf numFmtId="1" fontId="0" fillId="0" borderId="17" xfId="3" applyNumberFormat="1" applyFont="1" applyBorder="1" applyAlignment="1">
      <alignment vertical="center"/>
    </xf>
    <xf numFmtId="1" fontId="2" fillId="2" borderId="6" xfId="3" applyNumberFormat="1" applyFont="1" applyFill="1" applyBorder="1" applyAlignment="1">
      <alignment horizontal="center" vertical="center" wrapText="1"/>
    </xf>
    <xf numFmtId="0" fontId="0" fillId="4" borderId="6" xfId="3" applyNumberFormat="1" applyFont="1" applyFill="1" applyBorder="1" applyAlignment="1">
      <alignment vertical="center" wrapText="1"/>
    </xf>
    <xf numFmtId="167" fontId="0" fillId="0" borderId="6" xfId="3" applyNumberFormat="1" applyFont="1" applyBorder="1" applyAlignment="1">
      <alignment vertical="center"/>
    </xf>
    <xf numFmtId="0" fontId="0" fillId="0" borderId="6" xfId="0" applyFill="1" applyBorder="1" applyAlignment="1">
      <alignment horizontal="left" vertical="center"/>
    </xf>
    <xf numFmtId="0" fontId="0" fillId="4" borderId="6" xfId="0" applyFill="1" applyBorder="1" applyAlignment="1">
      <alignment horizontal="left" vertical="center"/>
    </xf>
    <xf numFmtId="1" fontId="2" fillId="2" borderId="6" xfId="3" applyNumberFormat="1" applyFont="1" applyFill="1" applyBorder="1" applyAlignment="1">
      <alignment horizontal="center" vertical="center"/>
    </xf>
    <xf numFmtId="1" fontId="4" fillId="0" borderId="6" xfId="3" applyNumberFormat="1" applyFont="1" applyBorder="1" applyAlignment="1">
      <alignment horizontal="center" wrapText="1"/>
    </xf>
    <xf numFmtId="0" fontId="13" fillId="2" borderId="20" xfId="0" applyFont="1" applyFill="1" applyBorder="1" applyAlignment="1">
      <alignment vertical="center" wrapText="1"/>
    </xf>
    <xf numFmtId="0" fontId="13" fillId="2" borderId="19" xfId="0" applyFont="1" applyFill="1" applyBorder="1" applyAlignment="1">
      <alignment vertical="center" wrapText="1"/>
    </xf>
    <xf numFmtId="0" fontId="13" fillId="2" borderId="21" xfId="0" applyFont="1" applyFill="1" applyBorder="1" applyAlignment="1">
      <alignment vertical="center" wrapText="1"/>
    </xf>
    <xf numFmtId="9" fontId="19" fillId="0" borderId="0" xfId="0" applyNumberFormat="1"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15" fontId="19" fillId="0" borderId="0" xfId="0" applyNumberFormat="1" applyFont="1" applyFill="1" applyBorder="1" applyAlignment="1" applyProtection="1">
      <alignment horizontal="center" vertical="center" wrapText="1"/>
      <protection locked="0"/>
    </xf>
    <xf numFmtId="49" fontId="20" fillId="0" borderId="0" xfId="0" applyNumberFormat="1" applyFont="1" applyFill="1" applyBorder="1" applyAlignment="1" applyProtection="1">
      <alignment horizontal="center" vertical="center" wrapText="1"/>
      <protection locked="0"/>
    </xf>
    <xf numFmtId="2" fontId="20" fillId="0" borderId="0" xfId="0" applyNumberFormat="1" applyFont="1" applyFill="1" applyBorder="1" applyAlignment="1" applyProtection="1">
      <alignment horizontal="center" vertical="center" wrapText="1"/>
      <protection locked="0"/>
    </xf>
    <xf numFmtId="170" fontId="19" fillId="0" borderId="0" xfId="1" applyNumberFormat="1" applyFont="1" applyFill="1" applyBorder="1" applyAlignment="1">
      <alignment horizontal="right" vertical="center" wrapText="1"/>
    </xf>
    <xf numFmtId="14" fontId="0" fillId="0" borderId="7" xfId="0" applyNumberFormat="1" applyBorder="1" applyAlignment="1"/>
    <xf numFmtId="49" fontId="35" fillId="0" borderId="6" xfId="0" applyNumberFormat="1" applyFont="1" applyFill="1" applyBorder="1" applyAlignment="1" applyProtection="1">
      <alignment horizontal="left" vertical="center" wrapText="1"/>
      <protection locked="0"/>
    </xf>
    <xf numFmtId="49" fontId="35" fillId="0" borderId="6" xfId="0" applyNumberFormat="1" applyFont="1" applyFill="1" applyBorder="1" applyAlignment="1" applyProtection="1">
      <alignment horizontal="center" vertical="center" wrapText="1"/>
      <protection locked="0"/>
    </xf>
    <xf numFmtId="1" fontId="35" fillId="0" borderId="6" xfId="0" applyNumberFormat="1" applyFont="1" applyFill="1" applyBorder="1" applyAlignment="1" applyProtection="1">
      <alignment horizontal="center" vertical="center" wrapText="1"/>
      <protection locked="0"/>
    </xf>
    <xf numFmtId="14" fontId="35" fillId="0" borderId="6" xfId="0" applyNumberFormat="1" applyFont="1" applyFill="1" applyBorder="1" applyAlignment="1" applyProtection="1">
      <alignment horizontal="center" vertical="center" wrapText="1"/>
      <protection locked="0"/>
    </xf>
    <xf numFmtId="15" fontId="35" fillId="0" borderId="6" xfId="0" applyNumberFormat="1" applyFont="1" applyFill="1" applyBorder="1" applyAlignment="1" applyProtection="1">
      <alignment horizontal="center" vertical="center" wrapText="1"/>
      <protection locked="0"/>
    </xf>
    <xf numFmtId="43" fontId="43" fillId="0" borderId="6" xfId="1" applyFont="1" applyFill="1" applyBorder="1" applyAlignment="1" applyProtection="1">
      <alignment horizontal="center" vertical="center" wrapText="1"/>
      <protection locked="0"/>
    </xf>
    <xf numFmtId="49" fontId="43" fillId="0" borderId="6" xfId="0" applyNumberFormat="1" applyFont="1" applyFill="1" applyBorder="1" applyAlignment="1" applyProtection="1">
      <alignment horizontal="center" vertical="center" wrapText="1"/>
      <protection locked="0"/>
    </xf>
    <xf numFmtId="2" fontId="43" fillId="0" borderId="6" xfId="0" applyNumberFormat="1" applyFont="1" applyFill="1" applyBorder="1" applyAlignment="1" applyProtection="1">
      <alignment horizontal="center" vertical="center" wrapText="1"/>
      <protection locked="0"/>
    </xf>
    <xf numFmtId="170" fontId="35" fillId="0" borderId="6" xfId="1" applyNumberFormat="1" applyFont="1" applyFill="1" applyBorder="1" applyAlignment="1">
      <alignment horizontal="right" vertical="center" wrapText="1"/>
    </xf>
    <xf numFmtId="0" fontId="35" fillId="0" borderId="6" xfId="0" applyFont="1" applyFill="1" applyBorder="1" applyAlignment="1">
      <alignment horizontal="left" vertical="center" wrapText="1"/>
    </xf>
    <xf numFmtId="0" fontId="44" fillId="0" borderId="0" xfId="0" applyFont="1" applyFill="1" applyBorder="1" applyAlignment="1">
      <alignment horizontal="left" vertical="center"/>
    </xf>
    <xf numFmtId="3" fontId="0" fillId="0" borderId="6" xfId="0" applyNumberFormat="1" applyFill="1" applyBorder="1" applyAlignment="1">
      <alignment vertical="center" wrapText="1"/>
    </xf>
    <xf numFmtId="2" fontId="0" fillId="0" borderId="0" xfId="0" applyNumberFormat="1" applyAlignment="1">
      <alignment vertical="center"/>
    </xf>
    <xf numFmtId="0" fontId="13" fillId="2" borderId="6" xfId="0" applyFont="1" applyFill="1" applyBorder="1" applyAlignment="1">
      <alignment vertical="center" wrapText="1"/>
    </xf>
    <xf numFmtId="3" fontId="16" fillId="4" borderId="6" xfId="0" applyNumberFormat="1" applyFont="1" applyFill="1" applyBorder="1" applyAlignment="1">
      <alignment horizontal="right" vertical="center" wrapText="1"/>
    </xf>
    <xf numFmtId="166" fontId="0" fillId="4" borderId="0" xfId="0" applyNumberFormat="1" applyFill="1" applyBorder="1" applyAlignment="1">
      <alignment vertical="center"/>
    </xf>
    <xf numFmtId="165" fontId="0" fillId="4" borderId="6" xfId="0" applyNumberFormat="1" applyFill="1" applyBorder="1" applyAlignment="1" applyProtection="1">
      <alignment vertical="center"/>
      <protection locked="0"/>
    </xf>
    <xf numFmtId="0" fontId="0" fillId="4" borderId="6" xfId="0" applyFill="1" applyBorder="1" applyAlignment="1">
      <alignment horizontal="left" vertical="center" indent="1"/>
    </xf>
    <xf numFmtId="9" fontId="35" fillId="0" borderId="6" xfId="2" applyFont="1" applyFill="1" applyBorder="1" applyAlignment="1" applyProtection="1">
      <alignment horizontal="center" vertical="center" wrapText="1"/>
      <protection locked="0"/>
    </xf>
    <xf numFmtId="2" fontId="35" fillId="4" borderId="6" xfId="0" applyNumberFormat="1" applyFont="1" applyFill="1" applyBorder="1" applyAlignment="1" applyProtection="1">
      <alignment horizontal="center" vertical="center" wrapText="1"/>
      <protection locked="0"/>
    </xf>
    <xf numFmtId="2" fontId="35" fillId="0" borderId="6" xfId="0" applyNumberFormat="1" applyFont="1" applyFill="1" applyBorder="1" applyAlignment="1" applyProtection="1">
      <alignment horizontal="center" vertical="center" wrapText="1"/>
      <protection locked="0"/>
    </xf>
    <xf numFmtId="0" fontId="15" fillId="0" borderId="6" xfId="0" applyFont="1" applyFill="1" applyBorder="1" applyAlignment="1">
      <alignment horizontal="left" vertical="center" wrapText="1"/>
    </xf>
    <xf numFmtId="0" fontId="35" fillId="0" borderId="6" xfId="0" applyNumberFormat="1" applyFont="1" applyFill="1" applyBorder="1" applyAlignment="1" applyProtection="1">
      <alignment horizontal="center" vertical="center" wrapText="1"/>
      <protection locked="0"/>
    </xf>
    <xf numFmtId="170" fontId="43" fillId="0" borderId="6" xfId="1" applyNumberFormat="1" applyFont="1" applyFill="1" applyBorder="1" applyAlignment="1">
      <alignment horizontal="right" vertical="center" wrapText="1"/>
    </xf>
    <xf numFmtId="0" fontId="4" fillId="0" borderId="6" xfId="0" applyFont="1" applyFill="1" applyBorder="1" applyAlignment="1">
      <alignment horizontal="center" vertical="center"/>
    </xf>
    <xf numFmtId="0" fontId="0" fillId="0" borderId="6" xfId="3" applyNumberFormat="1" applyFont="1" applyBorder="1" applyAlignment="1">
      <alignment horizontal="right"/>
    </xf>
    <xf numFmtId="49" fontId="0" fillId="0" borderId="6" xfId="0" applyNumberFormat="1" applyBorder="1" applyAlignment="1">
      <alignment horizontal="center" wrapText="1"/>
    </xf>
    <xf numFmtId="170" fontId="46" fillId="0" borderId="6" xfId="3" applyNumberFormat="1" applyFont="1" applyFill="1" applyBorder="1" applyAlignment="1">
      <alignment horizontal="right" vertical="center" wrapText="1"/>
    </xf>
    <xf numFmtId="0" fontId="0" fillId="0" borderId="6" xfId="3" applyNumberFormat="1" applyFont="1" applyBorder="1" applyAlignment="1">
      <alignment horizontal="right" vertical="center" wrapText="1"/>
    </xf>
    <xf numFmtId="14" fontId="0" fillId="0" borderId="6" xfId="0" applyNumberFormat="1" applyBorder="1" applyAlignment="1">
      <alignment horizontal="right" vertical="center" wrapText="1"/>
    </xf>
    <xf numFmtId="0" fontId="0" fillId="0" borderId="6" xfId="0" applyBorder="1" applyAlignment="1">
      <alignment horizontal="right" vertical="center" wrapText="1"/>
    </xf>
    <xf numFmtId="0" fontId="0" fillId="0" borderId="6" xfId="0" applyBorder="1" applyAlignment="1">
      <alignment vertical="top" wrapText="1"/>
    </xf>
    <xf numFmtId="0" fontId="0" fillId="0" borderId="9" xfId="0" applyFont="1" applyBorder="1" applyAlignment="1"/>
    <xf numFmtId="49" fontId="0" fillId="0" borderId="9" xfId="0" applyNumberFormat="1" applyBorder="1" applyAlignment="1">
      <alignment horizontal="center" wrapText="1"/>
    </xf>
    <xf numFmtId="0" fontId="0" fillId="0" borderId="9" xfId="3" applyNumberFormat="1" applyFont="1" applyBorder="1" applyAlignment="1">
      <alignment horizontal="right"/>
    </xf>
    <xf numFmtId="0" fontId="0" fillId="0" borderId="9" xfId="0" applyFill="1" applyBorder="1"/>
    <xf numFmtId="165" fontId="5" fillId="3" borderId="6" xfId="0" applyNumberFormat="1" applyFont="1" applyFill="1" applyBorder="1" applyAlignment="1">
      <alignment horizontal="center" vertical="center"/>
    </xf>
    <xf numFmtId="167" fontId="5" fillId="3" borderId="6" xfId="3" applyNumberFormat="1" applyFont="1" applyFill="1" applyBorder="1" applyAlignment="1">
      <alignment horizontal="right" vertical="center"/>
    </xf>
    <xf numFmtId="15" fontId="0" fillId="0" borderId="5" xfId="0" applyNumberFormat="1" applyFont="1" applyFill="1" applyBorder="1" applyAlignment="1" applyProtection="1">
      <alignment horizontal="left" vertical="center"/>
      <protection locked="0"/>
    </xf>
    <xf numFmtId="0" fontId="13" fillId="2" borderId="0" xfId="0" applyFont="1" applyFill="1" applyBorder="1" applyAlignment="1">
      <alignment horizontal="center" vertical="center" wrapText="1"/>
    </xf>
    <xf numFmtId="165" fontId="0" fillId="3" borderId="0" xfId="0" applyNumberFormat="1" applyFill="1" applyBorder="1" applyAlignment="1">
      <alignment horizontal="right" vertical="center"/>
    </xf>
    <xf numFmtId="0" fontId="0" fillId="0" borderId="6" xfId="0" applyBorder="1" applyAlignment="1">
      <alignment horizontal="right" vertical="center"/>
    </xf>
    <xf numFmtId="0" fontId="2" fillId="3" borderId="6" xfId="0" applyFont="1" applyFill="1" applyBorder="1" applyAlignment="1">
      <alignment vertical="center"/>
    </xf>
    <xf numFmtId="0" fontId="4" fillId="0" borderId="6" xfId="0" applyFont="1" applyBorder="1" applyAlignment="1"/>
    <xf numFmtId="167" fontId="0" fillId="0" borderId="0" xfId="1" applyNumberFormat="1" applyFont="1" applyFill="1" applyBorder="1" applyAlignment="1">
      <alignment horizontal="left" vertical="center"/>
    </xf>
    <xf numFmtId="3" fontId="5" fillId="0" borderId="6" xfId="0" applyNumberFormat="1" applyFont="1" applyFill="1" applyBorder="1" applyAlignment="1">
      <alignment horizontal="center" vertical="center" wrapText="1"/>
    </xf>
    <xf numFmtId="167" fontId="2" fillId="0" borderId="6" xfId="1" applyNumberFormat="1" applyFont="1" applyFill="1" applyBorder="1" applyAlignment="1" applyProtection="1">
      <alignment vertical="center"/>
      <protection locked="0"/>
    </xf>
    <xf numFmtId="167" fontId="0" fillId="0" borderId="6" xfId="1" applyNumberFormat="1" applyFont="1" applyBorder="1" applyAlignment="1">
      <alignment vertical="center"/>
    </xf>
    <xf numFmtId="167" fontId="0" fillId="0" borderId="6" xfId="1" applyNumberFormat="1" applyFont="1" applyBorder="1" applyAlignment="1">
      <alignment horizontal="left" vertical="center"/>
    </xf>
    <xf numFmtId="0" fontId="0" fillId="0" borderId="6" xfId="0" applyFont="1" applyBorder="1" applyAlignment="1">
      <alignment horizontal="right" vertical="center" wrapText="1"/>
    </xf>
    <xf numFmtId="167" fontId="16" fillId="0" borderId="6" xfId="1" applyNumberFormat="1" applyFont="1" applyFill="1" applyBorder="1" applyAlignment="1">
      <alignment vertical="center" wrapText="1"/>
    </xf>
    <xf numFmtId="167" fontId="26" fillId="0" borderId="6" xfId="1" applyNumberFormat="1" applyFont="1" applyFill="1" applyBorder="1" applyAlignment="1" applyProtection="1">
      <alignment horizontal="left" vertical="center" wrapText="1"/>
      <protection locked="0"/>
    </xf>
    <xf numFmtId="9" fontId="26" fillId="0" borderId="6" xfId="2" applyFont="1" applyFill="1" applyBorder="1" applyAlignment="1" applyProtection="1">
      <alignment horizontal="left" vertical="center" wrapText="1"/>
      <protection locked="0"/>
    </xf>
    <xf numFmtId="174" fontId="26" fillId="0" borderId="6" xfId="1" applyNumberFormat="1" applyFont="1" applyFill="1" applyBorder="1" applyAlignment="1" applyProtection="1">
      <alignment horizontal="center" vertical="center" wrapText="1"/>
      <protection locked="0"/>
    </xf>
    <xf numFmtId="174" fontId="26" fillId="0" borderId="6" xfId="1" applyNumberFormat="1" applyFont="1" applyFill="1" applyBorder="1" applyAlignment="1" applyProtection="1">
      <alignment horizontal="left" vertical="center" wrapText="1"/>
      <protection locked="0"/>
    </xf>
    <xf numFmtId="43" fontId="26" fillId="0" borderId="6" xfId="1" applyNumberFormat="1" applyFont="1" applyFill="1" applyBorder="1" applyAlignment="1" applyProtection="1">
      <alignment horizontal="left" vertical="center" wrapText="1"/>
      <protection locked="0"/>
    </xf>
    <xf numFmtId="167" fontId="26" fillId="0" borderId="6" xfId="1" applyNumberFormat="1" applyFont="1" applyFill="1" applyBorder="1" applyAlignment="1">
      <alignment horizontal="left" vertical="center" wrapText="1"/>
    </xf>
    <xf numFmtId="43" fontId="4" fillId="2" borderId="6" xfId="0" applyNumberFormat="1" applyFont="1" applyFill="1" applyBorder="1" applyAlignment="1">
      <alignment horizontal="center" vertical="center" wrapText="1"/>
    </xf>
    <xf numFmtId="167" fontId="0" fillId="0" borderId="0" xfId="1" applyNumberFormat="1" applyFont="1" applyBorder="1" applyAlignment="1">
      <alignment vertical="center" wrapText="1"/>
    </xf>
    <xf numFmtId="167" fontId="34" fillId="0" borderId="6" xfId="1" applyNumberFormat="1" applyFont="1" applyBorder="1" applyAlignment="1">
      <alignment horizontal="center"/>
    </xf>
    <xf numFmtId="167" fontId="0" fillId="0" borderId="6" xfId="1" applyNumberFormat="1" applyFont="1" applyFill="1" applyBorder="1" applyAlignment="1"/>
    <xf numFmtId="14" fontId="0" fillId="0" borderId="6" xfId="0" applyNumberFormat="1" applyFill="1" applyBorder="1" applyAlignment="1">
      <alignment horizontal="center" wrapText="1"/>
    </xf>
    <xf numFmtId="0" fontId="0" fillId="0" borderId="0" xfId="0" applyAlignment="1">
      <alignment horizontal="center"/>
    </xf>
    <xf numFmtId="0" fontId="0" fillId="0" borderId="9" xfId="0" applyBorder="1" applyAlignment="1">
      <alignment horizontal="center"/>
    </xf>
    <xf numFmtId="0" fontId="0" fillId="0" borderId="6" xfId="0" applyFill="1" applyBorder="1" applyAlignment="1">
      <alignment horizontal="left"/>
    </xf>
    <xf numFmtId="0" fontId="0" fillId="0" borderId="0" xfId="0" applyFill="1" applyBorder="1" applyAlignment="1">
      <alignment horizontal="center" wrapText="1"/>
    </xf>
    <xf numFmtId="0" fontId="0" fillId="0" borderId="21" xfId="0" applyBorder="1" applyAlignment="1">
      <alignment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43" xfId="0" applyFont="1" applyFill="1" applyBorder="1" applyAlignment="1">
      <alignment horizontal="center" vertical="center" wrapText="1"/>
    </xf>
    <xf numFmtId="0" fontId="27" fillId="0" borderId="10" xfId="0" applyFont="1" applyBorder="1" applyAlignment="1">
      <alignment horizontal="center" wrapText="1"/>
    </xf>
    <xf numFmtId="1" fontId="0" fillId="3" borderId="6" xfId="0" applyNumberFormat="1" applyFont="1" applyFill="1" applyBorder="1" applyAlignment="1">
      <alignment horizontal="right" vertical="center"/>
    </xf>
    <xf numFmtId="0" fontId="0" fillId="4" borderId="6" xfId="0" applyFont="1" applyFill="1" applyBorder="1" applyAlignment="1">
      <alignment horizontal="justify"/>
    </xf>
    <xf numFmtId="0" fontId="4" fillId="0" borderId="6" xfId="0" applyFont="1" applyFill="1" applyBorder="1" applyAlignment="1">
      <alignment horizontal="justify" vertical="justify" wrapText="1"/>
    </xf>
    <xf numFmtId="14" fontId="0" fillId="0" borderId="6" xfId="0" applyNumberFormat="1" applyFont="1" applyBorder="1" applyAlignment="1">
      <alignment horizontal="left"/>
    </xf>
    <xf numFmtId="0" fontId="0" fillId="0" borderId="6" xfId="0" applyFont="1" applyFill="1" applyBorder="1" applyAlignment="1">
      <alignment horizontal="left"/>
    </xf>
    <xf numFmtId="0" fontId="4" fillId="0" borderId="6" xfId="0" applyFont="1" applyFill="1" applyBorder="1" applyAlignment="1" applyProtection="1">
      <alignment horizontal="left" vertical="top" wrapText="1"/>
      <protection locked="0"/>
    </xf>
    <xf numFmtId="3" fontId="0" fillId="0" borderId="6" xfId="0" applyNumberFormat="1" applyFont="1" applyBorder="1" applyAlignment="1"/>
    <xf numFmtId="0" fontId="5" fillId="2" borderId="6" xfId="0" applyFont="1" applyFill="1" applyBorder="1" applyAlignment="1">
      <alignment vertical="center" wrapText="1"/>
    </xf>
    <xf numFmtId="0" fontId="2" fillId="3" borderId="6" xfId="0" applyNumberFormat="1" applyFont="1" applyFill="1" applyBorder="1" applyAlignment="1">
      <alignment horizontal="center" vertical="center"/>
    </xf>
    <xf numFmtId="185" fontId="0" fillId="0" borderId="6" xfId="0" applyNumberFormat="1" applyFont="1" applyBorder="1" applyAlignment="1">
      <alignment vertical="center" wrapText="1"/>
    </xf>
    <xf numFmtId="0" fontId="0" fillId="0" borderId="6" xfId="0" applyFont="1" applyBorder="1" applyAlignment="1">
      <alignment horizontal="justify"/>
    </xf>
    <xf numFmtId="0" fontId="0" fillId="4" borderId="9" xfId="0" applyFont="1" applyFill="1" applyBorder="1" applyAlignment="1">
      <alignment vertical="center" wrapText="1"/>
    </xf>
    <xf numFmtId="14" fontId="0" fillId="0" borderId="9" xfId="0" applyNumberFormat="1" applyFont="1" applyBorder="1" applyAlignment="1">
      <alignment horizontal="left" vertical="center" wrapText="1"/>
    </xf>
    <xf numFmtId="0" fontId="0" fillId="6" borderId="6" xfId="0" applyFont="1" applyFill="1" applyBorder="1" applyAlignment="1">
      <alignment horizontal="left" vertical="center" wrapText="1"/>
    </xf>
    <xf numFmtId="14" fontId="0" fillId="4" borderId="6" xfId="0" applyNumberFormat="1" applyFont="1" applyFill="1" applyBorder="1" applyAlignment="1">
      <alignment horizontal="left" vertical="center" wrapText="1"/>
    </xf>
    <xf numFmtId="0" fontId="0" fillId="2" borderId="0" xfId="0" applyFont="1" applyFill="1" applyAlignment="1">
      <alignment horizontal="center" vertical="center" wrapText="1"/>
    </xf>
    <xf numFmtId="0" fontId="4" fillId="4" borderId="6" xfId="0" applyFont="1" applyFill="1" applyBorder="1" applyAlignment="1" applyProtection="1">
      <alignment horizontal="left" vertical="center" wrapText="1"/>
      <protection locked="0"/>
    </xf>
    <xf numFmtId="0" fontId="4" fillId="0" borderId="0" xfId="0" applyFont="1" applyFill="1" applyBorder="1" applyAlignment="1">
      <alignment horizontal="left" vertical="center"/>
    </xf>
    <xf numFmtId="1" fontId="0" fillId="0" borderId="6" xfId="0" applyNumberFormat="1" applyFont="1" applyBorder="1" applyAlignment="1">
      <alignment horizontal="right" vertical="center" wrapText="1"/>
    </xf>
    <xf numFmtId="3" fontId="0" fillId="0" borderId="6" xfId="0" applyNumberFormat="1" applyFont="1" applyBorder="1" applyAlignment="1">
      <alignment wrapText="1"/>
    </xf>
    <xf numFmtId="0" fontId="0" fillId="0" borderId="6" xfId="0"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6" xfId="0" applyFont="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6" xfId="0" applyFont="1" applyBorder="1" applyAlignment="1">
      <alignment horizontal="center" vertical="center" wrapText="1"/>
    </xf>
    <xf numFmtId="0" fontId="4" fillId="0" borderId="0" xfId="0" applyFont="1" applyFill="1" applyAlignment="1">
      <alignment horizontal="left" vertical="center"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wrapText="1"/>
    </xf>
    <xf numFmtId="0" fontId="2" fillId="5" borderId="6"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0" fillId="0" borderId="6" xfId="0" applyFont="1" applyFill="1" applyBorder="1" applyAlignment="1">
      <alignment horizontal="center"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4" borderId="6" xfId="0" applyFont="1" applyFill="1" applyBorder="1" applyAlignment="1">
      <alignment horizontal="center" vertical="center"/>
    </xf>
    <xf numFmtId="0" fontId="2" fillId="0" borderId="6" xfId="0" applyFont="1" applyFill="1" applyBorder="1" applyAlignment="1">
      <alignment horizontal="center" vertical="center"/>
    </xf>
    <xf numFmtId="0" fontId="0" fillId="4"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4" borderId="6"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6" xfId="0" applyBorder="1" applyAlignment="1">
      <alignment horizontal="left" vertical="center" wrapText="1"/>
    </xf>
    <xf numFmtId="0" fontId="4" fillId="0" borderId="0"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ill="1" applyBorder="1" applyAlignment="1">
      <alignment horizontal="left" vertical="center" wrapText="1"/>
    </xf>
    <xf numFmtId="0" fontId="2" fillId="0" borderId="0" xfId="0" applyFont="1" applyAlignment="1">
      <alignment horizontal="center" vertical="center"/>
    </xf>
    <xf numFmtId="0" fontId="0" fillId="0" borderId="9" xfId="0" applyBorder="1" applyAlignment="1">
      <alignment horizontal="left"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4" borderId="9" xfId="0" applyFont="1" applyFill="1" applyBorder="1" applyAlignment="1">
      <alignment horizontal="left" vertical="center" wrapText="1"/>
    </xf>
    <xf numFmtId="0" fontId="0" fillId="0" borderId="6" xfId="0" applyFont="1" applyFill="1" applyBorder="1" applyAlignment="1">
      <alignment horizontal="left" vertical="center" wrapText="1"/>
    </xf>
    <xf numFmtId="14" fontId="0" fillId="0" borderId="10" xfId="0" applyNumberFormat="1" applyFont="1" applyBorder="1" applyAlignment="1">
      <alignment horizontal="center" vertical="center" wrapText="1"/>
    </xf>
    <xf numFmtId="0" fontId="0" fillId="0" borderId="10" xfId="0" applyFont="1" applyFill="1" applyBorder="1" applyAlignment="1">
      <alignment horizontal="center" vertical="center" wrapText="1"/>
    </xf>
    <xf numFmtId="0" fontId="0" fillId="0" borderId="6" xfId="0" applyBorder="1" applyAlignment="1">
      <alignment horizontal="justify" vertical="center" wrapText="1"/>
    </xf>
    <xf numFmtId="14" fontId="0" fillId="0" borderId="6" xfId="0" applyNumberFormat="1" applyBorder="1" applyAlignment="1">
      <alignment horizontal="justify" vertical="center" wrapText="1"/>
    </xf>
    <xf numFmtId="0" fontId="0" fillId="0" borderId="6" xfId="0" applyFill="1" applyBorder="1" applyAlignment="1">
      <alignment horizontal="justify" vertical="center" wrapText="1"/>
    </xf>
    <xf numFmtId="0" fontId="0" fillId="0" borderId="6" xfId="0" applyFont="1" applyBorder="1" applyAlignment="1">
      <alignment horizontal="justify" vertical="center" wrapText="1"/>
    </xf>
    <xf numFmtId="49" fontId="0" fillId="0" borderId="10" xfId="0" applyNumberFormat="1" applyBorder="1" applyAlignment="1">
      <alignment horizontal="center" vertical="center" wrapText="1"/>
    </xf>
    <xf numFmtId="0" fontId="0" fillId="0" borderId="6" xfId="0" applyFont="1" applyBorder="1" applyAlignment="1">
      <alignment horizontal="center" vertical="top"/>
    </xf>
    <xf numFmtId="0" fontId="0" fillId="0" borderId="6" xfId="0" applyFont="1" applyBorder="1" applyAlignment="1">
      <alignment horizontal="center" vertical="top" wrapText="1"/>
    </xf>
    <xf numFmtId="14" fontId="0" fillId="0" borderId="10" xfId="0" applyNumberFormat="1" applyFont="1" applyBorder="1" applyAlignment="1">
      <alignment horizontal="center" vertical="center"/>
    </xf>
    <xf numFmtId="0" fontId="0" fillId="4" borderId="6" xfId="0" applyFill="1" applyBorder="1" applyAlignment="1">
      <alignment horizontal="left" vertical="center" wrapText="1"/>
    </xf>
    <xf numFmtId="15" fontId="2" fillId="0" borderId="5" xfId="0" applyNumberFormat="1" applyFont="1" applyFill="1" applyBorder="1" applyAlignment="1" applyProtection="1">
      <alignment horizontal="left" vertical="center"/>
      <protection locked="0"/>
    </xf>
    <xf numFmtId="0" fontId="2" fillId="2"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7" fillId="0" borderId="6" xfId="0" applyFont="1" applyBorder="1" applyAlignment="1">
      <alignment horizontal="center" vertical="center" wrapText="1"/>
    </xf>
    <xf numFmtId="0" fontId="0" fillId="4" borderId="6" xfId="0" applyFill="1" applyBorder="1" applyAlignment="1">
      <alignment horizontal="center" vertical="center"/>
    </xf>
    <xf numFmtId="0" fontId="13" fillId="2" borderId="6" xfId="0" applyFont="1" applyFill="1" applyBorder="1" applyAlignment="1">
      <alignment horizontal="center" vertical="center" wrapText="1"/>
    </xf>
    <xf numFmtId="0" fontId="0" fillId="0" borderId="6" xfId="0" applyFont="1" applyBorder="1" applyAlignment="1">
      <alignment horizontal="left" vertical="center"/>
    </xf>
    <xf numFmtId="14" fontId="0" fillId="0" borderId="10" xfId="0" applyNumberFormat="1" applyBorder="1" applyAlignment="1">
      <alignment horizontal="center" wrapText="1"/>
    </xf>
    <xf numFmtId="1" fontId="0" fillId="0" borderId="10" xfId="0" applyNumberFormat="1"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7" xfId="0" applyBorder="1" applyAlignment="1">
      <alignment vertical="center" wrapText="1"/>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2" fillId="2" borderId="19" xfId="0" applyFont="1" applyFill="1" applyBorder="1" applyAlignment="1">
      <alignment horizontal="center" vertical="center" wrapText="1"/>
    </xf>
    <xf numFmtId="14" fontId="0" fillId="0" borderId="6" xfId="0" applyNumberFormat="1" applyBorder="1" applyAlignment="1">
      <alignment horizontal="center"/>
    </xf>
    <xf numFmtId="0" fontId="0" fillId="0" borderId="6" xfId="0" applyFill="1" applyBorder="1" applyAlignment="1">
      <alignment horizontal="center"/>
    </xf>
    <xf numFmtId="0" fontId="0" fillId="0" borderId="6" xfId="0" applyBorder="1" applyAlignment="1">
      <alignment horizontal="center" wrapText="1"/>
    </xf>
    <xf numFmtId="0" fontId="0" fillId="0" borderId="6" xfId="0" applyBorder="1" applyAlignment="1">
      <alignment horizontal="center"/>
    </xf>
    <xf numFmtId="0" fontId="0" fillId="4" borderId="6" xfId="0" applyFont="1" applyFill="1" applyBorder="1" applyAlignment="1">
      <alignment horizontal="left" vertical="top" wrapText="1"/>
    </xf>
    <xf numFmtId="0" fontId="0" fillId="0" borderId="6" xfId="0" applyBorder="1" applyAlignment="1">
      <alignment horizontal="left" vertical="center"/>
    </xf>
    <xf numFmtId="0" fontId="0" fillId="0" borderId="0" xfId="0" applyBorder="1" applyAlignment="1">
      <alignment horizontal="center" vertical="center" wrapText="1"/>
    </xf>
    <xf numFmtId="12" fontId="0" fillId="0" borderId="6" xfId="0" applyNumberFormat="1" applyBorder="1" applyAlignment="1">
      <alignment horizontal="center" vertical="center" wrapText="1"/>
    </xf>
    <xf numFmtId="14" fontId="0" fillId="0" borderId="13" xfId="0" applyNumberFormat="1" applyBorder="1" applyAlignment="1">
      <alignment horizontal="center" vertical="center" wrapText="1"/>
    </xf>
    <xf numFmtId="0" fontId="3" fillId="4" borderId="0" xfId="0" applyFont="1" applyFill="1" applyBorder="1" applyAlignment="1">
      <alignment horizontal="center" vertical="center" wrapText="1"/>
    </xf>
    <xf numFmtId="0" fontId="0" fillId="0" borderId="10" xfId="0" applyFont="1" applyFill="1" applyBorder="1" applyAlignment="1">
      <alignment horizontal="left" vertical="center" wrapText="1"/>
    </xf>
    <xf numFmtId="1" fontId="0" fillId="0" borderId="10" xfId="1" applyNumberFormat="1" applyFont="1" applyBorder="1" applyAlignment="1">
      <alignment horizontal="left" vertical="center" wrapText="1"/>
    </xf>
    <xf numFmtId="167" fontId="0" fillId="0" borderId="10" xfId="1" applyNumberFormat="1" applyFont="1" applyBorder="1" applyAlignment="1">
      <alignment horizontal="center" vertical="center" wrapText="1"/>
    </xf>
    <xf numFmtId="0" fontId="0" fillId="0" borderId="32" xfId="0" applyFont="1" applyBorder="1" applyAlignment="1">
      <alignment horizontal="left" vertical="center" wrapText="1"/>
    </xf>
    <xf numFmtId="0" fontId="0" fillId="0" borderId="32" xfId="0" applyFont="1" applyFill="1" applyBorder="1" applyAlignment="1">
      <alignment horizontal="left" vertical="center" wrapText="1"/>
    </xf>
    <xf numFmtId="14" fontId="0" fillId="0" borderId="10" xfId="0" applyNumberFormat="1" applyFont="1" applyBorder="1" applyAlignment="1">
      <alignment horizontal="right" vertical="center" wrapText="1"/>
    </xf>
    <xf numFmtId="167" fontId="0" fillId="0" borderId="6" xfId="1" applyNumberFormat="1" applyFont="1" applyBorder="1" applyAlignment="1">
      <alignment horizontal="center" vertical="center"/>
    </xf>
    <xf numFmtId="17" fontId="0" fillId="0" borderId="6"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10" xfId="0" applyFill="1" applyBorder="1" applyAlignment="1">
      <alignment horizontal="center" vertical="center" wrapText="1"/>
    </xf>
    <xf numFmtId="49" fontId="0" fillId="0" borderId="10" xfId="0" applyNumberFormat="1" applyFill="1" applyBorder="1" applyAlignment="1">
      <alignment horizontal="center" vertical="center" wrapText="1"/>
    </xf>
    <xf numFmtId="1" fontId="0" fillId="0" borderId="9" xfId="0" applyNumberFormat="1" applyBorder="1" applyAlignment="1">
      <alignment horizontal="center" vertical="center" wrapText="1"/>
    </xf>
    <xf numFmtId="1" fontId="0" fillId="0" borderId="10" xfId="0" applyNumberFormat="1" applyBorder="1" applyAlignment="1">
      <alignment horizontal="center" vertical="center" wrapText="1"/>
    </xf>
    <xf numFmtId="1" fontId="0" fillId="0" borderId="6" xfId="0" applyNumberFormat="1" applyBorder="1" applyAlignment="1">
      <alignment horizontal="center" vertical="center" wrapText="1"/>
    </xf>
    <xf numFmtId="0" fontId="0" fillId="0" borderId="6" xfId="0" applyBorder="1" applyAlignment="1">
      <alignment horizontal="center" vertical="top"/>
    </xf>
    <xf numFmtId="44" fontId="0" fillId="0" borderId="6" xfId="4" applyFont="1" applyBorder="1" applyAlignment="1">
      <alignment horizontal="center" vertical="center" wrapText="1"/>
    </xf>
    <xf numFmtId="14" fontId="0" fillId="0" borderId="6" xfId="0" applyNumberFormat="1" applyBorder="1" applyAlignment="1">
      <alignment horizontal="center" vertical="center" wrapText="1"/>
    </xf>
    <xf numFmtId="167" fontId="0" fillId="0" borderId="6" xfId="1" applyNumberFormat="1" applyFont="1" applyBorder="1" applyAlignment="1">
      <alignment horizontal="left" vertical="center" wrapText="1"/>
    </xf>
    <xf numFmtId="167" fontId="0" fillId="0" borderId="9" xfId="1" applyNumberFormat="1" applyFont="1" applyBorder="1" applyAlignment="1">
      <alignment vertical="center" wrapText="1"/>
    </xf>
    <xf numFmtId="167" fontId="0" fillId="0" borderId="10" xfId="1" applyNumberFormat="1" applyFont="1" applyBorder="1" applyAlignment="1">
      <alignment vertical="center" wrapText="1"/>
    </xf>
    <xf numFmtId="167" fontId="0" fillId="0" borderId="9" xfId="1" applyNumberFormat="1" applyFont="1" applyBorder="1" applyAlignment="1">
      <alignment horizontal="left" vertical="center" wrapText="1"/>
    </xf>
    <xf numFmtId="167" fontId="0" fillId="0" borderId="10" xfId="1" applyNumberFormat="1" applyFont="1" applyBorder="1" applyAlignment="1">
      <alignment horizontal="left" vertical="center" wrapText="1"/>
    </xf>
    <xf numFmtId="167" fontId="0" fillId="0" borderId="9" xfId="1" applyNumberFormat="1" applyFont="1" applyFill="1" applyBorder="1" applyAlignment="1">
      <alignment horizontal="left" vertical="center" wrapText="1"/>
    </xf>
    <xf numFmtId="167" fontId="0" fillId="0" borderId="6" xfId="1" applyNumberFormat="1" applyFont="1" applyFill="1" applyBorder="1" applyAlignment="1">
      <alignment horizontal="left" vertical="center" wrapText="1"/>
    </xf>
    <xf numFmtId="14" fontId="0" fillId="0" borderId="9" xfId="1" applyNumberFormat="1" applyFont="1" applyBorder="1" applyAlignment="1">
      <alignment horizontal="center" vertical="center" wrapText="1"/>
    </xf>
    <xf numFmtId="14" fontId="0" fillId="0" borderId="10" xfId="1" applyNumberFormat="1" applyFont="1" applyBorder="1" applyAlignment="1">
      <alignment horizontal="center" vertical="center" wrapText="1"/>
    </xf>
    <xf numFmtId="0" fontId="0" fillId="0" borderId="6" xfId="0" applyBorder="1" applyAlignment="1">
      <alignment horizontal="center" vertical="top" wrapText="1"/>
    </xf>
    <xf numFmtId="0" fontId="0" fillId="0" borderId="6" xfId="0" applyFill="1" applyBorder="1" applyAlignment="1">
      <alignment horizontal="center" vertical="top" wrapText="1"/>
    </xf>
    <xf numFmtId="0" fontId="0" fillId="0" borderId="0" xfId="0" applyFill="1" applyBorder="1" applyAlignment="1">
      <alignment horizontal="center" vertical="center" wrapText="1"/>
    </xf>
    <xf numFmtId="165" fontId="0" fillId="3" borderId="6" xfId="0" applyNumberForma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169" fontId="5" fillId="0" borderId="6" xfId="0" applyNumberFormat="1" applyFont="1" applyFill="1" applyBorder="1" applyAlignment="1" applyProtection="1">
      <alignment horizontal="center" vertical="center" wrapText="1"/>
      <protection locked="0"/>
    </xf>
    <xf numFmtId="43" fontId="0" fillId="0" borderId="6" xfId="1" applyFont="1" applyFill="1" applyBorder="1" applyAlignment="1">
      <alignment horizontal="left" vertical="center"/>
    </xf>
    <xf numFmtId="43" fontId="0" fillId="0" borderId="0" xfId="1" applyFont="1" applyAlignment="1">
      <alignment vertical="center"/>
    </xf>
    <xf numFmtId="43" fontId="5" fillId="3" borderId="3" xfId="1" applyFont="1" applyFill="1" applyBorder="1" applyAlignment="1" applyProtection="1">
      <alignment vertical="center"/>
      <protection locked="0"/>
    </xf>
    <xf numFmtId="43" fontId="5" fillId="0" borderId="3" xfId="1" applyFont="1" applyFill="1" applyBorder="1" applyAlignment="1" applyProtection="1">
      <alignment horizontal="left" vertical="center"/>
      <protection locked="0"/>
    </xf>
    <xf numFmtId="43" fontId="0" fillId="0" borderId="0" xfId="1" applyFont="1" applyAlignment="1">
      <alignment horizontal="center" vertical="center"/>
    </xf>
    <xf numFmtId="43" fontId="0" fillId="0" borderId="0" xfId="1" applyFont="1" applyFill="1" applyBorder="1" applyAlignment="1">
      <alignment vertical="center" wrapText="1"/>
    </xf>
    <xf numFmtId="43" fontId="0" fillId="0" borderId="0" xfId="1" applyFont="1" applyFill="1" applyBorder="1" applyAlignment="1">
      <alignment vertical="center"/>
    </xf>
    <xf numFmtId="43" fontId="0" fillId="0" borderId="0" xfId="1" applyFont="1" applyBorder="1" applyAlignment="1">
      <alignment vertical="center"/>
    </xf>
    <xf numFmtId="43" fontId="2" fillId="2" borderId="11" xfId="1" applyFont="1" applyFill="1" applyBorder="1" applyAlignment="1">
      <alignment horizontal="center" vertical="center" wrapText="1"/>
    </xf>
    <xf numFmtId="43" fontId="0" fillId="0" borderId="0" xfId="1" applyFont="1" applyFill="1" applyAlignment="1">
      <alignment vertical="center"/>
    </xf>
    <xf numFmtId="43" fontId="6" fillId="0" borderId="0" xfId="1" applyFont="1" applyFill="1" applyBorder="1" applyAlignment="1">
      <alignment horizontal="left" vertical="center"/>
    </xf>
    <xf numFmtId="43" fontId="2" fillId="2" borderId="6" xfId="1" applyFont="1" applyFill="1" applyBorder="1" applyAlignment="1">
      <alignment horizontal="center" wrapText="1"/>
    </xf>
    <xf numFmtId="43" fontId="0" fillId="0" borderId="6" xfId="1" applyFont="1" applyBorder="1" applyAlignment="1">
      <alignment vertical="center"/>
    </xf>
    <xf numFmtId="43" fontId="0" fillId="0" borderId="6" xfId="1" applyFont="1" applyFill="1" applyBorder="1" applyAlignment="1">
      <alignment vertical="center" wrapText="1"/>
    </xf>
    <xf numFmtId="43" fontId="16" fillId="0" borderId="6" xfId="1" applyFont="1" applyFill="1" applyBorder="1" applyAlignment="1">
      <alignment vertical="center" wrapText="1"/>
    </xf>
    <xf numFmtId="43" fontId="0" fillId="0" borderId="6" xfId="1" applyFont="1" applyFill="1" applyBorder="1"/>
    <xf numFmtId="43" fontId="0" fillId="0" borderId="6" xfId="1" applyFont="1" applyBorder="1" applyAlignment="1">
      <alignment vertical="center" wrapText="1"/>
    </xf>
    <xf numFmtId="43" fontId="0" fillId="0" borderId="0" xfId="1" applyFont="1" applyFill="1" applyBorder="1"/>
    <xf numFmtId="43" fontId="0" fillId="0" borderId="6" xfId="1" applyFont="1" applyBorder="1"/>
    <xf numFmtId="4" fontId="0" fillId="4" borderId="6" xfId="0" applyNumberFormat="1" applyFont="1" applyFill="1" applyBorder="1" applyAlignment="1">
      <alignment horizontal="center" vertical="center" wrapText="1"/>
    </xf>
    <xf numFmtId="4" fontId="0" fillId="0" borderId="0" xfId="0" applyNumberFormat="1" applyAlignment="1">
      <alignment vertical="center" wrapText="1"/>
    </xf>
    <xf numFmtId="4" fontId="13" fillId="3" borderId="3" xfId="0" applyNumberFormat="1" applyFont="1" applyFill="1" applyBorder="1" applyAlignment="1" applyProtection="1">
      <alignment vertical="center" wrapText="1"/>
      <protection locked="0"/>
    </xf>
    <xf numFmtId="4" fontId="13" fillId="0" borderId="3" xfId="0" applyNumberFormat="1" applyFont="1" applyFill="1" applyBorder="1" applyAlignment="1" applyProtection="1">
      <alignment horizontal="left" vertical="center" wrapText="1"/>
      <protection locked="0"/>
    </xf>
    <xf numFmtId="4" fontId="0" fillId="0" borderId="0" xfId="0" applyNumberFormat="1" applyAlignment="1">
      <alignment horizontal="center" vertical="center" wrapText="1"/>
    </xf>
    <xf numFmtId="4" fontId="0" fillId="0" borderId="0" xfId="0" applyNumberFormat="1" applyFill="1" applyBorder="1" applyAlignment="1">
      <alignment vertical="center" wrapText="1"/>
    </xf>
    <xf numFmtId="4" fontId="0" fillId="0" borderId="0" xfId="0" applyNumberFormat="1" applyFill="1" applyBorder="1" applyAlignment="1">
      <alignment horizontal="center" vertical="center" wrapText="1"/>
    </xf>
    <xf numFmtId="4" fontId="0" fillId="0" borderId="0" xfId="0" applyNumberFormat="1" applyBorder="1" applyAlignment="1">
      <alignment vertical="center" wrapText="1"/>
    </xf>
    <xf numFmtId="4" fontId="2" fillId="2" borderId="11" xfId="0" applyNumberFormat="1" applyFont="1" applyFill="1" applyBorder="1" applyAlignment="1">
      <alignment horizontal="center" vertical="center" wrapText="1"/>
    </xf>
    <xf numFmtId="4" fontId="19" fillId="0" borderId="6" xfId="0" applyNumberFormat="1" applyFont="1" applyFill="1" applyBorder="1" applyAlignment="1" applyProtection="1">
      <alignment horizontal="center" vertical="center" wrapText="1"/>
      <protection locked="0"/>
    </xf>
    <xf numFmtId="4" fontId="20" fillId="0" borderId="6" xfId="0" applyNumberFormat="1" applyFont="1" applyFill="1" applyBorder="1" applyAlignment="1" applyProtection="1">
      <alignment horizontal="center" vertical="center" wrapText="1"/>
      <protection locked="0"/>
    </xf>
    <xf numFmtId="4" fontId="0" fillId="0" borderId="0" xfId="0" applyNumberFormat="1" applyFill="1" applyAlignment="1">
      <alignment vertical="center" wrapText="1"/>
    </xf>
    <xf numFmtId="4" fontId="21" fillId="0" borderId="0" xfId="0" applyNumberFormat="1" applyFont="1" applyFill="1" applyBorder="1" applyAlignment="1">
      <alignment horizontal="left" vertical="center" wrapText="1"/>
    </xf>
    <xf numFmtId="4" fontId="2" fillId="2" borderId="6" xfId="0" applyNumberFormat="1" applyFont="1" applyFill="1" applyBorder="1" applyAlignment="1">
      <alignment horizontal="center" wrapText="1"/>
    </xf>
    <xf numFmtId="4" fontId="0" fillId="0" borderId="6" xfId="0" applyNumberFormat="1" applyBorder="1" applyAlignment="1">
      <alignment vertical="center" wrapText="1"/>
    </xf>
    <xf numFmtId="4" fontId="0" fillId="0" borderId="6" xfId="0" applyNumberFormat="1" applyFill="1" applyBorder="1" applyAlignment="1">
      <alignment horizontal="justify" vertical="top" wrapText="1"/>
    </xf>
    <xf numFmtId="4" fontId="0" fillId="0" borderId="6" xfId="0" applyNumberFormat="1" applyFill="1" applyBorder="1" applyAlignment="1">
      <alignment horizontal="center" vertical="top" wrapText="1"/>
    </xf>
    <xf numFmtId="4" fontId="0" fillId="0" borderId="0" xfId="0" applyNumberFormat="1" applyFill="1" applyBorder="1" applyAlignment="1">
      <alignment horizontal="justify" vertical="top" wrapText="1"/>
    </xf>
    <xf numFmtId="4" fontId="0" fillId="0" borderId="6" xfId="0" applyNumberFormat="1" applyFill="1" applyBorder="1" applyAlignment="1">
      <alignment wrapText="1"/>
    </xf>
    <xf numFmtId="177" fontId="0" fillId="0" borderId="0" xfId="1" applyNumberFormat="1" applyFont="1" applyAlignment="1">
      <alignment horizontal="left" vertical="center"/>
    </xf>
    <xf numFmtId="177" fontId="5" fillId="3" borderId="3" xfId="1" applyNumberFormat="1" applyFont="1" applyFill="1" applyBorder="1" applyAlignment="1" applyProtection="1">
      <alignment horizontal="left" vertical="center"/>
      <protection locked="0"/>
    </xf>
    <xf numFmtId="177" fontId="5" fillId="0" borderId="3" xfId="1" applyNumberFormat="1" applyFont="1" applyFill="1" applyBorder="1" applyAlignment="1" applyProtection="1">
      <alignment horizontal="left" vertical="center"/>
      <protection locked="0"/>
    </xf>
    <xf numFmtId="177" fontId="0" fillId="0" borderId="0" xfId="1" applyNumberFormat="1" applyFont="1" applyFill="1" applyBorder="1" applyAlignment="1">
      <alignment horizontal="left" vertical="center" wrapText="1"/>
    </xf>
    <xf numFmtId="177" fontId="0" fillId="0" borderId="0" xfId="1" applyNumberFormat="1" applyFont="1" applyBorder="1" applyAlignment="1">
      <alignment horizontal="left" vertical="center"/>
    </xf>
    <xf numFmtId="177" fontId="2" fillId="2" borderId="11" xfId="1" applyNumberFormat="1" applyFont="1" applyFill="1" applyBorder="1" applyAlignment="1">
      <alignment horizontal="left" vertical="center" wrapText="1"/>
    </xf>
    <xf numFmtId="177" fontId="4" fillId="0" borderId="6" xfId="1" applyNumberFormat="1" applyFont="1" applyFill="1" applyBorder="1" applyAlignment="1" applyProtection="1">
      <alignment horizontal="left" vertical="center" wrapText="1"/>
      <protection locked="0"/>
    </xf>
    <xf numFmtId="177" fontId="5" fillId="0" borderId="6" xfId="1" applyNumberFormat="1" applyFont="1" applyFill="1" applyBorder="1" applyAlignment="1" applyProtection="1">
      <alignment horizontal="left" vertical="center" wrapText="1"/>
      <protection locked="0"/>
    </xf>
    <xf numFmtId="177" fontId="0" fillId="0" borderId="0" xfId="1" applyNumberFormat="1" applyFont="1" applyFill="1" applyAlignment="1">
      <alignment horizontal="left" vertical="center"/>
    </xf>
    <xf numFmtId="177" fontId="6" fillId="0" borderId="0" xfId="1" applyNumberFormat="1" applyFont="1" applyFill="1" applyBorder="1" applyAlignment="1">
      <alignment horizontal="left" vertical="center"/>
    </xf>
    <xf numFmtId="177" fontId="2" fillId="2" borderId="6" xfId="1" applyNumberFormat="1" applyFont="1" applyFill="1" applyBorder="1" applyAlignment="1">
      <alignment horizontal="left" wrapText="1"/>
    </xf>
    <xf numFmtId="177" fontId="0" fillId="0" borderId="6" xfId="1" applyNumberFormat="1" applyFont="1" applyFill="1" applyBorder="1" applyAlignment="1">
      <alignment horizontal="left" vertical="center" wrapText="1"/>
    </xf>
    <xf numFmtId="177" fontId="0" fillId="0" borderId="6" xfId="1" applyNumberFormat="1" applyFont="1" applyBorder="1" applyAlignment="1">
      <alignment horizontal="left" vertical="center" wrapText="1"/>
    </xf>
    <xf numFmtId="177" fontId="0" fillId="0" borderId="6" xfId="0" applyNumberFormat="1" applyFont="1" applyBorder="1" applyAlignment="1">
      <alignment horizontal="left" vertical="center" wrapText="1"/>
    </xf>
    <xf numFmtId="177" fontId="0" fillId="0" borderId="6" xfId="0" applyNumberFormat="1" applyFont="1" applyBorder="1" applyAlignment="1">
      <alignment vertical="center" wrapText="1"/>
    </xf>
    <xf numFmtId="167" fontId="4" fillId="0" borderId="6" xfId="1" applyNumberFormat="1" applyFont="1" applyFill="1" applyBorder="1" applyAlignment="1">
      <alignment vertical="center" wrapText="1"/>
    </xf>
    <xf numFmtId="14" fontId="37" fillId="4" borderId="6" xfId="0" applyNumberFormat="1" applyFont="1" applyFill="1" applyBorder="1" applyAlignment="1" applyProtection="1">
      <alignment horizontal="center" vertical="center" wrapText="1"/>
      <protection locked="0"/>
    </xf>
    <xf numFmtId="15" fontId="37" fillId="4" borderId="6" xfId="0" applyNumberFormat="1" applyFont="1" applyFill="1" applyBorder="1" applyAlignment="1" applyProtection="1">
      <alignment horizontal="center" vertical="center" wrapText="1"/>
      <protection locked="0"/>
    </xf>
    <xf numFmtId="2" fontId="37" fillId="4" borderId="6" xfId="0" applyNumberFormat="1" applyFont="1" applyFill="1" applyBorder="1" applyAlignment="1" applyProtection="1">
      <alignment horizontal="center" vertical="center" wrapText="1"/>
      <protection locked="0"/>
    </xf>
    <xf numFmtId="4" fontId="0" fillId="0" borderId="0" xfId="0" applyNumberFormat="1" applyFont="1" applyAlignment="1">
      <alignment vertical="center"/>
    </xf>
    <xf numFmtId="4" fontId="5" fillId="3" borderId="3" xfId="0" applyNumberFormat="1" applyFont="1" applyFill="1" applyBorder="1" applyAlignment="1" applyProtection="1">
      <alignment vertical="center"/>
      <protection locked="0"/>
    </xf>
    <xf numFmtId="4" fontId="5" fillId="0" borderId="3" xfId="0" applyNumberFormat="1" applyFont="1" applyFill="1" applyBorder="1" applyAlignment="1" applyProtection="1">
      <alignment horizontal="left" vertical="center"/>
      <protection locked="0"/>
    </xf>
    <xf numFmtId="4" fontId="0" fillId="0" borderId="0" xfId="0" applyNumberFormat="1" applyFont="1" applyAlignment="1">
      <alignment horizontal="center" vertical="center"/>
    </xf>
    <xf numFmtId="4" fontId="0" fillId="0" borderId="0" xfId="0" applyNumberFormat="1" applyFont="1" applyFill="1" applyBorder="1" applyAlignment="1">
      <alignment vertical="center" wrapText="1"/>
    </xf>
    <xf numFmtId="4" fontId="0" fillId="0" borderId="0" xfId="0" applyNumberFormat="1" applyFont="1" applyFill="1" applyBorder="1" applyAlignment="1">
      <alignment vertical="center"/>
    </xf>
    <xf numFmtId="4" fontId="0" fillId="0" borderId="0" xfId="0" applyNumberFormat="1" applyFont="1" applyBorder="1" applyAlignment="1">
      <alignment vertical="center"/>
    </xf>
    <xf numFmtId="4" fontId="0" fillId="0" borderId="6"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4" fontId="4" fillId="0" borderId="6" xfId="0" applyNumberFormat="1" applyFont="1" applyFill="1" applyBorder="1" applyAlignment="1" applyProtection="1">
      <alignment horizontal="center" vertical="center" wrapText="1"/>
      <protection locked="0"/>
    </xf>
    <xf numFmtId="4" fontId="5" fillId="0" borderId="6" xfId="0" applyNumberFormat="1" applyFont="1" applyFill="1" applyBorder="1" applyAlignment="1" applyProtection="1">
      <alignment horizontal="center" vertical="center" wrapText="1"/>
      <protection locked="0"/>
    </xf>
    <xf numFmtId="4" fontId="0" fillId="0" borderId="0" xfId="0" applyNumberFormat="1" applyFont="1" applyFill="1" applyAlignment="1">
      <alignment vertical="center"/>
    </xf>
    <xf numFmtId="4" fontId="6" fillId="0" borderId="0" xfId="0" applyNumberFormat="1" applyFont="1" applyFill="1" applyBorder="1" applyAlignment="1">
      <alignment horizontal="left" vertical="center"/>
    </xf>
    <xf numFmtId="4" fontId="0" fillId="0" borderId="6" xfId="0" applyNumberFormat="1" applyFont="1" applyBorder="1" applyAlignment="1">
      <alignment vertical="center"/>
    </xf>
    <xf numFmtId="4" fontId="0" fillId="0" borderId="6" xfId="0" applyNumberFormat="1" applyFont="1" applyFill="1" applyBorder="1" applyAlignment="1"/>
    <xf numFmtId="4" fontId="0" fillId="0" borderId="0" xfId="0" applyNumberFormat="1" applyFont="1" applyFill="1" applyBorder="1" applyAlignment="1"/>
    <xf numFmtId="0" fontId="0" fillId="0" borderId="0" xfId="0" applyNumberFormat="1" applyFont="1" applyBorder="1" applyAlignment="1">
      <alignment horizontal="left" vertical="center" wrapText="1"/>
    </xf>
    <xf numFmtId="4" fontId="0" fillId="0" borderId="6" xfId="0" applyNumberFormat="1" applyFont="1" applyFill="1" applyBorder="1" applyAlignment="1">
      <alignment vertical="center" wrapText="1"/>
    </xf>
    <xf numFmtId="4" fontId="0" fillId="0" borderId="6" xfId="0" applyNumberFormat="1" applyFont="1" applyBorder="1" applyAlignment="1">
      <alignment vertical="center" wrapText="1"/>
    </xf>
    <xf numFmtId="0" fontId="35" fillId="0" borderId="6" xfId="0" applyFont="1" applyFill="1" applyBorder="1" applyAlignment="1">
      <alignment horizontal="center" vertical="center" wrapText="1"/>
    </xf>
    <xf numFmtId="43" fontId="35" fillId="0" borderId="6" xfId="1" applyFont="1" applyFill="1" applyBorder="1" applyAlignment="1" applyProtection="1">
      <alignment horizontal="center" vertical="center" wrapText="1"/>
      <protection locked="0"/>
    </xf>
    <xf numFmtId="0" fontId="15" fillId="0" borderId="0" xfId="0" applyFont="1" applyFill="1" applyBorder="1" applyAlignment="1">
      <alignment horizontal="left" vertical="center" wrapText="1"/>
    </xf>
    <xf numFmtId="0" fontId="35" fillId="0" borderId="0" xfId="0" applyFont="1" applyFill="1" applyAlignment="1">
      <alignment horizontal="left" vertical="center" wrapText="1"/>
    </xf>
    <xf numFmtId="2" fontId="5" fillId="4" borderId="6" xfId="0" applyNumberFormat="1" applyFont="1" applyFill="1" applyBorder="1" applyAlignment="1" applyProtection="1">
      <alignment horizontal="center" vertical="center" wrapText="1"/>
      <protection locked="0"/>
    </xf>
    <xf numFmtId="43" fontId="0" fillId="0" borderId="0" xfId="1" applyNumberFormat="1" applyFont="1" applyAlignment="1">
      <alignment horizontal="left" vertical="center"/>
    </xf>
    <xf numFmtId="43" fontId="5" fillId="3" borderId="3" xfId="1" applyNumberFormat="1" applyFont="1" applyFill="1" applyBorder="1" applyAlignment="1" applyProtection="1">
      <alignment horizontal="left" vertical="center"/>
      <protection locked="0"/>
    </xf>
    <xf numFmtId="43" fontId="5" fillId="0" borderId="3" xfId="1" applyNumberFormat="1" applyFont="1" applyFill="1" applyBorder="1" applyAlignment="1" applyProtection="1">
      <alignment horizontal="left" vertical="center"/>
      <protection locked="0"/>
    </xf>
    <xf numFmtId="43" fontId="0" fillId="0" borderId="0" xfId="1" applyNumberFormat="1" applyFont="1" applyFill="1" applyBorder="1" applyAlignment="1">
      <alignment horizontal="left" vertical="center" wrapText="1"/>
    </xf>
    <xf numFmtId="43" fontId="0" fillId="0" borderId="0" xfId="1" applyNumberFormat="1" applyFont="1" applyFill="1" applyBorder="1" applyAlignment="1">
      <alignment horizontal="left" vertical="center"/>
    </xf>
    <xf numFmtId="43" fontId="0" fillId="0" borderId="0" xfId="1" applyNumberFormat="1" applyFont="1" applyBorder="1" applyAlignment="1">
      <alignment horizontal="left" vertical="center"/>
    </xf>
    <xf numFmtId="43" fontId="2" fillId="2" borderId="11" xfId="1" applyNumberFormat="1" applyFont="1" applyFill="1" applyBorder="1" applyAlignment="1">
      <alignment horizontal="center" vertical="center" wrapText="1"/>
    </xf>
    <xf numFmtId="43" fontId="0" fillId="0" borderId="0" xfId="1" applyNumberFormat="1" applyFont="1" applyFill="1" applyAlignment="1">
      <alignment horizontal="left" vertical="center"/>
    </xf>
    <xf numFmtId="43" fontId="6" fillId="0" borderId="0" xfId="1" applyNumberFormat="1" applyFont="1" applyFill="1" applyBorder="1" applyAlignment="1">
      <alignment horizontal="left" vertical="center"/>
    </xf>
    <xf numFmtId="43" fontId="2" fillId="2" borderId="6" xfId="1" applyNumberFormat="1" applyFont="1" applyFill="1" applyBorder="1" applyAlignment="1">
      <alignment horizontal="left" wrapText="1"/>
    </xf>
    <xf numFmtId="43" fontId="0" fillId="0" borderId="6" xfId="1" applyNumberFormat="1" applyFont="1" applyFill="1" applyBorder="1" applyAlignment="1">
      <alignment horizontal="left" vertical="center" wrapText="1"/>
    </xf>
    <xf numFmtId="43" fontId="0" fillId="0" borderId="6" xfId="1" applyNumberFormat="1" applyFont="1" applyBorder="1" applyAlignment="1">
      <alignment horizontal="left" vertical="center"/>
    </xf>
    <xf numFmtId="43" fontId="0" fillId="0" borderId="0" xfId="0" applyNumberFormat="1" applyFont="1" applyAlignment="1">
      <alignment vertical="center"/>
    </xf>
    <xf numFmtId="43" fontId="0" fillId="0" borderId="6" xfId="0" applyNumberFormat="1" applyFont="1" applyFill="1" applyBorder="1" applyAlignment="1">
      <alignment vertical="center" wrapText="1"/>
    </xf>
    <xf numFmtId="43" fontId="2" fillId="2" borderId="11" xfId="1" applyNumberFormat="1" applyFont="1" applyFill="1" applyBorder="1" applyAlignment="1">
      <alignment horizontal="left" vertical="center" wrapText="1"/>
    </xf>
    <xf numFmtId="0" fontId="47" fillId="0" borderId="0" xfId="0" applyFont="1" applyAlignment="1">
      <alignment vertical="center"/>
    </xf>
    <xf numFmtId="0" fontId="44" fillId="3" borderId="3" xfId="0" applyFont="1" applyFill="1" applyBorder="1" applyAlignment="1" applyProtection="1">
      <alignment vertical="center"/>
      <protection locked="0"/>
    </xf>
    <xf numFmtId="0" fontId="44" fillId="0" borderId="3" xfId="0" applyFont="1" applyFill="1" applyBorder="1" applyAlignment="1" applyProtection="1">
      <alignment horizontal="left" vertical="center"/>
      <protection locked="0"/>
    </xf>
    <xf numFmtId="0" fontId="47" fillId="0" borderId="0" xfId="0" applyFont="1" applyAlignment="1">
      <alignment horizontal="center" vertical="center"/>
    </xf>
    <xf numFmtId="0" fontId="47" fillId="0" borderId="0" xfId="0" applyFont="1" applyFill="1" applyBorder="1" applyAlignment="1">
      <alignment vertical="center" wrapText="1"/>
    </xf>
    <xf numFmtId="166" fontId="47" fillId="0" borderId="0" xfId="0" applyNumberFormat="1" applyFont="1" applyFill="1" applyBorder="1" applyAlignment="1">
      <alignment vertical="center"/>
    </xf>
    <xf numFmtId="0" fontId="47" fillId="0" borderId="0" xfId="0" applyFont="1" applyFill="1" applyBorder="1" applyAlignment="1">
      <alignment horizontal="center" vertical="center"/>
    </xf>
    <xf numFmtId="0" fontId="47" fillId="0" borderId="0" xfId="0" applyFont="1" applyBorder="1" applyAlignment="1">
      <alignment vertical="center"/>
    </xf>
    <xf numFmtId="168" fontId="47" fillId="0" borderId="0" xfId="0" applyNumberFormat="1" applyFont="1" applyBorder="1" applyAlignment="1">
      <alignment vertical="center"/>
    </xf>
    <xf numFmtId="0" fontId="48" fillId="2" borderId="11" xfId="0" applyFont="1" applyFill="1" applyBorder="1" applyAlignment="1">
      <alignment horizontal="center" vertical="center" wrapText="1"/>
    </xf>
    <xf numFmtId="2" fontId="40" fillId="0" borderId="6" xfId="0" applyNumberFormat="1" applyFont="1" applyFill="1" applyBorder="1" applyAlignment="1" applyProtection="1">
      <alignment horizontal="center" vertical="center" wrapText="1"/>
      <protection locked="0"/>
    </xf>
    <xf numFmtId="49" fontId="41" fillId="0" borderId="6" xfId="0" applyNumberFormat="1" applyFont="1" applyFill="1" applyBorder="1" applyAlignment="1" applyProtection="1">
      <alignment horizontal="center" vertical="center" wrapText="1"/>
      <protection locked="0"/>
    </xf>
    <xf numFmtId="0" fontId="47" fillId="0" borderId="0" xfId="0" applyFont="1" applyFill="1" applyAlignment="1">
      <alignment vertical="center"/>
    </xf>
    <xf numFmtId="0" fontId="48" fillId="2" borderId="6" xfId="0" applyFont="1" applyFill="1" applyBorder="1" applyAlignment="1">
      <alignment horizontal="center" wrapText="1"/>
    </xf>
    <xf numFmtId="0" fontId="47" fillId="0" borderId="6" xfId="0" applyFont="1" applyBorder="1" applyAlignment="1">
      <alignment vertical="center"/>
    </xf>
    <xf numFmtId="0" fontId="47" fillId="0" borderId="6" xfId="0" applyFont="1" applyFill="1" applyBorder="1" applyAlignment="1">
      <alignment wrapText="1"/>
    </xf>
    <xf numFmtId="0" fontId="40" fillId="0" borderId="6" xfId="0" applyNumberFormat="1" applyFont="1" applyFill="1" applyBorder="1" applyAlignment="1" applyProtection="1">
      <alignment horizontal="center" vertical="center" wrapText="1"/>
      <protection locked="0"/>
    </xf>
    <xf numFmtId="0" fontId="47" fillId="0" borderId="6" xfId="0" applyFont="1" applyFill="1" applyBorder="1" applyAlignment="1"/>
    <xf numFmtId="43" fontId="13" fillId="3" borderId="3" xfId="1" applyFont="1" applyFill="1" applyBorder="1" applyAlignment="1" applyProtection="1">
      <alignment vertical="center"/>
      <protection locked="0"/>
    </xf>
    <xf numFmtId="43" fontId="13" fillId="0" borderId="3" xfId="1" applyFont="1" applyFill="1" applyBorder="1" applyAlignment="1" applyProtection="1">
      <alignment horizontal="left" vertical="center"/>
      <protection locked="0"/>
    </xf>
    <xf numFmtId="43" fontId="0" fillId="0" borderId="0" xfId="1" applyFont="1" applyFill="1" applyBorder="1" applyAlignment="1">
      <alignment horizontal="center" vertical="center"/>
    </xf>
    <xf numFmtId="43" fontId="21" fillId="0" borderId="0" xfId="1" applyFont="1" applyFill="1" applyBorder="1" applyAlignment="1">
      <alignment horizontal="left" vertical="center"/>
    </xf>
    <xf numFmtId="43" fontId="0" fillId="0" borderId="6" xfId="1" applyFont="1" applyFill="1" applyBorder="1" applyAlignment="1"/>
    <xf numFmtId="4" fontId="0" fillId="0" borderId="0" xfId="0" applyNumberFormat="1" applyAlignment="1">
      <alignment vertical="center"/>
    </xf>
    <xf numFmtId="4" fontId="13" fillId="3" borderId="3" xfId="0" applyNumberFormat="1" applyFont="1" applyFill="1" applyBorder="1" applyAlignment="1" applyProtection="1">
      <alignment vertical="center"/>
      <protection locked="0"/>
    </xf>
    <xf numFmtId="4" fontId="13" fillId="0" borderId="3" xfId="0" applyNumberFormat="1" applyFont="1" applyFill="1" applyBorder="1" applyAlignment="1" applyProtection="1">
      <alignment horizontal="left" vertical="center"/>
      <protection locked="0"/>
    </xf>
    <xf numFmtId="4" fontId="0" fillId="0" borderId="0" xfId="0" applyNumberFormat="1" applyAlignment="1">
      <alignment horizontal="center" vertical="center"/>
    </xf>
    <xf numFmtId="4" fontId="0" fillId="0" borderId="0" xfId="0" applyNumberFormat="1" applyFill="1" applyBorder="1" applyAlignment="1">
      <alignment vertical="center"/>
    </xf>
    <xf numFmtId="4" fontId="0" fillId="0" borderId="0" xfId="0" applyNumberFormat="1" applyFill="1" applyBorder="1" applyAlignment="1">
      <alignment horizontal="center" vertical="center"/>
    </xf>
    <xf numFmtId="4" fontId="0" fillId="0" borderId="0" xfId="0" applyNumberFormat="1" applyBorder="1" applyAlignment="1">
      <alignment vertical="center"/>
    </xf>
    <xf numFmtId="4" fontId="0" fillId="0" borderId="0" xfId="0" applyNumberFormat="1" applyFill="1" applyAlignment="1">
      <alignment vertical="center"/>
    </xf>
    <xf numFmtId="4" fontId="21" fillId="0" borderId="0" xfId="0" applyNumberFormat="1" applyFont="1" applyFill="1" applyBorder="1" applyAlignment="1">
      <alignment horizontal="left" vertical="center"/>
    </xf>
    <xf numFmtId="4" fontId="0" fillId="0" borderId="6" xfId="0" applyNumberFormat="1" applyBorder="1" applyAlignment="1">
      <alignment vertical="center"/>
    </xf>
    <xf numFmtId="4" fontId="0" fillId="0" borderId="6" xfId="0" applyNumberFormat="1" applyFill="1" applyBorder="1" applyAlignment="1"/>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6" xfId="0" applyFont="1" applyFill="1" applyBorder="1" applyAlignment="1">
      <alignment horizontal="center" vertical="center"/>
    </xf>
    <xf numFmtId="0" fontId="4" fillId="0" borderId="0" xfId="0" applyFont="1" applyFill="1" applyAlignment="1">
      <alignment horizontal="left" vertical="center" wrapText="1"/>
    </xf>
    <xf numFmtId="0" fontId="5" fillId="2" borderId="2" xfId="0" applyFont="1" applyFill="1" applyBorder="1" applyAlignment="1">
      <alignment horizontal="center"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0" borderId="25"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horizontal="center" vertical="center" wrapText="1"/>
    </xf>
    <xf numFmtId="0" fontId="2" fillId="2" borderId="12"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6"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18" xfId="0" applyFont="1" applyBorder="1" applyAlignment="1">
      <alignment horizontal="center" vertical="center"/>
    </xf>
    <xf numFmtId="0" fontId="0" fillId="0" borderId="6" xfId="0" applyBorder="1" applyAlignment="1">
      <alignment horizontal="center" vertical="center" wrapText="1"/>
    </xf>
    <xf numFmtId="0" fontId="4" fillId="0" borderId="6" xfId="0" applyFont="1" applyBorder="1" applyAlignment="1">
      <alignment horizontal="center" vertical="center" wrapText="1"/>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Fill="1" applyBorder="1" applyAlignment="1">
      <alignment horizontal="left" vertical="center"/>
    </xf>
    <xf numFmtId="0" fontId="2" fillId="0" borderId="5" xfId="0" applyFont="1" applyFill="1" applyBorder="1" applyAlignment="1">
      <alignment horizontal="left" vertical="center"/>
    </xf>
    <xf numFmtId="0" fontId="3" fillId="0" borderId="25" xfId="0" applyFont="1" applyFill="1" applyBorder="1" applyAlignment="1">
      <alignment horizontal="center" vertical="center" wrapText="1"/>
    </xf>
    <xf numFmtId="0" fontId="0" fillId="4" borderId="7"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6"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7" xfId="0" applyFont="1" applyFill="1" applyBorder="1" applyAlignment="1">
      <alignment horizontal="center" vertical="center"/>
    </xf>
    <xf numFmtId="0" fontId="0" fillId="4" borderId="6" xfId="0" applyFont="1" applyFill="1" applyBorder="1" applyAlignment="1">
      <alignment horizontal="center" vertical="center"/>
    </xf>
    <xf numFmtId="0" fontId="0" fillId="0" borderId="9"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2" fontId="0" fillId="0" borderId="6" xfId="0" applyNumberFormat="1" applyBorder="1" applyAlignment="1">
      <alignment horizontal="center" vertical="center" wrapText="1"/>
    </xf>
    <xf numFmtId="0" fontId="0" fillId="0" borderId="6" xfId="0" applyBorder="1" applyAlignment="1">
      <alignment horizontal="center" vertical="center"/>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2" fillId="4" borderId="9"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9"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4" borderId="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20" xfId="0" applyFont="1" applyBorder="1" applyAlignment="1">
      <alignment horizontal="center" vertical="center" wrapText="1"/>
    </xf>
    <xf numFmtId="0" fontId="0" fillId="0" borderId="19" xfId="0" applyFont="1" applyBorder="1" applyAlignment="1">
      <alignment horizontal="center" vertical="center" wrapText="1"/>
    </xf>
    <xf numFmtId="0" fontId="3" fillId="4" borderId="2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14" xfId="0" applyFont="1" applyBorder="1" applyAlignment="1">
      <alignment horizont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49" fontId="4" fillId="0" borderId="14" xfId="0" applyNumberFormat="1" applyFont="1" applyFill="1" applyBorder="1" applyAlignment="1" applyProtection="1">
      <alignment horizontal="center" vertical="center" wrapText="1"/>
      <protection locked="0"/>
    </xf>
    <xf numFmtId="49" fontId="4" fillId="0" borderId="30" xfId="0" applyNumberFormat="1" applyFont="1" applyFill="1" applyBorder="1" applyAlignment="1" applyProtection="1">
      <alignment horizontal="center" vertical="center" wrapText="1"/>
      <protection locked="0"/>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5" fillId="2" borderId="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2" fillId="0" borderId="0" xfId="0" applyFont="1" applyAlignment="1">
      <alignment horizontal="center" vertical="center"/>
    </xf>
    <xf numFmtId="0" fontId="0" fillId="0" borderId="6" xfId="0" applyFill="1" applyBorder="1" applyAlignment="1">
      <alignment horizontal="center" vertical="center" wrapText="1"/>
    </xf>
    <xf numFmtId="0" fontId="0" fillId="0" borderId="6" xfId="0" applyFill="1" applyBorder="1" applyAlignment="1">
      <alignment horizontal="left" vertical="center" wrapText="1"/>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1" xfId="0" applyFont="1" applyBorder="1" applyAlignment="1">
      <alignment horizontal="center" vertical="center" wrapText="1"/>
    </xf>
    <xf numFmtId="0" fontId="0" fillId="4" borderId="9"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ill="1" applyBorder="1" applyAlignment="1">
      <alignment horizontal="left" vertical="center" wrapText="1"/>
    </xf>
    <xf numFmtId="0" fontId="0" fillId="0" borderId="13" xfId="0" applyFill="1" applyBorder="1" applyAlignment="1">
      <alignment horizontal="left" vertical="center" wrapText="1"/>
    </xf>
    <xf numFmtId="0" fontId="0" fillId="0" borderId="10" xfId="0" applyFill="1" applyBorder="1" applyAlignment="1">
      <alignment horizontal="left" vertical="center" wrapText="1"/>
    </xf>
    <xf numFmtId="0" fontId="0" fillId="4" borderId="9"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9" xfId="0" applyFill="1" applyBorder="1" applyAlignment="1">
      <alignment horizontal="left" vertical="center" wrapText="1"/>
    </xf>
    <xf numFmtId="0" fontId="0" fillId="4" borderId="13" xfId="0" applyFill="1" applyBorder="1" applyAlignment="1">
      <alignment horizontal="left" vertical="center" wrapText="1"/>
    </xf>
    <xf numFmtId="0" fontId="0" fillId="4" borderId="10" xfId="0" applyFill="1"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49" fontId="0" fillId="4" borderId="9" xfId="0" applyNumberFormat="1" applyFill="1" applyBorder="1" applyAlignment="1">
      <alignment horizontal="left" vertical="center" wrapText="1"/>
    </xf>
    <xf numFmtId="49" fontId="0" fillId="4" borderId="13" xfId="0" applyNumberFormat="1" applyFill="1" applyBorder="1" applyAlignment="1">
      <alignment horizontal="left" vertical="center" wrapText="1"/>
    </xf>
    <xf numFmtId="49" fontId="0" fillId="4" borderId="10" xfId="0" applyNumberFormat="1" applyFill="1" applyBorder="1" applyAlignment="1">
      <alignment horizontal="left" vertical="center" wrapText="1"/>
    </xf>
    <xf numFmtId="165" fontId="0" fillId="0" borderId="23" xfId="0" applyNumberFormat="1" applyFont="1" applyFill="1" applyBorder="1" applyAlignment="1">
      <alignment horizontal="center" vertical="center" wrapText="1"/>
    </xf>
    <xf numFmtId="0" fontId="0" fillId="0" borderId="7" xfId="0" applyFont="1" applyBorder="1" applyAlignment="1">
      <alignment horizontal="center" wrapText="1"/>
    </xf>
    <xf numFmtId="0" fontId="0" fillId="0" borderId="12" xfId="0" applyFont="1" applyBorder="1" applyAlignment="1">
      <alignment horizontal="center" wrapText="1"/>
    </xf>
    <xf numFmtId="0" fontId="0" fillId="0" borderId="8" xfId="0" applyFont="1" applyBorder="1" applyAlignment="1">
      <alignment horizontal="center" wrapText="1"/>
    </xf>
    <xf numFmtId="0" fontId="0" fillId="0" borderId="12" xfId="0" applyFont="1" applyBorder="1" applyAlignment="1">
      <alignment horizontal="center" vertical="center"/>
    </xf>
    <xf numFmtId="49" fontId="0" fillId="0" borderId="9" xfId="0" applyNumberFormat="1" applyFont="1" applyBorder="1" applyAlignment="1">
      <alignment horizontal="center" vertical="center" wrapText="1"/>
    </xf>
    <xf numFmtId="49" fontId="0" fillId="0" borderId="10" xfId="0" applyNumberFormat="1" applyFont="1" applyBorder="1" applyAlignment="1">
      <alignment horizontal="center" vertical="center" wrapText="1"/>
    </xf>
    <xf numFmtId="0" fontId="0" fillId="0" borderId="9" xfId="1" applyNumberFormat="1" applyFont="1" applyBorder="1" applyAlignment="1">
      <alignment horizontal="center" vertical="center" wrapText="1"/>
    </xf>
    <xf numFmtId="0" fontId="0" fillId="0" borderId="10" xfId="1" applyNumberFormat="1" applyFont="1" applyBorder="1" applyAlignment="1">
      <alignment horizontal="center" vertical="center" wrapText="1"/>
    </xf>
    <xf numFmtId="14" fontId="0" fillId="0" borderId="9" xfId="0" applyNumberFormat="1" applyFont="1" applyBorder="1" applyAlignment="1">
      <alignment horizontal="center" vertical="center" wrapText="1"/>
    </xf>
    <xf numFmtId="14" fontId="0" fillId="0" borderId="10" xfId="0" applyNumberFormat="1"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Border="1" applyAlignment="1">
      <alignment horizontal="justify" vertical="center" wrapText="1"/>
    </xf>
    <xf numFmtId="14" fontId="0" fillId="0" borderId="6" xfId="0" applyNumberFormat="1" applyBorder="1" applyAlignment="1">
      <alignment horizontal="justify" vertical="center" wrapText="1"/>
    </xf>
    <xf numFmtId="0" fontId="0" fillId="0" borderId="6" xfId="0" applyFill="1" applyBorder="1" applyAlignment="1">
      <alignment horizontal="justify" vertical="center" wrapText="1"/>
    </xf>
    <xf numFmtId="0" fontId="0" fillId="0" borderId="6" xfId="0" applyFont="1" applyBorder="1" applyAlignment="1">
      <alignment horizontal="justify"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2" fontId="0" fillId="0" borderId="9" xfId="0" applyNumberFormat="1" applyFont="1" applyBorder="1" applyAlignment="1">
      <alignment horizontal="center" vertical="center" wrapText="1"/>
    </xf>
    <xf numFmtId="2" fontId="0" fillId="0" borderId="13" xfId="0" applyNumberFormat="1" applyFont="1" applyBorder="1" applyAlignment="1">
      <alignment horizontal="center" vertical="center" wrapText="1"/>
    </xf>
    <xf numFmtId="2" fontId="0" fillId="0" borderId="10" xfId="0" applyNumberFormat="1" applyFont="1" applyBorder="1" applyAlignment="1">
      <alignment horizontal="center" vertical="center" wrapText="1"/>
    </xf>
    <xf numFmtId="14" fontId="0" fillId="0" borderId="9" xfId="0" applyNumberFormat="1" applyFont="1" applyBorder="1" applyAlignment="1">
      <alignment horizontal="center" vertical="center"/>
    </xf>
    <xf numFmtId="14" fontId="0" fillId="0" borderId="13" xfId="0" applyNumberFormat="1" applyFont="1" applyBorder="1" applyAlignment="1">
      <alignment horizontal="center" vertical="center"/>
    </xf>
    <xf numFmtId="1" fontId="0" fillId="0" borderId="9" xfId="0" applyNumberFormat="1" applyFont="1" applyBorder="1" applyAlignment="1">
      <alignment horizontal="center" vertical="center"/>
    </xf>
    <xf numFmtId="1" fontId="0" fillId="0" borderId="13" xfId="0" applyNumberFormat="1" applyFont="1" applyBorder="1" applyAlignment="1">
      <alignment horizontal="center" vertical="center"/>
    </xf>
    <xf numFmtId="0" fontId="0" fillId="0" borderId="20" xfId="0" applyFont="1" applyBorder="1" applyAlignment="1">
      <alignment horizontal="center" vertical="center"/>
    </xf>
    <xf numFmtId="0" fontId="0" fillId="0" borderId="19" xfId="0" applyFont="1" applyBorder="1" applyAlignment="1">
      <alignment horizontal="center" vertical="center"/>
    </xf>
    <xf numFmtId="0" fontId="0" fillId="0" borderId="23" xfId="0" applyFont="1" applyBorder="1" applyAlignment="1">
      <alignment horizontal="center" vertical="center"/>
    </xf>
    <xf numFmtId="0" fontId="0" fillId="0" borderId="21" xfId="0" applyFont="1" applyBorder="1" applyAlignment="1">
      <alignment horizontal="center" vertical="center"/>
    </xf>
    <xf numFmtId="14" fontId="0" fillId="0" borderId="10" xfId="0" applyNumberFormat="1" applyFont="1" applyBorder="1" applyAlignment="1">
      <alignment horizontal="center" vertical="center"/>
    </xf>
    <xf numFmtId="1" fontId="0" fillId="0" borderId="9" xfId="0" applyNumberFormat="1" applyFont="1" applyBorder="1" applyAlignment="1">
      <alignment horizontal="center"/>
    </xf>
    <xf numFmtId="1" fontId="0" fillId="0" borderId="13" xfId="0" applyNumberFormat="1" applyFont="1" applyBorder="1" applyAlignment="1">
      <alignment horizontal="center"/>
    </xf>
    <xf numFmtId="1" fontId="0" fillId="0" borderId="10" xfId="0" applyNumberFormat="1" applyFont="1" applyBorder="1" applyAlignment="1">
      <alignment horizontal="center"/>
    </xf>
    <xf numFmtId="12" fontId="0" fillId="0" borderId="9" xfId="0" applyNumberFormat="1" applyFont="1" applyBorder="1" applyAlignment="1">
      <alignment horizontal="center" vertical="center" wrapText="1"/>
    </xf>
    <xf numFmtId="12" fontId="0" fillId="0" borderId="13" xfId="0" applyNumberFormat="1" applyFont="1" applyBorder="1" applyAlignment="1">
      <alignment horizontal="center" vertical="center" wrapText="1"/>
    </xf>
    <xf numFmtId="12" fontId="0" fillId="0" borderId="10" xfId="0" applyNumberFormat="1" applyFont="1" applyBorder="1" applyAlignment="1">
      <alignment horizontal="center" vertical="center" wrapText="1"/>
    </xf>
    <xf numFmtId="1" fontId="0" fillId="0" borderId="9" xfId="0" applyNumberFormat="1" applyFont="1" applyBorder="1" applyAlignment="1">
      <alignment horizontal="center" vertical="center" wrapText="1"/>
    </xf>
    <xf numFmtId="1" fontId="0" fillId="0" borderId="13" xfId="0" applyNumberFormat="1" applyFont="1" applyBorder="1" applyAlignment="1">
      <alignment horizontal="center" vertical="center" wrapText="1"/>
    </xf>
    <xf numFmtId="1" fontId="0" fillId="0" borderId="10" xfId="0" applyNumberFormat="1" applyFont="1" applyBorder="1" applyAlignment="1">
      <alignment horizontal="center" vertical="center" wrapText="1"/>
    </xf>
    <xf numFmtId="0" fontId="0" fillId="0" borderId="13" xfId="0" applyFont="1" applyFill="1" applyBorder="1" applyAlignment="1">
      <alignment horizontal="center" vertical="center" wrapText="1"/>
    </xf>
    <xf numFmtId="0" fontId="0" fillId="0" borderId="6" xfId="0" applyFont="1" applyBorder="1" applyAlignment="1">
      <alignment horizontal="center" vertical="top" wrapText="1"/>
    </xf>
    <xf numFmtId="0" fontId="0" fillId="0" borderId="24" xfId="0" applyFont="1" applyBorder="1" applyAlignment="1">
      <alignment horizontal="center" vertical="center"/>
    </xf>
    <xf numFmtId="0" fontId="0" fillId="0" borderId="22" xfId="0" applyFont="1" applyBorder="1" applyAlignment="1">
      <alignment horizontal="center" vertical="center"/>
    </xf>
    <xf numFmtId="0" fontId="0" fillId="0" borderId="6" xfId="0" applyFont="1" applyBorder="1" applyAlignment="1">
      <alignment horizontal="center" vertical="top"/>
    </xf>
    <xf numFmtId="0" fontId="0" fillId="0" borderId="20" xfId="0" applyFont="1" applyBorder="1" applyAlignment="1">
      <alignment horizontal="center" vertical="top"/>
    </xf>
    <xf numFmtId="0" fontId="0" fillId="0" borderId="19" xfId="0" applyFont="1" applyBorder="1" applyAlignment="1">
      <alignment horizontal="center" vertical="top"/>
    </xf>
    <xf numFmtId="0" fontId="0" fillId="0" borderId="24" xfId="0" applyFont="1" applyBorder="1" applyAlignment="1">
      <alignment horizontal="center" vertical="top"/>
    </xf>
    <xf numFmtId="0" fontId="0" fillId="0" borderId="22" xfId="0" applyFont="1" applyBorder="1" applyAlignment="1">
      <alignment horizontal="center" vertical="top"/>
    </xf>
    <xf numFmtId="44" fontId="0" fillId="0" borderId="6" xfId="4" applyFont="1" applyBorder="1" applyAlignment="1">
      <alignment horizontal="center" vertical="top" wrapText="1"/>
    </xf>
    <xf numFmtId="14" fontId="0" fillId="0" borderId="6" xfId="0" applyNumberFormat="1" applyFont="1" applyBorder="1" applyAlignment="1">
      <alignment horizontal="center" vertical="top" wrapText="1"/>
    </xf>
    <xf numFmtId="1" fontId="0" fillId="0" borderId="6" xfId="0" applyNumberFormat="1" applyFont="1" applyBorder="1" applyAlignment="1">
      <alignment horizontal="center" vertical="top" wrapText="1"/>
    </xf>
    <xf numFmtId="0" fontId="0" fillId="0" borderId="7" xfId="0" applyFont="1" applyBorder="1" applyAlignment="1">
      <alignment horizontal="center" vertical="top"/>
    </xf>
    <xf numFmtId="0" fontId="0" fillId="0" borderId="8" xfId="0" applyFont="1" applyBorder="1" applyAlignment="1">
      <alignment horizontal="center" vertical="top"/>
    </xf>
    <xf numFmtId="0" fontId="0" fillId="0" borderId="20" xfId="0" applyFont="1" applyBorder="1" applyAlignment="1">
      <alignment horizontal="center" vertical="top" wrapText="1"/>
    </xf>
    <xf numFmtId="0" fontId="0" fillId="0" borderId="19" xfId="0" applyFont="1" applyBorder="1" applyAlignment="1">
      <alignment horizontal="center" vertical="top" wrapText="1"/>
    </xf>
    <xf numFmtId="0" fontId="0" fillId="0" borderId="23" xfId="0" applyFont="1" applyBorder="1" applyAlignment="1">
      <alignment horizontal="center" vertical="top"/>
    </xf>
    <xf numFmtId="0" fontId="0" fillId="0" borderId="21" xfId="0" applyFont="1" applyBorder="1" applyAlignment="1">
      <alignment horizontal="center" vertical="top"/>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0" fillId="0" borderId="23" xfId="0" applyFont="1" applyBorder="1" applyAlignment="1">
      <alignment horizontal="center" vertical="top" wrapText="1"/>
    </xf>
    <xf numFmtId="0" fontId="0" fillId="0" borderId="21" xfId="0" applyFont="1" applyBorder="1" applyAlignment="1">
      <alignment horizontal="center" vertical="top" wrapText="1"/>
    </xf>
    <xf numFmtId="0" fontId="0" fillId="0" borderId="24" xfId="0" applyFont="1" applyBorder="1" applyAlignment="1">
      <alignment horizontal="center" vertical="top" wrapText="1"/>
    </xf>
    <xf numFmtId="0" fontId="0" fillId="0" borderId="22" xfId="0" applyFont="1" applyBorder="1" applyAlignment="1">
      <alignment horizontal="center" vertical="top" wrapText="1"/>
    </xf>
    <xf numFmtId="0" fontId="0" fillId="0" borderId="9" xfId="0" applyFont="1" applyBorder="1" applyAlignment="1">
      <alignment horizontal="center" vertical="top"/>
    </xf>
    <xf numFmtId="0" fontId="0" fillId="0" borderId="10" xfId="0" applyFont="1" applyBorder="1" applyAlignment="1">
      <alignment horizontal="center" vertical="top"/>
    </xf>
    <xf numFmtId="0" fontId="0" fillId="9" borderId="20" xfId="0" applyFill="1" applyBorder="1" applyAlignment="1">
      <alignment horizontal="center" vertical="center" wrapText="1"/>
    </xf>
    <xf numFmtId="0" fontId="0" fillId="9" borderId="19" xfId="0" applyFill="1" applyBorder="1" applyAlignment="1">
      <alignment horizontal="center" vertical="center" wrapText="1"/>
    </xf>
    <xf numFmtId="0" fontId="0" fillId="9" borderId="23" xfId="0" applyFill="1" applyBorder="1" applyAlignment="1">
      <alignment horizontal="center" vertical="center" wrapText="1"/>
    </xf>
    <xf numFmtId="0" fontId="0" fillId="9" borderId="21" xfId="0" applyFill="1" applyBorder="1" applyAlignment="1">
      <alignment horizontal="center" vertical="center" wrapText="1"/>
    </xf>
    <xf numFmtId="0" fontId="0" fillId="9" borderId="24" xfId="0" applyFill="1" applyBorder="1" applyAlignment="1">
      <alignment horizontal="center" vertical="center" wrapText="1"/>
    </xf>
    <xf numFmtId="0" fontId="0" fillId="9" borderId="22" xfId="0"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0" fillId="0" borderId="9"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10" xfId="0" applyNumberFormat="1" applyBorder="1" applyAlignment="1">
      <alignment horizontal="center" vertical="center" wrapText="1"/>
    </xf>
    <xf numFmtId="15" fontId="2" fillId="0" borderId="5" xfId="0" applyNumberFormat="1" applyFont="1" applyFill="1" applyBorder="1" applyAlignment="1" applyProtection="1">
      <alignment horizontal="left" vertical="center"/>
      <protection locked="0"/>
    </xf>
    <xf numFmtId="15" fontId="2" fillId="0" borderId="3" xfId="0" applyNumberFormat="1" applyFont="1" applyFill="1" applyBorder="1" applyAlignment="1" applyProtection="1">
      <alignment horizontal="left" vertical="center"/>
      <protection locked="0"/>
    </xf>
    <xf numFmtId="0" fontId="0" fillId="4" borderId="6" xfId="0" applyFill="1" applyBorder="1" applyAlignment="1">
      <alignment horizontal="left" vertical="center" wrapText="1"/>
    </xf>
    <xf numFmtId="0" fontId="0" fillId="4" borderId="15"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8" xfId="0" applyFont="1" applyFill="1" applyBorder="1" applyAlignment="1">
      <alignment horizontal="center" vertical="center"/>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0" fillId="0" borderId="14" xfId="0" applyBorder="1" applyAlignment="1">
      <alignment horizontal="left" vertical="top" wrapText="1"/>
    </xf>
    <xf numFmtId="0" fontId="0" fillId="4" borderId="14" xfId="0" applyFill="1" applyBorder="1" applyAlignment="1">
      <alignment horizontal="left" vertical="top" wrapText="1"/>
    </xf>
    <xf numFmtId="0" fontId="4" fillId="0" borderId="0" xfId="0" applyFont="1" applyFill="1" applyBorder="1" applyAlignment="1">
      <alignment horizontal="center" vertical="center"/>
    </xf>
    <xf numFmtId="0" fontId="2" fillId="2"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2" borderId="6" xfId="0" applyFont="1" applyFill="1" applyBorder="1" applyAlignment="1">
      <alignment horizontal="center" vertical="center"/>
    </xf>
    <xf numFmtId="0" fontId="16" fillId="0" borderId="6" xfId="0" applyFont="1" applyFill="1" applyBorder="1" applyAlignment="1">
      <alignment horizontal="center" vertical="center" wrapText="1"/>
    </xf>
    <xf numFmtId="0" fontId="4" fillId="0" borderId="23" xfId="0" applyFont="1" applyFill="1" applyBorder="1" applyAlignment="1">
      <alignment horizontal="center" vertical="center"/>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49" fontId="5" fillId="0" borderId="14" xfId="0" applyNumberFormat="1" applyFont="1" applyFill="1" applyBorder="1" applyAlignment="1" applyProtection="1">
      <alignment horizontal="left" vertical="center" wrapText="1"/>
      <protection locked="0"/>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3" fillId="3" borderId="3" xfId="0" applyFont="1" applyFill="1" applyBorder="1" applyAlignment="1" applyProtection="1">
      <alignment horizontal="left" vertical="center"/>
      <protection locked="0"/>
    </xf>
    <xf numFmtId="0" fontId="13" fillId="3" borderId="4" xfId="0" applyFont="1" applyFill="1" applyBorder="1" applyAlignment="1" applyProtection="1">
      <alignment horizontal="left" vertical="center"/>
      <protection locked="0"/>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3" fillId="0" borderId="0" xfId="0" applyFont="1" applyFill="1" applyAlignment="1">
      <alignment horizontal="left" vertical="center" wrapText="1"/>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11" fillId="2" borderId="26"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7" xfId="0" applyFont="1" applyFill="1" applyBorder="1" applyAlignment="1">
      <alignment horizontal="center" vertical="center"/>
    </xf>
    <xf numFmtId="0" fontId="0" fillId="4" borderId="6" xfId="0" applyFill="1"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27" fillId="0" borderId="6" xfId="0" applyFont="1" applyBorder="1" applyAlignment="1">
      <alignment horizontal="center" vertical="center" wrapText="1"/>
    </xf>
    <xf numFmtId="0" fontId="2" fillId="0" borderId="13" xfId="0" applyFont="1" applyFill="1" applyBorder="1" applyAlignment="1">
      <alignment horizontal="center" vertical="center"/>
    </xf>
    <xf numFmtId="0" fontId="2" fillId="0" borderId="7"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0" fillId="0" borderId="6" xfId="0" applyFont="1" applyBorder="1" applyAlignment="1">
      <alignment horizontal="left" vertical="center"/>
    </xf>
    <xf numFmtId="0" fontId="0" fillId="0" borderId="6" xfId="0" applyFont="1" applyBorder="1" applyAlignment="1">
      <alignment horizontal="justify" vertical="center"/>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0" borderId="9"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wrapText="1"/>
    </xf>
    <xf numFmtId="14" fontId="0" fillId="0" borderId="9" xfId="0" applyNumberFormat="1" applyBorder="1" applyAlignment="1">
      <alignment horizontal="center" wrapText="1"/>
    </xf>
    <xf numFmtId="14" fontId="0" fillId="0" borderId="13" xfId="0" applyNumberFormat="1" applyBorder="1" applyAlignment="1">
      <alignment horizontal="center" wrapText="1"/>
    </xf>
    <xf numFmtId="14" fontId="0" fillId="0" borderId="10" xfId="0" applyNumberFormat="1" applyBorder="1" applyAlignment="1">
      <alignment horizontal="center" wrapText="1"/>
    </xf>
    <xf numFmtId="1" fontId="0" fillId="0" borderId="9" xfId="0" applyNumberFormat="1" applyBorder="1" applyAlignment="1">
      <alignment horizontal="center" wrapText="1"/>
    </xf>
    <xf numFmtId="1" fontId="0" fillId="0" borderId="13" xfId="0" applyNumberFormat="1" applyBorder="1" applyAlignment="1">
      <alignment horizontal="center" wrapText="1"/>
    </xf>
    <xf numFmtId="1" fontId="0" fillId="0" borderId="10" xfId="0" applyNumberFormat="1" applyBorder="1" applyAlignment="1">
      <alignment horizont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3" xfId="0" applyBorder="1" applyAlignment="1">
      <alignment horizontal="left" wrapText="1"/>
    </xf>
    <xf numFmtId="0" fontId="0" fillId="0" borderId="0" xfId="0" applyAlignment="1">
      <alignment horizontal="left" wrapText="1"/>
    </xf>
    <xf numFmtId="14" fontId="0" fillId="0" borderId="9" xfId="0" applyNumberFormat="1" applyBorder="1" applyAlignment="1">
      <alignment horizontal="center"/>
    </xf>
    <xf numFmtId="14" fontId="0" fillId="0" borderId="13" xfId="0" applyNumberFormat="1" applyBorder="1" applyAlignment="1">
      <alignment horizontal="center"/>
    </xf>
    <xf numFmtId="14" fontId="0" fillId="0" borderId="10" xfId="0" applyNumberFormat="1" applyBorder="1" applyAlignment="1">
      <alignment horizontal="center"/>
    </xf>
    <xf numFmtId="1" fontId="0" fillId="0" borderId="9" xfId="0" applyNumberFormat="1" applyBorder="1" applyAlignment="1">
      <alignment horizontal="center"/>
    </xf>
    <xf numFmtId="1" fontId="0" fillId="0" borderId="13" xfId="0" applyNumberFormat="1" applyBorder="1" applyAlignment="1">
      <alignment horizontal="center"/>
    </xf>
    <xf numFmtId="1" fontId="0" fillId="0" borderId="10" xfId="0" applyNumberFormat="1" applyBorder="1" applyAlignment="1">
      <alignment horizontal="center"/>
    </xf>
    <xf numFmtId="14" fontId="0" fillId="0" borderId="9" xfId="0" applyNumberFormat="1" applyBorder="1" applyAlignment="1">
      <alignment horizontal="center" vertical="center"/>
    </xf>
    <xf numFmtId="14" fontId="0" fillId="0" borderId="10" xfId="0" applyNumberFormat="1" applyBorder="1" applyAlignment="1">
      <alignment horizontal="center" vertical="center"/>
    </xf>
    <xf numFmtId="0" fontId="0" fillId="0" borderId="19"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9" xfId="0" applyFill="1" applyBorder="1" applyAlignment="1">
      <alignment horizontal="center"/>
    </xf>
    <xf numFmtId="0" fontId="0" fillId="0" borderId="13" xfId="0" applyFill="1" applyBorder="1" applyAlignment="1">
      <alignment horizontal="center"/>
    </xf>
    <xf numFmtId="0" fontId="0" fillId="0" borderId="10" xfId="0" applyFill="1" applyBorder="1" applyAlignment="1">
      <alignment horizontal="center"/>
    </xf>
    <xf numFmtId="0" fontId="0" fillId="0" borderId="9" xfId="0" applyFill="1" applyBorder="1" applyAlignment="1">
      <alignment horizontal="center" wrapText="1"/>
    </xf>
    <xf numFmtId="0" fontId="0" fillId="0" borderId="13" xfId="0" applyFill="1" applyBorder="1" applyAlignment="1">
      <alignment horizontal="center" wrapText="1"/>
    </xf>
    <xf numFmtId="0" fontId="0" fillId="0" borderId="10" xfId="0" applyFill="1" applyBorder="1" applyAlignment="1">
      <alignment horizontal="center" wrapText="1"/>
    </xf>
    <xf numFmtId="0" fontId="2" fillId="0" borderId="6" xfId="0" applyFont="1" applyBorder="1" applyAlignment="1">
      <alignment horizontal="left"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14" fontId="0" fillId="0" borderId="13" xfId="0" applyNumberFormat="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27" fillId="0" borderId="10" xfId="0" applyFont="1" applyBorder="1" applyAlignment="1">
      <alignment horizontal="center" vertical="center" wrapText="1"/>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9" xfId="0" applyBorder="1" applyAlignment="1">
      <alignment horizontal="left" wrapText="1"/>
    </xf>
    <xf numFmtId="0" fontId="0" fillId="0" borderId="10" xfId="0" applyBorder="1" applyAlignment="1">
      <alignment horizontal="left" wrapText="1"/>
    </xf>
    <xf numFmtId="0" fontId="0" fillId="0" borderId="23" xfId="0" applyFill="1" applyBorder="1" applyAlignment="1">
      <alignment horizontal="left" wrapText="1"/>
    </xf>
    <xf numFmtId="0" fontId="0" fillId="0" borderId="0" xfId="0" applyFill="1" applyAlignment="1">
      <alignment horizontal="left" wrapText="1"/>
    </xf>
    <xf numFmtId="0" fontId="0" fillId="0" borderId="6" xfId="0" applyBorder="1" applyAlignment="1">
      <alignment horizontal="center" wrapText="1"/>
    </xf>
    <xf numFmtId="0" fontId="0" fillId="0" borderId="6" xfId="0" applyBorder="1" applyAlignment="1">
      <alignment horizontal="center"/>
    </xf>
    <xf numFmtId="14" fontId="0" fillId="0" borderId="6" xfId="0" applyNumberFormat="1" applyBorder="1" applyAlignment="1">
      <alignment horizontal="center"/>
    </xf>
    <xf numFmtId="0" fontId="0" fillId="0" borderId="6" xfId="0" applyFill="1" applyBorder="1" applyAlignment="1">
      <alignment horizontal="center"/>
    </xf>
    <xf numFmtId="0" fontId="0" fillId="4" borderId="6" xfId="0" applyFont="1" applyFill="1" applyBorder="1" applyAlignment="1">
      <alignment horizontal="left" vertical="top" wrapText="1"/>
    </xf>
    <xf numFmtId="0" fontId="0" fillId="4" borderId="7" xfId="0" applyFont="1" applyFill="1" applyBorder="1" applyAlignment="1">
      <alignment horizontal="left" vertical="top" wrapText="1"/>
    </xf>
    <xf numFmtId="0" fontId="0" fillId="4" borderId="8" xfId="0" applyFont="1" applyFill="1" applyBorder="1" applyAlignment="1">
      <alignment horizontal="left" vertical="top"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3" fillId="4" borderId="0" xfId="0" applyFont="1" applyFill="1" applyBorder="1" applyAlignment="1">
      <alignment horizontal="center" vertical="center" wrapText="1"/>
    </xf>
    <xf numFmtId="12" fontId="0" fillId="0" borderId="9" xfId="0" applyNumberFormat="1" applyBorder="1" applyAlignment="1">
      <alignment horizontal="center" vertical="center" wrapText="1"/>
    </xf>
    <xf numFmtId="12" fontId="0" fillId="0" borderId="13" xfId="0" applyNumberFormat="1" applyBorder="1" applyAlignment="1">
      <alignment horizontal="center" vertical="center" wrapText="1"/>
    </xf>
    <xf numFmtId="167" fontId="0" fillId="0" borderId="9" xfId="3" applyNumberFormat="1" applyFont="1" applyBorder="1" applyAlignment="1">
      <alignment horizontal="center" vertical="center"/>
    </xf>
    <xf numFmtId="167" fontId="0" fillId="0" borderId="13" xfId="3" applyNumberFormat="1" applyFont="1" applyBorder="1" applyAlignment="1">
      <alignment horizontal="center" vertical="center"/>
    </xf>
    <xf numFmtId="0" fontId="0" fillId="0" borderId="9" xfId="0" applyBorder="1" applyAlignment="1">
      <alignment horizontal="center" vertical="top" wrapText="1"/>
    </xf>
    <xf numFmtId="0" fontId="0" fillId="0" borderId="10" xfId="0" applyBorder="1" applyAlignment="1">
      <alignment horizontal="center" vertical="top" wrapText="1"/>
    </xf>
    <xf numFmtId="12" fontId="0" fillId="0" borderId="6" xfId="0" applyNumberFormat="1" applyBorder="1" applyAlignment="1">
      <alignment horizontal="center" vertical="center" wrapText="1"/>
    </xf>
    <xf numFmtId="14" fontId="0" fillId="0" borderId="13" xfId="0" applyNumberFormat="1" applyBorder="1" applyAlignment="1">
      <alignment horizontal="center" vertical="center" wrapText="1"/>
    </xf>
    <xf numFmtId="12" fontId="0" fillId="0" borderId="6" xfId="0" applyNumberFormat="1" applyFill="1" applyBorder="1" applyAlignment="1">
      <alignment horizontal="center" vertical="center" wrapText="1"/>
    </xf>
    <xf numFmtId="0" fontId="0" fillId="0" borderId="6" xfId="0" applyBorder="1" applyAlignment="1">
      <alignment horizontal="left" vertical="center"/>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4" borderId="9" xfId="0" applyFill="1" applyBorder="1" applyAlignment="1">
      <alignment horizontal="center" vertical="center"/>
    </xf>
    <xf numFmtId="0" fontId="0" fillId="4" borderId="13" xfId="0" applyFill="1" applyBorder="1" applyAlignment="1">
      <alignment horizontal="center" vertical="center"/>
    </xf>
    <xf numFmtId="0" fontId="0" fillId="4" borderId="10" xfId="0" applyFill="1" applyBorder="1" applyAlignment="1">
      <alignment horizontal="center" vertical="center"/>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9" xfId="0" applyFont="1" applyFill="1" applyBorder="1" applyAlignment="1">
      <alignment horizontal="left" vertical="center" wrapText="1"/>
    </xf>
    <xf numFmtId="0" fontId="4" fillId="0" borderId="13" xfId="0" applyFont="1" applyFill="1" applyBorder="1" applyAlignment="1">
      <alignment horizontal="left" vertical="center" wrapText="1"/>
    </xf>
    <xf numFmtId="1" fontId="2" fillId="2" borderId="9" xfId="1" applyNumberFormat="1" applyFont="1" applyFill="1" applyBorder="1" applyAlignment="1">
      <alignment horizontal="center" vertical="center"/>
    </xf>
    <xf numFmtId="1" fontId="2" fillId="2" borderId="10" xfId="1" applyNumberFormat="1" applyFont="1" applyFill="1" applyBorder="1" applyAlignment="1">
      <alignment horizontal="center" vertical="center"/>
    </xf>
    <xf numFmtId="167" fontId="0" fillId="0" borderId="9" xfId="1" applyNumberFormat="1" applyFont="1" applyBorder="1" applyAlignment="1">
      <alignment horizontal="center" vertical="center"/>
    </xf>
    <xf numFmtId="167" fontId="0" fillId="0" borderId="10" xfId="1" applyNumberFormat="1" applyFont="1" applyBorder="1" applyAlignment="1">
      <alignment horizontal="center" vertical="center"/>
    </xf>
    <xf numFmtId="0" fontId="3" fillId="0" borderId="25" xfId="0" applyFont="1" applyBorder="1" applyAlignment="1">
      <alignment horizontal="left" vertical="center" wrapText="1"/>
    </xf>
    <xf numFmtId="0" fontId="0" fillId="0" borderId="32"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167" fontId="0" fillId="0" borderId="9" xfId="1" applyNumberFormat="1" applyFont="1" applyBorder="1" applyAlignment="1">
      <alignment horizontal="center" vertical="center" wrapText="1"/>
    </xf>
    <xf numFmtId="167" fontId="0" fillId="0" borderId="10" xfId="1" applyNumberFormat="1" applyFont="1" applyBorder="1" applyAlignment="1">
      <alignment horizontal="center" vertical="center" wrapText="1"/>
    </xf>
    <xf numFmtId="14" fontId="0" fillId="0" borderId="9" xfId="0" applyNumberFormat="1" applyFont="1" applyBorder="1" applyAlignment="1">
      <alignment horizontal="right" vertical="center" wrapText="1"/>
    </xf>
    <xf numFmtId="14" fontId="0" fillId="0" borderId="10" xfId="0" applyNumberFormat="1" applyFont="1" applyBorder="1" applyAlignment="1">
      <alignment horizontal="righ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35"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35"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0" fillId="4" borderId="32" xfId="0" applyFont="1" applyFill="1" applyBorder="1" applyAlignment="1">
      <alignment horizontal="left" vertical="center" wrapText="1"/>
    </xf>
    <xf numFmtId="0" fontId="0" fillId="4" borderId="33" xfId="0" applyFont="1" applyFill="1" applyBorder="1" applyAlignment="1">
      <alignment horizontal="left" vertical="center" wrapText="1"/>
    </xf>
    <xf numFmtId="0" fontId="0" fillId="0" borderId="32" xfId="0" applyFont="1" applyBorder="1" applyAlignment="1">
      <alignment horizontal="left" vertical="center" wrapText="1"/>
    </xf>
    <xf numFmtId="0" fontId="0" fillId="0" borderId="33" xfId="0" applyFont="1" applyBorder="1" applyAlignment="1">
      <alignment horizontal="left" vertical="center" wrapText="1"/>
    </xf>
    <xf numFmtId="0" fontId="0" fillId="0" borderId="35"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1" xfId="0" applyFont="1" applyFill="1" applyBorder="1" applyAlignment="1">
      <alignment horizontal="center" vertical="center" wrapText="1"/>
    </xf>
    <xf numFmtId="1" fontId="0" fillId="0" borderId="9" xfId="1" applyNumberFormat="1" applyFont="1" applyBorder="1" applyAlignment="1">
      <alignment horizontal="left" vertical="center" wrapText="1"/>
    </xf>
    <xf numFmtId="1" fontId="0" fillId="0" borderId="10" xfId="1" applyNumberFormat="1" applyFont="1" applyBorder="1" applyAlignment="1">
      <alignment horizontal="left" vertical="center" wrapText="1"/>
    </xf>
    <xf numFmtId="167" fontId="0" fillId="0" borderId="9" xfId="1" applyNumberFormat="1" applyFont="1" applyFill="1" applyBorder="1" applyAlignment="1">
      <alignment horizontal="center" vertical="center" wrapText="1"/>
    </xf>
    <xf numFmtId="167" fontId="0" fillId="0" borderId="10" xfId="1" applyNumberFormat="1"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167" fontId="0" fillId="0" borderId="15" xfId="1" applyNumberFormat="1" applyFont="1" applyBorder="1" applyAlignment="1">
      <alignment horizontal="center" vertical="center"/>
    </xf>
    <xf numFmtId="167" fontId="0" fillId="0" borderId="13" xfId="1" applyNumberFormat="1" applyFont="1" applyBorder="1" applyAlignment="1">
      <alignment horizontal="center" vertical="center"/>
    </xf>
    <xf numFmtId="167" fontId="0" fillId="0" borderId="18" xfId="1" applyNumberFormat="1" applyFont="1" applyBorder="1" applyAlignment="1">
      <alignment horizontal="center" vertical="center"/>
    </xf>
    <xf numFmtId="0" fontId="0" fillId="0" borderId="20"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32" fillId="0" borderId="0" xfId="0" applyFont="1" applyAlignment="1">
      <alignment vertical="center" wrapText="1"/>
    </xf>
    <xf numFmtId="167" fontId="0" fillId="0" borderId="6" xfId="1" applyNumberFormat="1" applyFont="1" applyBorder="1" applyAlignment="1">
      <alignment horizontal="center" vertical="center"/>
    </xf>
    <xf numFmtId="0" fontId="0" fillId="0" borderId="7" xfId="0" applyFont="1" applyFill="1" applyBorder="1" applyAlignment="1">
      <alignment horizontal="left" wrapText="1"/>
    </xf>
    <xf numFmtId="0" fontId="0" fillId="0" borderId="8" xfId="0" applyFont="1" applyFill="1" applyBorder="1" applyAlignment="1">
      <alignment horizontal="left" wrapText="1"/>
    </xf>
    <xf numFmtId="0" fontId="0" fillId="0" borderId="9" xfId="0" applyFont="1" applyFill="1" applyBorder="1" applyAlignment="1">
      <alignment horizontal="center"/>
    </xf>
    <xf numFmtId="0" fontId="0" fillId="0" borderId="13" xfId="0" applyFont="1" applyFill="1" applyBorder="1" applyAlignment="1">
      <alignment horizontal="center"/>
    </xf>
    <xf numFmtId="0" fontId="0" fillId="0" borderId="10" xfId="0" applyFont="1" applyFill="1" applyBorder="1" applyAlignment="1">
      <alignment horizontal="center"/>
    </xf>
    <xf numFmtId="0" fontId="4" fillId="6" borderId="7" xfId="0" applyFont="1" applyFill="1" applyBorder="1" applyAlignment="1">
      <alignment horizontal="left" wrapText="1"/>
    </xf>
    <xf numFmtId="0" fontId="4" fillId="6" borderId="8" xfId="0" applyFont="1" applyFill="1" applyBorder="1" applyAlignment="1">
      <alignment horizontal="left" wrapText="1"/>
    </xf>
    <xf numFmtId="0" fontId="4" fillId="4" borderId="7" xfId="0" applyFont="1" applyFill="1" applyBorder="1" applyAlignment="1">
      <alignment horizontal="left" wrapText="1"/>
    </xf>
    <xf numFmtId="0" fontId="4" fillId="4" borderId="8" xfId="0" applyFont="1" applyFill="1" applyBorder="1" applyAlignment="1">
      <alignment horizontal="left" wrapText="1"/>
    </xf>
    <xf numFmtId="0" fontId="0" fillId="0" borderId="9" xfId="0" applyFont="1" applyFill="1" applyBorder="1" applyAlignment="1">
      <alignment horizontal="left"/>
    </xf>
    <xf numFmtId="0" fontId="0" fillId="0" borderId="10" xfId="0" applyFont="1" applyFill="1" applyBorder="1" applyAlignment="1">
      <alignment horizontal="left"/>
    </xf>
    <xf numFmtId="0" fontId="0" fillId="0" borderId="20" xfId="0" applyFont="1" applyFill="1" applyBorder="1" applyAlignment="1">
      <alignment horizontal="left" wrapText="1"/>
    </xf>
    <xf numFmtId="0" fontId="0" fillId="0" borderId="19" xfId="0" applyFont="1" applyFill="1" applyBorder="1" applyAlignment="1">
      <alignment horizontal="left" wrapText="1"/>
    </xf>
    <xf numFmtId="0" fontId="0" fillId="0" borderId="24" xfId="0" applyFont="1" applyFill="1" applyBorder="1" applyAlignment="1">
      <alignment horizontal="left" wrapText="1"/>
    </xf>
    <xf numFmtId="0" fontId="0" fillId="0" borderId="22" xfId="0" applyFont="1" applyFill="1" applyBorder="1" applyAlignment="1">
      <alignment horizontal="left" wrapText="1"/>
    </xf>
    <xf numFmtId="0" fontId="0" fillId="0" borderId="6" xfId="0" applyFont="1" applyFill="1" applyBorder="1" applyAlignment="1">
      <alignment horizontal="left" wrapText="1"/>
    </xf>
    <xf numFmtId="0" fontId="0" fillId="0" borderId="9"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9" xfId="0" applyFont="1" applyFill="1" applyBorder="1" applyAlignment="1">
      <alignment horizontal="left" wrapText="1"/>
    </xf>
    <xf numFmtId="0" fontId="0" fillId="0" borderId="10" xfId="0" applyFont="1" applyFill="1" applyBorder="1" applyAlignment="1">
      <alignment horizontal="left" wrapText="1"/>
    </xf>
    <xf numFmtId="0" fontId="0" fillId="0" borderId="9" xfId="0" applyFont="1" applyBorder="1" applyAlignment="1">
      <alignment horizontal="center" wrapText="1"/>
    </xf>
    <xf numFmtId="0" fontId="0" fillId="0" borderId="10" xfId="0" applyFont="1" applyBorder="1" applyAlignment="1">
      <alignment horizontal="center" wrapText="1"/>
    </xf>
    <xf numFmtId="0" fontId="0" fillId="4" borderId="6" xfId="0" applyFont="1" applyFill="1" applyBorder="1" applyAlignment="1">
      <alignment horizontal="left" wrapText="1"/>
    </xf>
    <xf numFmtId="0" fontId="0" fillId="0" borderId="6" xfId="0" applyFont="1" applyBorder="1" applyAlignment="1">
      <alignment horizontal="left" wrapText="1"/>
    </xf>
    <xf numFmtId="17" fontId="0" fillId="0" borderId="6" xfId="0" applyNumberFormat="1" applyBorder="1" applyAlignment="1">
      <alignment horizontal="center" vertical="center" wrapText="1"/>
    </xf>
    <xf numFmtId="0" fontId="16" fillId="0" borderId="9"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2"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2" xfId="0" applyFill="1" applyBorder="1" applyAlignment="1">
      <alignment horizontal="center" vertical="center" wrapText="1"/>
    </xf>
    <xf numFmtId="0" fontId="42" fillId="0" borderId="0" xfId="0" applyFont="1" applyFill="1" applyBorder="1" applyAlignment="1">
      <alignment horizontal="left" vertical="center" wrapText="1"/>
    </xf>
    <xf numFmtId="0" fontId="16" fillId="3" borderId="3" xfId="0" applyFont="1" applyFill="1" applyBorder="1" applyAlignment="1" applyProtection="1">
      <alignment horizontal="left" vertical="center"/>
      <protection locked="0"/>
    </xf>
    <xf numFmtId="0" fontId="16" fillId="3" borderId="4" xfId="0" applyFont="1" applyFill="1" applyBorder="1" applyAlignment="1" applyProtection="1">
      <alignment horizontal="left" vertical="center"/>
      <protection locked="0"/>
    </xf>
    <xf numFmtId="49" fontId="0" fillId="0" borderId="9" xfId="0" applyNumberFormat="1" applyFill="1" applyBorder="1" applyAlignment="1">
      <alignment horizontal="center" vertical="center" wrapText="1"/>
    </xf>
    <xf numFmtId="49" fontId="0" fillId="0" borderId="13" xfId="0" applyNumberFormat="1" applyFill="1" applyBorder="1" applyAlignment="1">
      <alignment horizontal="center" vertical="center" wrapText="1"/>
    </xf>
    <xf numFmtId="14" fontId="0" fillId="0" borderId="9" xfId="0" applyNumberFormat="1" applyBorder="1" applyAlignment="1">
      <alignment horizontal="center" vertical="center" wrapText="1"/>
    </xf>
    <xf numFmtId="14" fontId="0" fillId="0" borderId="10" xfId="0" applyNumberFormat="1" applyBorder="1" applyAlignment="1">
      <alignment horizontal="center" vertical="center" wrapText="1"/>
    </xf>
    <xf numFmtId="1" fontId="0" fillId="0" borderId="9" xfId="0" applyNumberFormat="1" applyBorder="1" applyAlignment="1">
      <alignment horizontal="center" vertical="center" wrapText="1"/>
    </xf>
    <xf numFmtId="1"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6" xfId="0" quotePrefix="1" applyBorder="1" applyAlignment="1">
      <alignment horizontal="center" vertical="center" wrapText="1"/>
    </xf>
    <xf numFmtId="49" fontId="0" fillId="0" borderId="10" xfId="0" applyNumberFormat="1" applyFill="1" applyBorder="1" applyAlignment="1">
      <alignment horizontal="center" vertical="center" wrapText="1"/>
    </xf>
    <xf numFmtId="0" fontId="0" fillId="0" borderId="20" xfId="0" applyFill="1" applyBorder="1" applyAlignment="1">
      <alignment horizontal="center" vertical="center"/>
    </xf>
    <xf numFmtId="0" fontId="0" fillId="0" borderId="19" xfId="0" applyFill="1" applyBorder="1" applyAlignment="1">
      <alignment horizontal="center" vertical="center"/>
    </xf>
    <xf numFmtId="0" fontId="0" fillId="0" borderId="23" xfId="0" applyFill="1" applyBorder="1" applyAlignment="1">
      <alignment horizontal="center" vertical="center"/>
    </xf>
    <xf numFmtId="0" fontId="0" fillId="0" borderId="21" xfId="0" applyFill="1" applyBorder="1" applyAlignment="1">
      <alignment horizontal="center" vertical="center"/>
    </xf>
    <xf numFmtId="0" fontId="0" fillId="0" borderId="24" xfId="0" applyFill="1" applyBorder="1" applyAlignment="1">
      <alignment horizontal="center" vertical="center"/>
    </xf>
    <xf numFmtId="0" fontId="0" fillId="0" borderId="22" xfId="0" applyFill="1" applyBorder="1" applyAlignment="1">
      <alignment horizontal="center" vertical="center"/>
    </xf>
    <xf numFmtId="49" fontId="0" fillId="0" borderId="6" xfId="0" applyNumberFormat="1" applyFill="1" applyBorder="1" applyAlignment="1">
      <alignment horizontal="center" vertical="center" wrapText="1"/>
    </xf>
    <xf numFmtId="0" fontId="16" fillId="0" borderId="9" xfId="0" applyFont="1" applyFill="1" applyBorder="1" applyAlignment="1">
      <alignment horizontal="justify" vertical="center" wrapText="1"/>
    </xf>
    <xf numFmtId="0" fontId="16" fillId="0" borderId="13" xfId="0" applyFont="1" applyFill="1" applyBorder="1" applyAlignment="1">
      <alignment horizontal="justify" vertical="center" wrapText="1"/>
    </xf>
    <xf numFmtId="0" fontId="16" fillId="0" borderId="10" xfId="0" applyFont="1" applyFill="1" applyBorder="1" applyAlignment="1">
      <alignment horizontal="justify" vertical="center" wrapText="1"/>
    </xf>
    <xf numFmtId="14" fontId="0" fillId="0" borderId="9" xfId="0" applyNumberFormat="1" applyFill="1" applyBorder="1" applyAlignment="1">
      <alignment horizontal="center" vertical="center" wrapText="1"/>
    </xf>
    <xf numFmtId="0" fontId="32" fillId="0" borderId="0" xfId="0" applyFont="1" applyFill="1" applyBorder="1" applyAlignment="1">
      <alignment horizontal="left" vertical="center" wrapText="1"/>
    </xf>
    <xf numFmtId="12" fontId="0" fillId="0" borderId="10" xfId="0" applyNumberFormat="1" applyBorder="1" applyAlignment="1">
      <alignment horizontal="center" vertical="center" wrapText="1"/>
    </xf>
    <xf numFmtId="1" fontId="0" fillId="0" borderId="9" xfId="0" applyNumberFormat="1" applyBorder="1" applyAlignment="1">
      <alignment horizontal="center" vertical="center"/>
    </xf>
    <xf numFmtId="1" fontId="0" fillId="0" borderId="13" xfId="0" applyNumberFormat="1" applyBorder="1" applyAlignment="1">
      <alignment horizontal="center" vertical="center"/>
    </xf>
    <xf numFmtId="1" fontId="0" fillId="0" borderId="10" xfId="0" applyNumberFormat="1" applyBorder="1" applyAlignment="1">
      <alignment horizontal="center" vertical="center"/>
    </xf>
    <xf numFmtId="1" fontId="0" fillId="0" borderId="13" xfId="0" applyNumberFormat="1" applyBorder="1" applyAlignment="1">
      <alignment horizontal="center" vertical="center" wrapText="1"/>
    </xf>
    <xf numFmtId="44" fontId="0" fillId="0" borderId="6" xfId="4" applyFont="1" applyBorder="1" applyAlignment="1">
      <alignment horizontal="center" vertical="center" wrapText="1"/>
    </xf>
    <xf numFmtId="14" fontId="0" fillId="0" borderId="6" xfId="0" applyNumberFormat="1" applyBorder="1" applyAlignment="1">
      <alignment horizontal="center" vertical="center" wrapText="1"/>
    </xf>
    <xf numFmtId="1" fontId="0" fillId="0" borderId="6" xfId="0" applyNumberFormat="1" applyBorder="1" applyAlignment="1">
      <alignment horizontal="center" vertical="center" wrapText="1"/>
    </xf>
    <xf numFmtId="0" fontId="0" fillId="0" borderId="6" xfId="0" applyBorder="1" applyAlignment="1">
      <alignment horizontal="center" vertical="top"/>
    </xf>
    <xf numFmtId="0" fontId="0" fillId="0" borderId="20" xfId="0" applyBorder="1" applyAlignment="1">
      <alignment horizontal="center" vertical="top"/>
    </xf>
    <xf numFmtId="0" fontId="0" fillId="0" borderId="19" xfId="0" applyBorder="1" applyAlignment="1">
      <alignment horizontal="center" vertical="top"/>
    </xf>
    <xf numFmtId="0" fontId="0" fillId="0" borderId="23" xfId="0" applyBorder="1" applyAlignment="1">
      <alignment horizontal="center" vertical="top"/>
    </xf>
    <xf numFmtId="0" fontId="0" fillId="0" borderId="21" xfId="0" applyBorder="1" applyAlignment="1">
      <alignment horizontal="center" vertical="top"/>
    </xf>
    <xf numFmtId="0" fontId="0" fillId="0" borderId="24" xfId="0" applyBorder="1" applyAlignment="1">
      <alignment horizontal="center" vertical="top"/>
    </xf>
    <xf numFmtId="0" fontId="0" fillId="0" borderId="22"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4" fontId="0" fillId="0" borderId="9" xfId="0" applyNumberFormat="1" applyFill="1" applyBorder="1" applyAlignment="1">
      <alignment horizontal="center" vertical="center" wrapText="1"/>
    </xf>
    <xf numFmtId="4" fontId="0" fillId="0" borderId="10" xfId="0" applyNumberFormat="1" applyFill="1" applyBorder="1" applyAlignment="1">
      <alignment horizontal="center" vertical="center" wrapText="1"/>
    </xf>
    <xf numFmtId="4" fontId="0" fillId="0" borderId="6" xfId="0" applyNumberFormat="1" applyFill="1" applyBorder="1" applyAlignment="1">
      <alignment horizontal="center" vertical="center" wrapText="1"/>
    </xf>
    <xf numFmtId="4" fontId="0" fillId="0" borderId="9" xfId="0" applyNumberFormat="1" applyBorder="1" applyAlignment="1">
      <alignment horizontal="center" vertical="center" wrapText="1"/>
    </xf>
    <xf numFmtId="4" fontId="0" fillId="0" borderId="10" xfId="0" applyNumberFormat="1" applyBorder="1" applyAlignment="1">
      <alignment horizontal="center" vertical="center" wrapText="1"/>
    </xf>
    <xf numFmtId="0" fontId="16" fillId="0" borderId="13" xfId="0" applyFont="1" applyFill="1" applyBorder="1" applyAlignment="1">
      <alignment horizontal="center" vertical="center" wrapText="1"/>
    </xf>
    <xf numFmtId="0" fontId="0" fillId="0" borderId="6" xfId="0" applyBorder="1" applyAlignment="1">
      <alignment horizontal="left" vertical="justify" wrapText="1"/>
    </xf>
    <xf numFmtId="167" fontId="2" fillId="2" borderId="7" xfId="1" applyNumberFormat="1" applyFont="1" applyFill="1" applyBorder="1" applyAlignment="1">
      <alignment horizontal="left" vertical="center" wrapText="1"/>
    </xf>
    <xf numFmtId="167" fontId="2" fillId="2" borderId="12" xfId="1" applyNumberFormat="1" applyFont="1" applyFill="1" applyBorder="1" applyAlignment="1">
      <alignment horizontal="left" vertical="center" wrapText="1"/>
    </xf>
    <xf numFmtId="167" fontId="2" fillId="2" borderId="8" xfId="1" applyNumberFormat="1" applyFont="1" applyFill="1" applyBorder="1" applyAlignment="1">
      <alignment horizontal="left" vertical="center" wrapText="1"/>
    </xf>
    <xf numFmtId="167" fontId="3" fillId="0" borderId="25" xfId="1" applyNumberFormat="1" applyFont="1" applyBorder="1" applyAlignment="1">
      <alignment horizontal="left" vertical="center" wrapText="1"/>
    </xf>
    <xf numFmtId="167" fontId="4" fillId="4" borderId="9" xfId="1" applyNumberFormat="1" applyFont="1" applyFill="1" applyBorder="1" applyAlignment="1" applyProtection="1">
      <alignment horizontal="left" vertical="center" wrapText="1"/>
      <protection locked="0"/>
    </xf>
    <xf numFmtId="167" fontId="4" fillId="4" borderId="13" xfId="1" applyNumberFormat="1" applyFont="1" applyFill="1" applyBorder="1" applyAlignment="1" applyProtection="1">
      <alignment horizontal="left" vertical="center" wrapText="1"/>
      <protection locked="0"/>
    </xf>
    <xf numFmtId="167" fontId="4" fillId="4" borderId="10" xfId="1" applyNumberFormat="1" applyFont="1" applyFill="1" applyBorder="1" applyAlignment="1" applyProtection="1">
      <alignment horizontal="left" vertical="center" wrapText="1"/>
      <protection locked="0"/>
    </xf>
    <xf numFmtId="167" fontId="2" fillId="2" borderId="7" xfId="1" applyNumberFormat="1" applyFont="1" applyFill="1" applyBorder="1" applyAlignment="1">
      <alignment horizontal="center" vertical="center" wrapText="1"/>
    </xf>
    <xf numFmtId="167" fontId="2" fillId="2" borderId="8" xfId="1" applyNumberFormat="1" applyFont="1" applyFill="1" applyBorder="1" applyAlignment="1">
      <alignment horizontal="center" vertical="center" wrapText="1"/>
    </xf>
    <xf numFmtId="0" fontId="0" fillId="0" borderId="7" xfId="1" applyNumberFormat="1" applyFont="1" applyBorder="1" applyAlignment="1">
      <alignment horizontal="left" vertical="center" wrapText="1"/>
    </xf>
    <xf numFmtId="167" fontId="0" fillId="4" borderId="7" xfId="1" applyNumberFormat="1" applyFont="1" applyFill="1" applyBorder="1" applyAlignment="1">
      <alignment horizontal="left" vertical="center" wrapText="1"/>
    </xf>
    <xf numFmtId="167" fontId="0" fillId="4" borderId="8" xfId="1" applyNumberFormat="1" applyFont="1" applyFill="1" applyBorder="1" applyAlignment="1">
      <alignment horizontal="left" vertical="center" wrapText="1"/>
    </xf>
    <xf numFmtId="167" fontId="0" fillId="0" borderId="7" xfId="1" applyNumberFormat="1" applyFont="1" applyBorder="1" applyAlignment="1">
      <alignment horizontal="left" vertical="center" wrapText="1"/>
    </xf>
    <xf numFmtId="167" fontId="0" fillId="0" borderId="8" xfId="1" applyNumberFormat="1" applyFont="1" applyBorder="1" applyAlignment="1">
      <alignment horizontal="left" vertical="center" wrapText="1"/>
    </xf>
    <xf numFmtId="167" fontId="0" fillId="0" borderId="7" xfId="1" applyNumberFormat="1" applyFont="1" applyFill="1" applyBorder="1" applyAlignment="1">
      <alignment horizontal="left" vertical="center" wrapText="1"/>
    </xf>
    <xf numFmtId="167" fontId="0" fillId="0" borderId="8" xfId="1" applyNumberFormat="1" applyFont="1" applyFill="1" applyBorder="1" applyAlignment="1">
      <alignment horizontal="left" vertical="center" wrapText="1"/>
    </xf>
    <xf numFmtId="0" fontId="0" fillId="0" borderId="13" xfId="0" applyFont="1" applyBorder="1" applyAlignment="1">
      <alignment horizontal="left" vertical="center" wrapText="1"/>
    </xf>
    <xf numFmtId="167" fontId="0" fillId="0" borderId="6" xfId="1" applyNumberFormat="1" applyFont="1" applyFill="1" applyBorder="1" applyAlignment="1">
      <alignment horizontal="left" vertical="center" wrapText="1"/>
    </xf>
    <xf numFmtId="167" fontId="0" fillId="0" borderId="9" xfId="1" applyNumberFormat="1" applyFont="1" applyBorder="1" applyAlignment="1">
      <alignment vertical="center" wrapText="1"/>
    </xf>
    <xf numFmtId="167" fontId="0" fillId="0" borderId="10" xfId="1" applyNumberFormat="1" applyFont="1" applyBorder="1" applyAlignment="1">
      <alignment vertical="center" wrapText="1"/>
    </xf>
    <xf numFmtId="167" fontId="0" fillId="0" borderId="9" xfId="1" applyNumberFormat="1" applyFont="1" applyBorder="1" applyAlignment="1">
      <alignment horizontal="left" vertical="center" wrapText="1"/>
    </xf>
    <xf numFmtId="167" fontId="0" fillId="0" borderId="10" xfId="1" applyNumberFormat="1" applyFont="1" applyBorder="1" applyAlignment="1">
      <alignment horizontal="left" vertical="center" wrapText="1"/>
    </xf>
    <xf numFmtId="167" fontId="0" fillId="0" borderId="9" xfId="1" applyNumberFormat="1" applyFont="1" applyFill="1" applyBorder="1" applyAlignment="1">
      <alignment horizontal="left" vertical="center" wrapText="1"/>
    </xf>
    <xf numFmtId="167" fontId="0" fillId="0" borderId="10" xfId="1" applyNumberFormat="1" applyFont="1" applyFill="1" applyBorder="1" applyAlignment="1">
      <alignment horizontal="left" vertical="center" wrapText="1"/>
    </xf>
    <xf numFmtId="167" fontId="0" fillId="0" borderId="20" xfId="1" applyNumberFormat="1" applyFont="1" applyFill="1" applyBorder="1" applyAlignment="1">
      <alignment horizontal="left" vertical="center" wrapText="1"/>
    </xf>
    <xf numFmtId="167" fontId="0" fillId="0" borderId="19" xfId="1" applyNumberFormat="1" applyFont="1" applyFill="1" applyBorder="1" applyAlignment="1">
      <alignment horizontal="left" vertical="center" wrapText="1"/>
    </xf>
    <xf numFmtId="167" fontId="0" fillId="0" borderId="24" xfId="1" applyNumberFormat="1" applyFont="1" applyFill="1" applyBorder="1" applyAlignment="1">
      <alignment horizontal="left" vertical="center" wrapText="1"/>
    </xf>
    <xf numFmtId="167" fontId="0" fillId="0" borderId="22" xfId="1" applyNumberFormat="1" applyFont="1" applyFill="1" applyBorder="1" applyAlignment="1">
      <alignment horizontal="left" vertical="center" wrapText="1"/>
    </xf>
    <xf numFmtId="167" fontId="0" fillId="0" borderId="6" xfId="1" applyNumberFormat="1" applyFont="1" applyBorder="1" applyAlignment="1">
      <alignment horizontal="left" vertical="center" wrapText="1"/>
    </xf>
    <xf numFmtId="167" fontId="2" fillId="0" borderId="9" xfId="1" applyNumberFormat="1" applyFont="1" applyBorder="1" applyAlignment="1">
      <alignment horizontal="left" vertical="center"/>
    </xf>
    <xf numFmtId="167" fontId="2" fillId="0" borderId="13" xfId="1" applyNumberFormat="1" applyFont="1" applyBorder="1" applyAlignment="1">
      <alignment horizontal="left" vertical="center"/>
    </xf>
    <xf numFmtId="167" fontId="2" fillId="0" borderId="10" xfId="1" applyNumberFormat="1" applyFont="1" applyBorder="1" applyAlignment="1">
      <alignment horizontal="left" vertical="center"/>
    </xf>
    <xf numFmtId="0" fontId="4" fillId="0" borderId="6" xfId="1" applyNumberFormat="1" applyFont="1" applyFill="1" applyBorder="1" applyAlignment="1" applyProtection="1">
      <alignment horizontal="left" vertical="center" wrapText="1"/>
      <protection locked="0"/>
    </xf>
    <xf numFmtId="13" fontId="0" fillId="0" borderId="9" xfId="1" applyNumberFormat="1" applyFont="1" applyBorder="1" applyAlignment="1">
      <alignment horizontal="center" vertical="center" wrapText="1"/>
    </xf>
    <xf numFmtId="13" fontId="0" fillId="0" borderId="13" xfId="1" applyNumberFormat="1" applyFont="1" applyBorder="1" applyAlignment="1">
      <alignment horizontal="center" vertical="center" wrapText="1"/>
    </xf>
    <xf numFmtId="13" fontId="0" fillId="0" borderId="10" xfId="1" applyNumberFormat="1" applyFont="1" applyBorder="1" applyAlignment="1">
      <alignment horizontal="center" vertical="center" wrapText="1"/>
    </xf>
    <xf numFmtId="13" fontId="0" fillId="0" borderId="9" xfId="1" applyNumberFormat="1" applyFont="1" applyBorder="1" applyAlignment="1">
      <alignment horizontal="left" vertical="center" wrapText="1"/>
    </xf>
    <xf numFmtId="13" fontId="0" fillId="0" borderId="13" xfId="1" applyNumberFormat="1" applyFont="1" applyBorder="1" applyAlignment="1">
      <alignment horizontal="left" vertical="center" wrapText="1"/>
    </xf>
    <xf numFmtId="13" fontId="0" fillId="0" borderId="10" xfId="1" applyNumberFormat="1" applyFont="1" applyBorder="1" applyAlignment="1">
      <alignment horizontal="left" vertical="center" wrapText="1"/>
    </xf>
    <xf numFmtId="167" fontId="0" fillId="0" borderId="23" xfId="1" applyNumberFormat="1" applyFont="1" applyFill="1" applyBorder="1" applyAlignment="1">
      <alignment horizontal="left" vertical="center" wrapText="1"/>
    </xf>
    <xf numFmtId="167" fontId="0" fillId="0" borderId="21" xfId="1" applyNumberFormat="1" applyFont="1" applyFill="1" applyBorder="1" applyAlignment="1">
      <alignment horizontal="left" vertical="center" wrapText="1"/>
    </xf>
    <xf numFmtId="167" fontId="0" fillId="0" borderId="13" xfId="1" applyNumberFormat="1" applyFont="1" applyBorder="1" applyAlignment="1">
      <alignment horizontal="center" vertical="center" wrapText="1"/>
    </xf>
    <xf numFmtId="14" fontId="0" fillId="0" borderId="9" xfId="1" applyNumberFormat="1" applyFont="1" applyBorder="1" applyAlignment="1">
      <alignment horizontal="center" vertical="center" wrapText="1"/>
    </xf>
    <xf numFmtId="14" fontId="0" fillId="0" borderId="13" xfId="1" applyNumberFormat="1" applyFont="1" applyBorder="1" applyAlignment="1">
      <alignment horizontal="center" vertical="center" wrapText="1"/>
    </xf>
    <xf numFmtId="14" fontId="0" fillId="0" borderId="10" xfId="1" applyNumberFormat="1" applyFont="1" applyBorder="1" applyAlignment="1">
      <alignment horizontal="center" vertical="center" wrapText="1"/>
    </xf>
    <xf numFmtId="167" fontId="0" fillId="0" borderId="13" xfId="1" applyNumberFormat="1" applyFont="1" applyBorder="1" applyAlignment="1">
      <alignment horizontal="left" vertical="center" wrapText="1"/>
    </xf>
    <xf numFmtId="167" fontId="0" fillId="0" borderId="7" xfId="1" applyNumberFormat="1" applyFont="1" applyFill="1" applyBorder="1" applyAlignment="1">
      <alignment horizontal="center" vertical="center" wrapText="1"/>
    </xf>
    <xf numFmtId="167" fontId="0" fillId="0" borderId="8" xfId="1" applyNumberFormat="1" applyFont="1" applyFill="1" applyBorder="1" applyAlignment="1">
      <alignment horizontal="center" vertical="center" wrapText="1"/>
    </xf>
    <xf numFmtId="167" fontId="0" fillId="0" borderId="13" xfId="1" applyNumberFormat="1" applyFont="1" applyFill="1" applyBorder="1" applyAlignment="1">
      <alignment horizontal="left" vertical="center" wrapText="1"/>
    </xf>
    <xf numFmtId="167" fontId="0" fillId="0" borderId="20" xfId="1" applyNumberFormat="1" applyFont="1" applyFill="1" applyBorder="1" applyAlignment="1">
      <alignment horizontal="center" vertical="center" wrapText="1"/>
    </xf>
    <xf numFmtId="167" fontId="0" fillId="0" borderId="19" xfId="1" applyNumberFormat="1" applyFont="1" applyFill="1" applyBorder="1" applyAlignment="1">
      <alignment horizontal="center" vertical="center" wrapText="1"/>
    </xf>
    <xf numFmtId="167" fontId="0" fillId="0" borderId="23" xfId="1" applyNumberFormat="1" applyFont="1" applyFill="1" applyBorder="1" applyAlignment="1">
      <alignment horizontal="center" vertical="center" wrapText="1"/>
    </xf>
    <xf numFmtId="167" fontId="0" fillId="0" borderId="21" xfId="1" applyNumberFormat="1" applyFont="1" applyFill="1" applyBorder="1" applyAlignment="1">
      <alignment horizontal="center" vertical="center" wrapText="1"/>
    </xf>
    <xf numFmtId="167" fontId="0" fillId="0" borderId="24" xfId="1" applyNumberFormat="1" applyFont="1" applyFill="1" applyBorder="1" applyAlignment="1">
      <alignment horizontal="center" vertical="center" wrapText="1"/>
    </xf>
    <xf numFmtId="167" fontId="0" fillId="0" borderId="22" xfId="1" applyNumberFormat="1" applyFont="1" applyFill="1" applyBorder="1" applyAlignment="1">
      <alignment horizontal="center" vertical="center" wrapText="1"/>
    </xf>
    <xf numFmtId="167" fontId="2" fillId="2" borderId="12" xfId="1" applyNumberFormat="1" applyFont="1" applyFill="1" applyBorder="1" applyAlignment="1">
      <alignment horizontal="center" vertical="center" wrapText="1"/>
    </xf>
    <xf numFmtId="167" fontId="1" fillId="0" borderId="9" xfId="1" applyNumberFormat="1" applyFont="1" applyBorder="1" applyAlignment="1">
      <alignment horizontal="left" vertical="center"/>
    </xf>
    <xf numFmtId="167" fontId="1" fillId="0" borderId="13" xfId="1" applyNumberFormat="1" applyFont="1" applyBorder="1" applyAlignment="1">
      <alignment horizontal="left" vertical="center"/>
    </xf>
    <xf numFmtId="167" fontId="1" fillId="0" borderId="10" xfId="1" applyNumberFormat="1" applyFont="1" applyBorder="1" applyAlignment="1">
      <alignment horizontal="left"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0" borderId="7" xfId="0" applyBorder="1" applyAlignment="1">
      <alignment horizontal="left" wrapText="1"/>
    </xf>
    <xf numFmtId="0" fontId="0" fillId="0" borderId="8" xfId="0" applyBorder="1" applyAlignment="1">
      <alignment horizontal="left"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7" xfId="0" applyNumberFormat="1" applyBorder="1" applyAlignment="1">
      <alignment horizontal="center" vertical="center" wrapText="1"/>
    </xf>
    <xf numFmtId="0" fontId="0" fillId="0" borderId="8" xfId="0" applyNumberFormat="1" applyFont="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23" xfId="0" applyFont="1" applyBorder="1" applyAlignment="1">
      <alignment horizontal="center" vertical="center" wrapText="1"/>
    </xf>
    <xf numFmtId="0" fontId="2" fillId="0" borderId="0" xfId="0" applyFont="1" applyBorder="1" applyAlignment="1">
      <alignment horizontal="center" vertical="center" wrapText="1"/>
    </xf>
    <xf numFmtId="0" fontId="15" fillId="0" borderId="9"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0" fillId="0" borderId="6" xfId="0" applyBorder="1" applyAlignment="1">
      <alignment horizontal="left" wrapText="1"/>
    </xf>
    <xf numFmtId="0" fontId="0" fillId="0" borderId="6" xfId="0" applyBorder="1" applyAlignment="1">
      <alignment horizontal="center" vertical="top" wrapText="1"/>
    </xf>
    <xf numFmtId="0" fontId="0" fillId="0" borderId="6" xfId="0" applyFill="1" applyBorder="1" applyAlignment="1">
      <alignment horizontal="justify" vertical="justify" wrapText="1"/>
    </xf>
    <xf numFmtId="0" fontId="0" fillId="0" borderId="7" xfId="0" applyFill="1" applyBorder="1" applyAlignment="1">
      <alignment horizontal="justify" vertical="justify" wrapText="1"/>
    </xf>
    <xf numFmtId="0" fontId="0" fillId="0" borderId="6" xfId="0" applyFill="1" applyBorder="1" applyAlignment="1">
      <alignment horizontal="left" wrapText="1"/>
    </xf>
    <xf numFmtId="0" fontId="0" fillId="0" borderId="7" xfId="0" applyFill="1" applyBorder="1" applyAlignment="1">
      <alignment horizontal="left" wrapText="1"/>
    </xf>
    <xf numFmtId="0" fontId="0" fillId="0" borderId="6" xfId="0" applyFill="1" applyBorder="1" applyAlignment="1">
      <alignment horizontal="left" vertical="top" wrapText="1"/>
    </xf>
    <xf numFmtId="0" fontId="0" fillId="0" borderId="6" xfId="0" applyFill="1" applyBorder="1" applyAlignment="1">
      <alignment horizontal="center" vertical="top" wrapText="1"/>
    </xf>
    <xf numFmtId="14" fontId="0" fillId="0" borderId="6" xfId="0" applyNumberFormat="1" applyFill="1" applyBorder="1" applyAlignment="1">
      <alignment horizontal="center" vertical="top" wrapText="1"/>
    </xf>
    <xf numFmtId="0" fontId="7" fillId="0" borderId="14" xfId="0" applyFont="1" applyFill="1" applyBorder="1" applyAlignment="1">
      <alignment horizontal="left" vertical="top" wrapText="1"/>
    </xf>
    <xf numFmtId="0" fontId="0" fillId="0" borderId="14" xfId="0" applyFont="1" applyBorder="1" applyAlignment="1">
      <alignment horizontal="left" vertical="top"/>
    </xf>
    <xf numFmtId="167" fontId="0" fillId="0" borderId="10" xfId="3" applyNumberFormat="1" applyFont="1" applyBorder="1" applyAlignment="1">
      <alignment horizontal="center" vertical="center"/>
    </xf>
    <xf numFmtId="1" fontId="2" fillId="2" borderId="9" xfId="3" applyNumberFormat="1" applyFont="1" applyFill="1" applyBorder="1" applyAlignment="1">
      <alignment vertical="center"/>
    </xf>
    <xf numFmtId="1" fontId="2" fillId="2" borderId="10" xfId="3" applyNumberFormat="1" applyFont="1" applyFill="1" applyBorder="1" applyAlignment="1">
      <alignment vertical="center"/>
    </xf>
    <xf numFmtId="0" fontId="0" fillId="4" borderId="20"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24" xfId="0" applyFont="1" applyFill="1" applyBorder="1" applyAlignment="1">
      <alignment horizontal="center" vertical="center" wrapText="1"/>
    </xf>
    <xf numFmtId="0" fontId="0" fillId="4" borderId="22" xfId="0" applyFont="1" applyFill="1" applyBorder="1" applyAlignment="1">
      <alignment horizontal="center" vertical="center" wrapText="1"/>
    </xf>
    <xf numFmtId="0" fontId="0" fillId="0" borderId="9" xfId="3" applyNumberFormat="1" applyFont="1" applyFill="1" applyBorder="1" applyAlignment="1">
      <alignment horizontal="center" vertical="center" wrapText="1"/>
    </xf>
    <xf numFmtId="0" fontId="0" fillId="0" borderId="10" xfId="3" applyNumberFormat="1" applyFont="1" applyFill="1" applyBorder="1" applyAlignment="1">
      <alignment horizontal="center" vertical="center" wrapText="1"/>
    </xf>
    <xf numFmtId="167" fontId="0" fillId="0" borderId="9" xfId="3" applyNumberFormat="1" applyFont="1" applyFill="1" applyBorder="1" applyAlignment="1">
      <alignment horizontal="center" vertical="center"/>
    </xf>
    <xf numFmtId="167" fontId="0" fillId="0" borderId="10" xfId="3" applyNumberFormat="1" applyFont="1" applyFill="1" applyBorder="1" applyAlignment="1">
      <alignment horizontal="center" vertical="center"/>
    </xf>
    <xf numFmtId="14" fontId="0" fillId="0" borderId="9" xfId="0" applyNumberFormat="1" applyFont="1" applyFill="1" applyBorder="1" applyAlignment="1">
      <alignment horizontal="center" vertical="center"/>
    </xf>
    <xf numFmtId="14" fontId="0" fillId="0" borderId="10" xfId="0" applyNumberFormat="1" applyFont="1" applyFill="1" applyBorder="1" applyAlignment="1">
      <alignment horizontal="center" vertical="center"/>
    </xf>
    <xf numFmtId="167" fontId="0" fillId="0" borderId="15" xfId="3" applyNumberFormat="1" applyFont="1" applyBorder="1" applyAlignment="1">
      <alignment horizontal="center" vertical="center"/>
    </xf>
    <xf numFmtId="167" fontId="0" fillId="0" borderId="18" xfId="3" applyNumberFormat="1" applyFont="1" applyBorder="1" applyAlignment="1">
      <alignment horizontal="center" vertical="center"/>
    </xf>
    <xf numFmtId="0" fontId="4" fillId="0" borderId="2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Fill="1" applyBorder="1" applyAlignment="1">
      <alignment horizontal="center" vertical="center" wrapText="1"/>
    </xf>
    <xf numFmtId="0" fontId="10" fillId="0" borderId="0" xfId="0" applyFont="1" applyAlignment="1">
      <alignment horizontal="center" vertical="center"/>
    </xf>
    <xf numFmtId="165" fontId="0" fillId="3" borderId="6" xfId="0" applyNumberFormat="1" applyFill="1" applyBorder="1" applyAlignment="1">
      <alignment horizontal="center" vertical="center" wrapText="1"/>
    </xf>
    <xf numFmtId="0" fontId="3" fillId="0" borderId="0" xfId="0" applyFont="1" applyBorder="1" applyAlignment="1">
      <alignment horizontal="center" vertical="center" wrapText="1"/>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2" fillId="2" borderId="1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23" xfId="0" applyFill="1" applyBorder="1" applyAlignment="1">
      <alignment horizontal="center" vertical="top" wrapText="1"/>
    </xf>
    <xf numFmtId="0" fontId="0" fillId="0" borderId="21" xfId="0" applyFill="1" applyBorder="1" applyAlignment="1">
      <alignment horizontal="center" vertical="top" wrapText="1"/>
    </xf>
    <xf numFmtId="0" fontId="0" fillId="0" borderId="24" xfId="0" applyFill="1" applyBorder="1" applyAlignment="1">
      <alignment horizontal="center" vertical="top" wrapText="1"/>
    </xf>
    <xf numFmtId="0" fontId="0" fillId="0" borderId="22" xfId="0" applyFill="1" applyBorder="1" applyAlignment="1">
      <alignment horizontal="center" vertical="top" wrapText="1"/>
    </xf>
    <xf numFmtId="0" fontId="0" fillId="0" borderId="6" xfId="0" applyFill="1" applyBorder="1" applyAlignment="1">
      <alignment horizontal="center" vertical="center"/>
    </xf>
    <xf numFmtId="0" fontId="4" fillId="0" borderId="9" xfId="1" applyNumberFormat="1" applyFont="1" applyFill="1" applyBorder="1" applyAlignment="1" applyProtection="1">
      <alignment horizontal="left" vertical="center" wrapText="1"/>
      <protection locked="0"/>
    </xf>
    <xf numFmtId="0" fontId="4" fillId="0" borderId="13" xfId="1" applyNumberFormat="1" applyFont="1" applyFill="1" applyBorder="1" applyAlignment="1" applyProtection="1">
      <alignment horizontal="left" vertical="center" wrapText="1"/>
      <protection locked="0"/>
    </xf>
    <xf numFmtId="0" fontId="4" fillId="0" borderId="10" xfId="1" applyNumberFormat="1" applyFont="1" applyFill="1" applyBorder="1" applyAlignment="1" applyProtection="1">
      <alignment horizontal="left" vertical="center" wrapText="1"/>
      <protection locked="0"/>
    </xf>
    <xf numFmtId="167" fontId="0" fillId="0" borderId="7" xfId="1" applyNumberFormat="1" applyFont="1" applyBorder="1" applyAlignment="1">
      <alignment horizontal="left" vertical="center"/>
    </xf>
    <xf numFmtId="167" fontId="0" fillId="0" borderId="8" xfId="1" applyNumberFormat="1" applyFont="1" applyBorder="1" applyAlignment="1">
      <alignment horizontal="left" vertical="center"/>
    </xf>
    <xf numFmtId="167" fontId="16" fillId="0" borderId="9" xfId="1" applyNumberFormat="1" applyFont="1" applyFill="1" applyBorder="1" applyAlignment="1">
      <alignment horizontal="center" vertical="center" wrapText="1"/>
    </xf>
    <xf numFmtId="167" fontId="16" fillId="0" borderId="13" xfId="1" applyNumberFormat="1" applyFont="1" applyFill="1" applyBorder="1" applyAlignment="1">
      <alignment horizontal="center" vertical="center" wrapText="1"/>
    </xf>
    <xf numFmtId="167" fontId="16" fillId="0" borderId="10" xfId="1" applyNumberFormat="1" applyFont="1" applyFill="1" applyBorder="1" applyAlignment="1">
      <alignment horizontal="center" vertical="center" wrapText="1"/>
    </xf>
    <xf numFmtId="167" fontId="0" fillId="0" borderId="20" xfId="1" applyNumberFormat="1" applyFont="1" applyBorder="1" applyAlignment="1">
      <alignment horizontal="left" vertical="center" wrapText="1"/>
    </xf>
    <xf numFmtId="167" fontId="0" fillId="0" borderId="19" xfId="1" applyNumberFormat="1" applyFont="1" applyBorder="1" applyAlignment="1">
      <alignment horizontal="left" vertical="center" wrapText="1"/>
    </xf>
    <xf numFmtId="167" fontId="0" fillId="0" borderId="24" xfId="1" applyNumberFormat="1" applyFont="1" applyBorder="1" applyAlignment="1">
      <alignment horizontal="left" vertical="center" wrapText="1"/>
    </xf>
    <xf numFmtId="167" fontId="0" fillId="0" borderId="22" xfId="1" applyNumberFormat="1"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0" fillId="0" borderId="7" xfId="0" applyFill="1" applyBorder="1" applyAlignment="1">
      <alignment horizontal="center" wrapText="1"/>
    </xf>
    <xf numFmtId="0" fontId="0" fillId="0" borderId="8" xfId="0" applyFill="1" applyBorder="1" applyAlignment="1">
      <alignment horizontal="center" wrapText="1"/>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165" fontId="0" fillId="3" borderId="9" xfId="0" applyNumberFormat="1" applyFont="1" applyFill="1" applyBorder="1" applyAlignment="1">
      <alignment horizontal="left" vertical="justify" wrapText="1"/>
    </xf>
    <xf numFmtId="165" fontId="0" fillId="3" borderId="13" xfId="0" applyNumberFormat="1" applyFont="1" applyFill="1" applyBorder="1" applyAlignment="1">
      <alignment horizontal="left" vertical="justify" wrapText="1"/>
    </xf>
    <xf numFmtId="165" fontId="0" fillId="3" borderId="10" xfId="0" applyNumberFormat="1" applyFont="1" applyFill="1" applyBorder="1" applyAlignment="1">
      <alignment horizontal="left" vertical="justify"/>
    </xf>
    <xf numFmtId="0" fontId="2" fillId="0" borderId="6" xfId="0" applyFont="1" applyBorder="1" applyAlignment="1">
      <alignment horizontal="center" vertical="center" wrapText="1"/>
    </xf>
    <xf numFmtId="0" fontId="2" fillId="0" borderId="6" xfId="0" applyFont="1" applyBorder="1" applyAlignment="1">
      <alignment horizontal="center" vertical="center"/>
    </xf>
  </cellXfs>
  <cellStyles count="8">
    <cellStyle name="Buena" xfId="7" builtinId="26"/>
    <cellStyle name="Millares" xfId="1" builtinId="3"/>
    <cellStyle name="Millares 2" xfId="3"/>
    <cellStyle name="Moneda" xfId="6" builtinId="4"/>
    <cellStyle name="Moneda 2" xfId="4"/>
    <cellStyle name="Normal" xfId="0" builtinId="0"/>
    <cellStyle name="Normal 5" xfId="5"/>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38"/>
  <sheetViews>
    <sheetView topLeftCell="F115" zoomScale="80" zoomScaleNormal="80" workbookViewId="0">
      <selection activeCell="J106" sqref="J106"/>
    </sheetView>
  </sheetViews>
  <sheetFormatPr baseColWidth="10" defaultRowHeight="15"/>
  <cols>
    <col min="1" max="1" width="3.140625" style="28" bestFit="1" customWidth="1"/>
    <col min="2" max="2" width="52.42578125" style="28" customWidth="1"/>
    <col min="3" max="3" width="31.140625" style="28" customWidth="1"/>
    <col min="4" max="4" width="34.140625"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19.140625" style="28" customWidth="1"/>
    <col min="12" max="12" width="21.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1" width="6.42578125" style="28" customWidth="1"/>
    <col min="22" max="250" width="11.42578125" style="28"/>
    <col min="251" max="251" width="1" style="28" customWidth="1"/>
    <col min="252" max="252" width="4.28515625" style="28" customWidth="1"/>
    <col min="253" max="253" width="34.7109375" style="28" customWidth="1"/>
    <col min="254" max="254" width="0" style="28" hidden="1" customWidth="1"/>
    <col min="255" max="255" width="20" style="28" customWidth="1"/>
    <col min="256" max="256" width="20.85546875" style="28" customWidth="1"/>
    <col min="257" max="257" width="25" style="28" customWidth="1"/>
    <col min="258" max="258" width="18.7109375" style="28" customWidth="1"/>
    <col min="259" max="259" width="29.7109375" style="28" customWidth="1"/>
    <col min="260" max="260" width="13.42578125" style="28" customWidth="1"/>
    <col min="261" max="261" width="13.85546875" style="28" customWidth="1"/>
    <col min="262" max="266" width="16.5703125" style="28" customWidth="1"/>
    <col min="267" max="267" width="20.5703125" style="28" customWidth="1"/>
    <col min="268" max="268" width="21.140625" style="28" customWidth="1"/>
    <col min="269" max="269" width="9.5703125" style="28" customWidth="1"/>
    <col min="270" max="270" width="0.42578125" style="28" customWidth="1"/>
    <col min="271" max="277" width="6.42578125" style="28" customWidth="1"/>
    <col min="278" max="506" width="11.42578125" style="28"/>
    <col min="507" max="507" width="1" style="28" customWidth="1"/>
    <col min="508" max="508" width="4.28515625" style="28" customWidth="1"/>
    <col min="509" max="509" width="34.7109375" style="28" customWidth="1"/>
    <col min="510" max="510" width="0" style="28" hidden="1" customWidth="1"/>
    <col min="511" max="511" width="20" style="28" customWidth="1"/>
    <col min="512" max="512" width="20.85546875" style="28" customWidth="1"/>
    <col min="513" max="513" width="25" style="28" customWidth="1"/>
    <col min="514" max="514" width="18.7109375" style="28" customWidth="1"/>
    <col min="515" max="515" width="29.7109375" style="28" customWidth="1"/>
    <col min="516" max="516" width="13.42578125" style="28" customWidth="1"/>
    <col min="517" max="517" width="13.85546875" style="28" customWidth="1"/>
    <col min="518" max="522" width="16.5703125" style="28" customWidth="1"/>
    <col min="523" max="523" width="20.5703125" style="28" customWidth="1"/>
    <col min="524" max="524" width="21.140625" style="28" customWidth="1"/>
    <col min="525" max="525" width="9.5703125" style="28" customWidth="1"/>
    <col min="526" max="526" width="0.42578125" style="28" customWidth="1"/>
    <col min="527" max="533" width="6.42578125" style="28" customWidth="1"/>
    <col min="534" max="762" width="11.42578125" style="28"/>
    <col min="763" max="763" width="1" style="28" customWidth="1"/>
    <col min="764" max="764" width="4.28515625" style="28" customWidth="1"/>
    <col min="765" max="765" width="34.7109375" style="28" customWidth="1"/>
    <col min="766" max="766" width="0" style="28" hidden="1" customWidth="1"/>
    <col min="767" max="767" width="20" style="28" customWidth="1"/>
    <col min="768" max="768" width="20.85546875" style="28" customWidth="1"/>
    <col min="769" max="769" width="25" style="28" customWidth="1"/>
    <col min="770" max="770" width="18.7109375" style="28" customWidth="1"/>
    <col min="771" max="771" width="29.7109375" style="28" customWidth="1"/>
    <col min="772" max="772" width="13.42578125" style="28" customWidth="1"/>
    <col min="773" max="773" width="13.85546875" style="28" customWidth="1"/>
    <col min="774" max="778" width="16.5703125" style="28" customWidth="1"/>
    <col min="779" max="779" width="20.5703125" style="28" customWidth="1"/>
    <col min="780" max="780" width="21.140625" style="28" customWidth="1"/>
    <col min="781" max="781" width="9.5703125" style="28" customWidth="1"/>
    <col min="782" max="782" width="0.42578125" style="28" customWidth="1"/>
    <col min="783" max="789" width="6.42578125" style="28" customWidth="1"/>
    <col min="790" max="1018" width="11.42578125" style="28"/>
    <col min="1019" max="1019" width="1" style="28" customWidth="1"/>
    <col min="1020" max="1020" width="4.28515625" style="28" customWidth="1"/>
    <col min="1021" max="1021" width="34.7109375" style="28" customWidth="1"/>
    <col min="1022" max="1022" width="0" style="28" hidden="1" customWidth="1"/>
    <col min="1023" max="1023" width="20" style="28" customWidth="1"/>
    <col min="1024" max="1024" width="20.85546875" style="28" customWidth="1"/>
    <col min="1025" max="1025" width="25" style="28" customWidth="1"/>
    <col min="1026" max="1026" width="18.7109375" style="28" customWidth="1"/>
    <col min="1027" max="1027" width="29.7109375" style="28" customWidth="1"/>
    <col min="1028" max="1028" width="13.42578125" style="28" customWidth="1"/>
    <col min="1029" max="1029" width="13.85546875" style="28" customWidth="1"/>
    <col min="1030" max="1034" width="16.5703125" style="28" customWidth="1"/>
    <col min="1035" max="1035" width="20.5703125" style="28" customWidth="1"/>
    <col min="1036" max="1036" width="21.140625" style="28" customWidth="1"/>
    <col min="1037" max="1037" width="9.5703125" style="28" customWidth="1"/>
    <col min="1038" max="1038" width="0.42578125" style="28" customWidth="1"/>
    <col min="1039" max="1045" width="6.42578125" style="28" customWidth="1"/>
    <col min="1046" max="1274" width="11.42578125" style="28"/>
    <col min="1275" max="1275" width="1" style="28" customWidth="1"/>
    <col min="1276" max="1276" width="4.28515625" style="28" customWidth="1"/>
    <col min="1277" max="1277" width="34.7109375" style="28" customWidth="1"/>
    <col min="1278" max="1278" width="0" style="28" hidden="1" customWidth="1"/>
    <col min="1279" max="1279" width="20" style="28" customWidth="1"/>
    <col min="1280" max="1280" width="20.85546875" style="28" customWidth="1"/>
    <col min="1281" max="1281" width="25" style="28" customWidth="1"/>
    <col min="1282" max="1282" width="18.7109375" style="28" customWidth="1"/>
    <col min="1283" max="1283" width="29.7109375" style="28" customWidth="1"/>
    <col min="1284" max="1284" width="13.42578125" style="28" customWidth="1"/>
    <col min="1285" max="1285" width="13.85546875" style="28" customWidth="1"/>
    <col min="1286" max="1290" width="16.5703125" style="28" customWidth="1"/>
    <col min="1291" max="1291" width="20.5703125" style="28" customWidth="1"/>
    <col min="1292" max="1292" width="21.140625" style="28" customWidth="1"/>
    <col min="1293" max="1293" width="9.5703125" style="28" customWidth="1"/>
    <col min="1294" max="1294" width="0.42578125" style="28" customWidth="1"/>
    <col min="1295" max="1301" width="6.42578125" style="28" customWidth="1"/>
    <col min="1302" max="1530" width="11.42578125" style="28"/>
    <col min="1531" max="1531" width="1" style="28" customWidth="1"/>
    <col min="1532" max="1532" width="4.28515625" style="28" customWidth="1"/>
    <col min="1533" max="1533" width="34.7109375" style="28" customWidth="1"/>
    <col min="1534" max="1534" width="0" style="28" hidden="1" customWidth="1"/>
    <col min="1535" max="1535" width="20" style="28" customWidth="1"/>
    <col min="1536" max="1536" width="20.85546875" style="28" customWidth="1"/>
    <col min="1537" max="1537" width="25" style="28" customWidth="1"/>
    <col min="1538" max="1538" width="18.7109375" style="28" customWidth="1"/>
    <col min="1539" max="1539" width="29.7109375" style="28" customWidth="1"/>
    <col min="1540" max="1540" width="13.42578125" style="28" customWidth="1"/>
    <col min="1541" max="1541" width="13.85546875" style="28" customWidth="1"/>
    <col min="1542" max="1546" width="16.5703125" style="28" customWidth="1"/>
    <col min="1547" max="1547" width="20.5703125" style="28" customWidth="1"/>
    <col min="1548" max="1548" width="21.140625" style="28" customWidth="1"/>
    <col min="1549" max="1549" width="9.5703125" style="28" customWidth="1"/>
    <col min="1550" max="1550" width="0.42578125" style="28" customWidth="1"/>
    <col min="1551" max="1557" width="6.42578125" style="28" customWidth="1"/>
    <col min="1558" max="1786" width="11.42578125" style="28"/>
    <col min="1787" max="1787" width="1" style="28" customWidth="1"/>
    <col min="1788" max="1788" width="4.28515625" style="28" customWidth="1"/>
    <col min="1789" max="1789" width="34.7109375" style="28" customWidth="1"/>
    <col min="1790" max="1790" width="0" style="28" hidden="1" customWidth="1"/>
    <col min="1791" max="1791" width="20" style="28" customWidth="1"/>
    <col min="1792" max="1792" width="20.85546875" style="28" customWidth="1"/>
    <col min="1793" max="1793" width="25" style="28" customWidth="1"/>
    <col min="1794" max="1794" width="18.7109375" style="28" customWidth="1"/>
    <col min="1795" max="1795" width="29.7109375" style="28" customWidth="1"/>
    <col min="1796" max="1796" width="13.42578125" style="28" customWidth="1"/>
    <col min="1797" max="1797" width="13.85546875" style="28" customWidth="1"/>
    <col min="1798" max="1802" width="16.5703125" style="28" customWidth="1"/>
    <col min="1803" max="1803" width="20.5703125" style="28" customWidth="1"/>
    <col min="1804" max="1804" width="21.140625" style="28" customWidth="1"/>
    <col min="1805" max="1805" width="9.5703125" style="28" customWidth="1"/>
    <col min="1806" max="1806" width="0.42578125" style="28" customWidth="1"/>
    <col min="1807" max="1813" width="6.42578125" style="28" customWidth="1"/>
    <col min="1814" max="2042" width="11.42578125" style="28"/>
    <col min="2043" max="2043" width="1" style="28" customWidth="1"/>
    <col min="2044" max="2044" width="4.28515625" style="28" customWidth="1"/>
    <col min="2045" max="2045" width="34.7109375" style="28" customWidth="1"/>
    <col min="2046" max="2046" width="0" style="28" hidden="1" customWidth="1"/>
    <col min="2047" max="2047" width="20" style="28" customWidth="1"/>
    <col min="2048" max="2048" width="20.85546875" style="28" customWidth="1"/>
    <col min="2049" max="2049" width="25" style="28" customWidth="1"/>
    <col min="2050" max="2050" width="18.7109375" style="28" customWidth="1"/>
    <col min="2051" max="2051" width="29.7109375" style="28" customWidth="1"/>
    <col min="2052" max="2052" width="13.42578125" style="28" customWidth="1"/>
    <col min="2053" max="2053" width="13.85546875" style="28" customWidth="1"/>
    <col min="2054" max="2058" width="16.5703125" style="28" customWidth="1"/>
    <col min="2059" max="2059" width="20.5703125" style="28" customWidth="1"/>
    <col min="2060" max="2060" width="21.140625" style="28" customWidth="1"/>
    <col min="2061" max="2061" width="9.5703125" style="28" customWidth="1"/>
    <col min="2062" max="2062" width="0.42578125" style="28" customWidth="1"/>
    <col min="2063" max="2069" width="6.42578125" style="28" customWidth="1"/>
    <col min="2070" max="2298" width="11.42578125" style="28"/>
    <col min="2299" max="2299" width="1" style="28" customWidth="1"/>
    <col min="2300" max="2300" width="4.28515625" style="28" customWidth="1"/>
    <col min="2301" max="2301" width="34.7109375" style="28" customWidth="1"/>
    <col min="2302" max="2302" width="0" style="28" hidden="1" customWidth="1"/>
    <col min="2303" max="2303" width="20" style="28" customWidth="1"/>
    <col min="2304" max="2304" width="20.85546875" style="28" customWidth="1"/>
    <col min="2305" max="2305" width="25" style="28" customWidth="1"/>
    <col min="2306" max="2306" width="18.7109375" style="28" customWidth="1"/>
    <col min="2307" max="2307" width="29.7109375" style="28" customWidth="1"/>
    <col min="2308" max="2308" width="13.42578125" style="28" customWidth="1"/>
    <col min="2309" max="2309" width="13.85546875" style="28" customWidth="1"/>
    <col min="2310" max="2314" width="16.5703125" style="28" customWidth="1"/>
    <col min="2315" max="2315" width="20.5703125" style="28" customWidth="1"/>
    <col min="2316" max="2316" width="21.140625" style="28" customWidth="1"/>
    <col min="2317" max="2317" width="9.5703125" style="28" customWidth="1"/>
    <col min="2318" max="2318" width="0.42578125" style="28" customWidth="1"/>
    <col min="2319" max="2325" width="6.42578125" style="28" customWidth="1"/>
    <col min="2326" max="2554" width="11.42578125" style="28"/>
    <col min="2555" max="2555" width="1" style="28" customWidth="1"/>
    <col min="2556" max="2556" width="4.28515625" style="28" customWidth="1"/>
    <col min="2557" max="2557" width="34.7109375" style="28" customWidth="1"/>
    <col min="2558" max="2558" width="0" style="28" hidden="1" customWidth="1"/>
    <col min="2559" max="2559" width="20" style="28" customWidth="1"/>
    <col min="2560" max="2560" width="20.85546875" style="28" customWidth="1"/>
    <col min="2561" max="2561" width="25" style="28" customWidth="1"/>
    <col min="2562" max="2562" width="18.7109375" style="28" customWidth="1"/>
    <col min="2563" max="2563" width="29.7109375" style="28" customWidth="1"/>
    <col min="2564" max="2564" width="13.42578125" style="28" customWidth="1"/>
    <col min="2565" max="2565" width="13.85546875" style="28" customWidth="1"/>
    <col min="2566" max="2570" width="16.5703125" style="28" customWidth="1"/>
    <col min="2571" max="2571" width="20.5703125" style="28" customWidth="1"/>
    <col min="2572" max="2572" width="21.140625" style="28" customWidth="1"/>
    <col min="2573" max="2573" width="9.5703125" style="28" customWidth="1"/>
    <col min="2574" max="2574" width="0.42578125" style="28" customWidth="1"/>
    <col min="2575" max="2581" width="6.42578125" style="28" customWidth="1"/>
    <col min="2582" max="2810" width="11.42578125" style="28"/>
    <col min="2811" max="2811" width="1" style="28" customWidth="1"/>
    <col min="2812" max="2812" width="4.28515625" style="28" customWidth="1"/>
    <col min="2813" max="2813" width="34.7109375" style="28" customWidth="1"/>
    <col min="2814" max="2814" width="0" style="28" hidden="1" customWidth="1"/>
    <col min="2815" max="2815" width="20" style="28" customWidth="1"/>
    <col min="2816" max="2816" width="20.85546875" style="28" customWidth="1"/>
    <col min="2817" max="2817" width="25" style="28" customWidth="1"/>
    <col min="2818" max="2818" width="18.7109375" style="28" customWidth="1"/>
    <col min="2819" max="2819" width="29.7109375" style="28" customWidth="1"/>
    <col min="2820" max="2820" width="13.42578125" style="28" customWidth="1"/>
    <col min="2821" max="2821" width="13.85546875" style="28" customWidth="1"/>
    <col min="2822" max="2826" width="16.5703125" style="28" customWidth="1"/>
    <col min="2827" max="2827" width="20.5703125" style="28" customWidth="1"/>
    <col min="2828" max="2828" width="21.140625" style="28" customWidth="1"/>
    <col min="2829" max="2829" width="9.5703125" style="28" customWidth="1"/>
    <col min="2830" max="2830" width="0.42578125" style="28" customWidth="1"/>
    <col min="2831" max="2837" width="6.42578125" style="28" customWidth="1"/>
    <col min="2838" max="3066" width="11.42578125" style="28"/>
    <col min="3067" max="3067" width="1" style="28" customWidth="1"/>
    <col min="3068" max="3068" width="4.28515625" style="28" customWidth="1"/>
    <col min="3069" max="3069" width="34.7109375" style="28" customWidth="1"/>
    <col min="3070" max="3070" width="0" style="28" hidden="1" customWidth="1"/>
    <col min="3071" max="3071" width="20" style="28" customWidth="1"/>
    <col min="3072" max="3072" width="20.85546875" style="28" customWidth="1"/>
    <col min="3073" max="3073" width="25" style="28" customWidth="1"/>
    <col min="3074" max="3074" width="18.7109375" style="28" customWidth="1"/>
    <col min="3075" max="3075" width="29.7109375" style="28" customWidth="1"/>
    <col min="3076" max="3076" width="13.42578125" style="28" customWidth="1"/>
    <col min="3077" max="3077" width="13.85546875" style="28" customWidth="1"/>
    <col min="3078" max="3082" width="16.5703125" style="28" customWidth="1"/>
    <col min="3083" max="3083" width="20.5703125" style="28" customWidth="1"/>
    <col min="3084" max="3084" width="21.140625" style="28" customWidth="1"/>
    <col min="3085" max="3085" width="9.5703125" style="28" customWidth="1"/>
    <col min="3086" max="3086" width="0.42578125" style="28" customWidth="1"/>
    <col min="3087" max="3093" width="6.42578125" style="28" customWidth="1"/>
    <col min="3094" max="3322" width="11.42578125" style="28"/>
    <col min="3323" max="3323" width="1" style="28" customWidth="1"/>
    <col min="3324" max="3324" width="4.28515625" style="28" customWidth="1"/>
    <col min="3325" max="3325" width="34.7109375" style="28" customWidth="1"/>
    <col min="3326" max="3326" width="0" style="28" hidden="1" customWidth="1"/>
    <col min="3327" max="3327" width="20" style="28" customWidth="1"/>
    <col min="3328" max="3328" width="20.85546875" style="28" customWidth="1"/>
    <col min="3329" max="3329" width="25" style="28" customWidth="1"/>
    <col min="3330" max="3330" width="18.7109375" style="28" customWidth="1"/>
    <col min="3331" max="3331" width="29.7109375" style="28" customWidth="1"/>
    <col min="3332" max="3332" width="13.42578125" style="28" customWidth="1"/>
    <col min="3333" max="3333" width="13.85546875" style="28" customWidth="1"/>
    <col min="3334" max="3338" width="16.5703125" style="28" customWidth="1"/>
    <col min="3339" max="3339" width="20.5703125" style="28" customWidth="1"/>
    <col min="3340" max="3340" width="21.140625" style="28" customWidth="1"/>
    <col min="3341" max="3341" width="9.5703125" style="28" customWidth="1"/>
    <col min="3342" max="3342" width="0.42578125" style="28" customWidth="1"/>
    <col min="3343" max="3349" width="6.42578125" style="28" customWidth="1"/>
    <col min="3350" max="3578" width="11.42578125" style="28"/>
    <col min="3579" max="3579" width="1" style="28" customWidth="1"/>
    <col min="3580" max="3580" width="4.28515625" style="28" customWidth="1"/>
    <col min="3581" max="3581" width="34.7109375" style="28" customWidth="1"/>
    <col min="3582" max="3582" width="0" style="28" hidden="1" customWidth="1"/>
    <col min="3583" max="3583" width="20" style="28" customWidth="1"/>
    <col min="3584" max="3584" width="20.85546875" style="28" customWidth="1"/>
    <col min="3585" max="3585" width="25" style="28" customWidth="1"/>
    <col min="3586" max="3586" width="18.7109375" style="28" customWidth="1"/>
    <col min="3587" max="3587" width="29.7109375" style="28" customWidth="1"/>
    <col min="3588" max="3588" width="13.42578125" style="28" customWidth="1"/>
    <col min="3589" max="3589" width="13.85546875" style="28" customWidth="1"/>
    <col min="3590" max="3594" width="16.5703125" style="28" customWidth="1"/>
    <col min="3595" max="3595" width="20.5703125" style="28" customWidth="1"/>
    <col min="3596" max="3596" width="21.140625" style="28" customWidth="1"/>
    <col min="3597" max="3597" width="9.5703125" style="28" customWidth="1"/>
    <col min="3598" max="3598" width="0.42578125" style="28" customWidth="1"/>
    <col min="3599" max="3605" width="6.42578125" style="28" customWidth="1"/>
    <col min="3606" max="3834" width="11.42578125" style="28"/>
    <col min="3835" max="3835" width="1" style="28" customWidth="1"/>
    <col min="3836" max="3836" width="4.28515625" style="28" customWidth="1"/>
    <col min="3837" max="3837" width="34.7109375" style="28" customWidth="1"/>
    <col min="3838" max="3838" width="0" style="28" hidden="1" customWidth="1"/>
    <col min="3839" max="3839" width="20" style="28" customWidth="1"/>
    <col min="3840" max="3840" width="20.85546875" style="28" customWidth="1"/>
    <col min="3841" max="3841" width="25" style="28" customWidth="1"/>
    <col min="3842" max="3842" width="18.7109375" style="28" customWidth="1"/>
    <col min="3843" max="3843" width="29.7109375" style="28" customWidth="1"/>
    <col min="3844" max="3844" width="13.42578125" style="28" customWidth="1"/>
    <col min="3845" max="3845" width="13.85546875" style="28" customWidth="1"/>
    <col min="3846" max="3850" width="16.5703125" style="28" customWidth="1"/>
    <col min="3851" max="3851" width="20.5703125" style="28" customWidth="1"/>
    <col min="3852" max="3852" width="21.140625" style="28" customWidth="1"/>
    <col min="3853" max="3853" width="9.5703125" style="28" customWidth="1"/>
    <col min="3854" max="3854" width="0.42578125" style="28" customWidth="1"/>
    <col min="3855" max="3861" width="6.42578125" style="28" customWidth="1"/>
    <col min="3862" max="4090" width="11.42578125" style="28"/>
    <col min="4091" max="4091" width="1" style="28" customWidth="1"/>
    <col min="4092" max="4092" width="4.28515625" style="28" customWidth="1"/>
    <col min="4093" max="4093" width="34.7109375" style="28" customWidth="1"/>
    <col min="4094" max="4094" width="0" style="28" hidden="1" customWidth="1"/>
    <col min="4095" max="4095" width="20" style="28" customWidth="1"/>
    <col min="4096" max="4096" width="20.85546875" style="28" customWidth="1"/>
    <col min="4097" max="4097" width="25" style="28" customWidth="1"/>
    <col min="4098" max="4098" width="18.7109375" style="28" customWidth="1"/>
    <col min="4099" max="4099" width="29.7109375" style="28" customWidth="1"/>
    <col min="4100" max="4100" width="13.42578125" style="28" customWidth="1"/>
    <col min="4101" max="4101" width="13.85546875" style="28" customWidth="1"/>
    <col min="4102" max="4106" width="16.5703125" style="28" customWidth="1"/>
    <col min="4107" max="4107" width="20.5703125" style="28" customWidth="1"/>
    <col min="4108" max="4108" width="21.140625" style="28" customWidth="1"/>
    <col min="4109" max="4109" width="9.5703125" style="28" customWidth="1"/>
    <col min="4110" max="4110" width="0.42578125" style="28" customWidth="1"/>
    <col min="4111" max="4117" width="6.42578125" style="28" customWidth="1"/>
    <col min="4118" max="4346" width="11.42578125" style="28"/>
    <col min="4347" max="4347" width="1" style="28" customWidth="1"/>
    <col min="4348" max="4348" width="4.28515625" style="28" customWidth="1"/>
    <col min="4349" max="4349" width="34.7109375" style="28" customWidth="1"/>
    <col min="4350" max="4350" width="0" style="28" hidden="1" customWidth="1"/>
    <col min="4351" max="4351" width="20" style="28" customWidth="1"/>
    <col min="4352" max="4352" width="20.85546875" style="28" customWidth="1"/>
    <col min="4353" max="4353" width="25" style="28" customWidth="1"/>
    <col min="4354" max="4354" width="18.7109375" style="28" customWidth="1"/>
    <col min="4355" max="4355" width="29.7109375" style="28" customWidth="1"/>
    <col min="4356" max="4356" width="13.42578125" style="28" customWidth="1"/>
    <col min="4357" max="4357" width="13.85546875" style="28" customWidth="1"/>
    <col min="4358" max="4362" width="16.5703125" style="28" customWidth="1"/>
    <col min="4363" max="4363" width="20.5703125" style="28" customWidth="1"/>
    <col min="4364" max="4364" width="21.140625" style="28" customWidth="1"/>
    <col min="4365" max="4365" width="9.5703125" style="28" customWidth="1"/>
    <col min="4366" max="4366" width="0.42578125" style="28" customWidth="1"/>
    <col min="4367" max="4373" width="6.42578125" style="28" customWidth="1"/>
    <col min="4374" max="4602" width="11.42578125" style="28"/>
    <col min="4603" max="4603" width="1" style="28" customWidth="1"/>
    <col min="4604" max="4604" width="4.28515625" style="28" customWidth="1"/>
    <col min="4605" max="4605" width="34.7109375" style="28" customWidth="1"/>
    <col min="4606" max="4606" width="0" style="28" hidden="1" customWidth="1"/>
    <col min="4607" max="4607" width="20" style="28" customWidth="1"/>
    <col min="4608" max="4608" width="20.85546875" style="28" customWidth="1"/>
    <col min="4609" max="4609" width="25" style="28" customWidth="1"/>
    <col min="4610" max="4610" width="18.7109375" style="28" customWidth="1"/>
    <col min="4611" max="4611" width="29.7109375" style="28" customWidth="1"/>
    <col min="4612" max="4612" width="13.42578125" style="28" customWidth="1"/>
    <col min="4613" max="4613" width="13.85546875" style="28" customWidth="1"/>
    <col min="4614" max="4618" width="16.5703125" style="28" customWidth="1"/>
    <col min="4619" max="4619" width="20.5703125" style="28" customWidth="1"/>
    <col min="4620" max="4620" width="21.140625" style="28" customWidth="1"/>
    <col min="4621" max="4621" width="9.5703125" style="28" customWidth="1"/>
    <col min="4622" max="4622" width="0.42578125" style="28" customWidth="1"/>
    <col min="4623" max="4629" width="6.42578125" style="28" customWidth="1"/>
    <col min="4630" max="4858" width="11.42578125" style="28"/>
    <col min="4859" max="4859" width="1" style="28" customWidth="1"/>
    <col min="4860" max="4860" width="4.28515625" style="28" customWidth="1"/>
    <col min="4861" max="4861" width="34.7109375" style="28" customWidth="1"/>
    <col min="4862" max="4862" width="0" style="28" hidden="1" customWidth="1"/>
    <col min="4863" max="4863" width="20" style="28" customWidth="1"/>
    <col min="4864" max="4864" width="20.85546875" style="28" customWidth="1"/>
    <col min="4865" max="4865" width="25" style="28" customWidth="1"/>
    <col min="4866" max="4866" width="18.7109375" style="28" customWidth="1"/>
    <col min="4867" max="4867" width="29.7109375" style="28" customWidth="1"/>
    <col min="4868" max="4868" width="13.42578125" style="28" customWidth="1"/>
    <col min="4869" max="4869" width="13.85546875" style="28" customWidth="1"/>
    <col min="4870" max="4874" width="16.5703125" style="28" customWidth="1"/>
    <col min="4875" max="4875" width="20.5703125" style="28" customWidth="1"/>
    <col min="4876" max="4876" width="21.140625" style="28" customWidth="1"/>
    <col min="4877" max="4877" width="9.5703125" style="28" customWidth="1"/>
    <col min="4878" max="4878" width="0.42578125" style="28" customWidth="1"/>
    <col min="4879" max="4885" width="6.42578125" style="28" customWidth="1"/>
    <col min="4886" max="5114" width="11.42578125" style="28"/>
    <col min="5115" max="5115" width="1" style="28" customWidth="1"/>
    <col min="5116" max="5116" width="4.28515625" style="28" customWidth="1"/>
    <col min="5117" max="5117" width="34.7109375" style="28" customWidth="1"/>
    <col min="5118" max="5118" width="0" style="28" hidden="1" customWidth="1"/>
    <col min="5119" max="5119" width="20" style="28" customWidth="1"/>
    <col min="5120" max="5120" width="20.85546875" style="28" customWidth="1"/>
    <col min="5121" max="5121" width="25" style="28" customWidth="1"/>
    <col min="5122" max="5122" width="18.7109375" style="28" customWidth="1"/>
    <col min="5123" max="5123" width="29.7109375" style="28" customWidth="1"/>
    <col min="5124" max="5124" width="13.42578125" style="28" customWidth="1"/>
    <col min="5125" max="5125" width="13.85546875" style="28" customWidth="1"/>
    <col min="5126" max="5130" width="16.5703125" style="28" customWidth="1"/>
    <col min="5131" max="5131" width="20.5703125" style="28" customWidth="1"/>
    <col min="5132" max="5132" width="21.140625" style="28" customWidth="1"/>
    <col min="5133" max="5133" width="9.5703125" style="28" customWidth="1"/>
    <col min="5134" max="5134" width="0.42578125" style="28" customWidth="1"/>
    <col min="5135" max="5141" width="6.42578125" style="28" customWidth="1"/>
    <col min="5142" max="5370" width="11.42578125" style="28"/>
    <col min="5371" max="5371" width="1" style="28" customWidth="1"/>
    <col min="5372" max="5372" width="4.28515625" style="28" customWidth="1"/>
    <col min="5373" max="5373" width="34.7109375" style="28" customWidth="1"/>
    <col min="5374" max="5374" width="0" style="28" hidden="1" customWidth="1"/>
    <col min="5375" max="5375" width="20" style="28" customWidth="1"/>
    <col min="5376" max="5376" width="20.85546875" style="28" customWidth="1"/>
    <col min="5377" max="5377" width="25" style="28" customWidth="1"/>
    <col min="5378" max="5378" width="18.7109375" style="28" customWidth="1"/>
    <col min="5379" max="5379" width="29.7109375" style="28" customWidth="1"/>
    <col min="5380" max="5380" width="13.42578125" style="28" customWidth="1"/>
    <col min="5381" max="5381" width="13.85546875" style="28" customWidth="1"/>
    <col min="5382" max="5386" width="16.5703125" style="28" customWidth="1"/>
    <col min="5387" max="5387" width="20.5703125" style="28" customWidth="1"/>
    <col min="5388" max="5388" width="21.140625" style="28" customWidth="1"/>
    <col min="5389" max="5389" width="9.5703125" style="28" customWidth="1"/>
    <col min="5390" max="5390" width="0.42578125" style="28" customWidth="1"/>
    <col min="5391" max="5397" width="6.42578125" style="28" customWidth="1"/>
    <col min="5398" max="5626" width="11.42578125" style="28"/>
    <col min="5627" max="5627" width="1" style="28" customWidth="1"/>
    <col min="5628" max="5628" width="4.28515625" style="28" customWidth="1"/>
    <col min="5629" max="5629" width="34.7109375" style="28" customWidth="1"/>
    <col min="5630" max="5630" width="0" style="28" hidden="1" customWidth="1"/>
    <col min="5631" max="5631" width="20" style="28" customWidth="1"/>
    <col min="5632" max="5632" width="20.85546875" style="28" customWidth="1"/>
    <col min="5633" max="5633" width="25" style="28" customWidth="1"/>
    <col min="5634" max="5634" width="18.7109375" style="28" customWidth="1"/>
    <col min="5635" max="5635" width="29.7109375" style="28" customWidth="1"/>
    <col min="5636" max="5636" width="13.42578125" style="28" customWidth="1"/>
    <col min="5637" max="5637" width="13.85546875" style="28" customWidth="1"/>
    <col min="5638" max="5642" width="16.5703125" style="28" customWidth="1"/>
    <col min="5643" max="5643" width="20.5703125" style="28" customWidth="1"/>
    <col min="5644" max="5644" width="21.140625" style="28" customWidth="1"/>
    <col min="5645" max="5645" width="9.5703125" style="28" customWidth="1"/>
    <col min="5646" max="5646" width="0.42578125" style="28" customWidth="1"/>
    <col min="5647" max="5653" width="6.42578125" style="28" customWidth="1"/>
    <col min="5654" max="5882" width="11.42578125" style="28"/>
    <col min="5883" max="5883" width="1" style="28" customWidth="1"/>
    <col min="5884" max="5884" width="4.28515625" style="28" customWidth="1"/>
    <col min="5885" max="5885" width="34.7109375" style="28" customWidth="1"/>
    <col min="5886" max="5886" width="0" style="28" hidden="1" customWidth="1"/>
    <col min="5887" max="5887" width="20" style="28" customWidth="1"/>
    <col min="5888" max="5888" width="20.85546875" style="28" customWidth="1"/>
    <col min="5889" max="5889" width="25" style="28" customWidth="1"/>
    <col min="5890" max="5890" width="18.7109375" style="28" customWidth="1"/>
    <col min="5891" max="5891" width="29.7109375" style="28" customWidth="1"/>
    <col min="5892" max="5892" width="13.42578125" style="28" customWidth="1"/>
    <col min="5893" max="5893" width="13.85546875" style="28" customWidth="1"/>
    <col min="5894" max="5898" width="16.5703125" style="28" customWidth="1"/>
    <col min="5899" max="5899" width="20.5703125" style="28" customWidth="1"/>
    <col min="5900" max="5900" width="21.140625" style="28" customWidth="1"/>
    <col min="5901" max="5901" width="9.5703125" style="28" customWidth="1"/>
    <col min="5902" max="5902" width="0.42578125" style="28" customWidth="1"/>
    <col min="5903" max="5909" width="6.42578125" style="28" customWidth="1"/>
    <col min="5910" max="6138" width="11.42578125" style="28"/>
    <col min="6139" max="6139" width="1" style="28" customWidth="1"/>
    <col min="6140" max="6140" width="4.28515625" style="28" customWidth="1"/>
    <col min="6141" max="6141" width="34.7109375" style="28" customWidth="1"/>
    <col min="6142" max="6142" width="0" style="28" hidden="1" customWidth="1"/>
    <col min="6143" max="6143" width="20" style="28" customWidth="1"/>
    <col min="6144" max="6144" width="20.85546875" style="28" customWidth="1"/>
    <col min="6145" max="6145" width="25" style="28" customWidth="1"/>
    <col min="6146" max="6146" width="18.7109375" style="28" customWidth="1"/>
    <col min="6147" max="6147" width="29.7109375" style="28" customWidth="1"/>
    <col min="6148" max="6148" width="13.42578125" style="28" customWidth="1"/>
    <col min="6149" max="6149" width="13.85546875" style="28" customWidth="1"/>
    <col min="6150" max="6154" width="16.5703125" style="28" customWidth="1"/>
    <col min="6155" max="6155" width="20.5703125" style="28" customWidth="1"/>
    <col min="6156" max="6156" width="21.140625" style="28" customWidth="1"/>
    <col min="6157" max="6157" width="9.5703125" style="28" customWidth="1"/>
    <col min="6158" max="6158" width="0.42578125" style="28" customWidth="1"/>
    <col min="6159" max="6165" width="6.42578125" style="28" customWidth="1"/>
    <col min="6166" max="6394" width="11.42578125" style="28"/>
    <col min="6395" max="6395" width="1" style="28" customWidth="1"/>
    <col min="6396" max="6396" width="4.28515625" style="28" customWidth="1"/>
    <col min="6397" max="6397" width="34.7109375" style="28" customWidth="1"/>
    <col min="6398" max="6398" width="0" style="28" hidden="1" customWidth="1"/>
    <col min="6399" max="6399" width="20" style="28" customWidth="1"/>
    <col min="6400" max="6400" width="20.85546875" style="28" customWidth="1"/>
    <col min="6401" max="6401" width="25" style="28" customWidth="1"/>
    <col min="6402" max="6402" width="18.7109375" style="28" customWidth="1"/>
    <col min="6403" max="6403" width="29.7109375" style="28" customWidth="1"/>
    <col min="6404" max="6404" width="13.42578125" style="28" customWidth="1"/>
    <col min="6405" max="6405" width="13.85546875" style="28" customWidth="1"/>
    <col min="6406" max="6410" width="16.5703125" style="28" customWidth="1"/>
    <col min="6411" max="6411" width="20.5703125" style="28" customWidth="1"/>
    <col min="6412" max="6412" width="21.140625" style="28" customWidth="1"/>
    <col min="6413" max="6413" width="9.5703125" style="28" customWidth="1"/>
    <col min="6414" max="6414" width="0.42578125" style="28" customWidth="1"/>
    <col min="6415" max="6421" width="6.42578125" style="28" customWidth="1"/>
    <col min="6422" max="6650" width="11.42578125" style="28"/>
    <col min="6651" max="6651" width="1" style="28" customWidth="1"/>
    <col min="6652" max="6652" width="4.28515625" style="28" customWidth="1"/>
    <col min="6653" max="6653" width="34.7109375" style="28" customWidth="1"/>
    <col min="6654" max="6654" width="0" style="28" hidden="1" customWidth="1"/>
    <col min="6655" max="6655" width="20" style="28" customWidth="1"/>
    <col min="6656" max="6656" width="20.85546875" style="28" customWidth="1"/>
    <col min="6657" max="6657" width="25" style="28" customWidth="1"/>
    <col min="6658" max="6658" width="18.7109375" style="28" customWidth="1"/>
    <col min="6659" max="6659" width="29.7109375" style="28" customWidth="1"/>
    <col min="6660" max="6660" width="13.42578125" style="28" customWidth="1"/>
    <col min="6661" max="6661" width="13.85546875" style="28" customWidth="1"/>
    <col min="6662" max="6666" width="16.5703125" style="28" customWidth="1"/>
    <col min="6667" max="6667" width="20.5703125" style="28" customWidth="1"/>
    <col min="6668" max="6668" width="21.140625" style="28" customWidth="1"/>
    <col min="6669" max="6669" width="9.5703125" style="28" customWidth="1"/>
    <col min="6670" max="6670" width="0.42578125" style="28" customWidth="1"/>
    <col min="6671" max="6677" width="6.42578125" style="28" customWidth="1"/>
    <col min="6678" max="6906" width="11.42578125" style="28"/>
    <col min="6907" max="6907" width="1" style="28" customWidth="1"/>
    <col min="6908" max="6908" width="4.28515625" style="28" customWidth="1"/>
    <col min="6909" max="6909" width="34.7109375" style="28" customWidth="1"/>
    <col min="6910" max="6910" width="0" style="28" hidden="1" customWidth="1"/>
    <col min="6911" max="6911" width="20" style="28" customWidth="1"/>
    <col min="6912" max="6912" width="20.85546875" style="28" customWidth="1"/>
    <col min="6913" max="6913" width="25" style="28" customWidth="1"/>
    <col min="6914" max="6914" width="18.7109375" style="28" customWidth="1"/>
    <col min="6915" max="6915" width="29.7109375" style="28" customWidth="1"/>
    <col min="6916" max="6916" width="13.42578125" style="28" customWidth="1"/>
    <col min="6917" max="6917" width="13.85546875" style="28" customWidth="1"/>
    <col min="6918" max="6922" width="16.5703125" style="28" customWidth="1"/>
    <col min="6923" max="6923" width="20.5703125" style="28" customWidth="1"/>
    <col min="6924" max="6924" width="21.140625" style="28" customWidth="1"/>
    <col min="6925" max="6925" width="9.5703125" style="28" customWidth="1"/>
    <col min="6926" max="6926" width="0.42578125" style="28" customWidth="1"/>
    <col min="6927" max="6933" width="6.42578125" style="28" customWidth="1"/>
    <col min="6934" max="7162" width="11.42578125" style="28"/>
    <col min="7163" max="7163" width="1" style="28" customWidth="1"/>
    <col min="7164" max="7164" width="4.28515625" style="28" customWidth="1"/>
    <col min="7165" max="7165" width="34.7109375" style="28" customWidth="1"/>
    <col min="7166" max="7166" width="0" style="28" hidden="1" customWidth="1"/>
    <col min="7167" max="7167" width="20" style="28" customWidth="1"/>
    <col min="7168" max="7168" width="20.85546875" style="28" customWidth="1"/>
    <col min="7169" max="7169" width="25" style="28" customWidth="1"/>
    <col min="7170" max="7170" width="18.7109375" style="28" customWidth="1"/>
    <col min="7171" max="7171" width="29.7109375" style="28" customWidth="1"/>
    <col min="7172" max="7172" width="13.42578125" style="28" customWidth="1"/>
    <col min="7173" max="7173" width="13.85546875" style="28" customWidth="1"/>
    <col min="7174" max="7178" width="16.5703125" style="28" customWidth="1"/>
    <col min="7179" max="7179" width="20.5703125" style="28" customWidth="1"/>
    <col min="7180" max="7180" width="21.140625" style="28" customWidth="1"/>
    <col min="7181" max="7181" width="9.5703125" style="28" customWidth="1"/>
    <col min="7182" max="7182" width="0.42578125" style="28" customWidth="1"/>
    <col min="7183" max="7189" width="6.42578125" style="28" customWidth="1"/>
    <col min="7190" max="7418" width="11.42578125" style="28"/>
    <col min="7419" max="7419" width="1" style="28" customWidth="1"/>
    <col min="7420" max="7420" width="4.28515625" style="28" customWidth="1"/>
    <col min="7421" max="7421" width="34.7109375" style="28" customWidth="1"/>
    <col min="7422" max="7422" width="0" style="28" hidden="1" customWidth="1"/>
    <col min="7423" max="7423" width="20" style="28" customWidth="1"/>
    <col min="7424" max="7424" width="20.85546875" style="28" customWidth="1"/>
    <col min="7425" max="7425" width="25" style="28" customWidth="1"/>
    <col min="7426" max="7426" width="18.7109375" style="28" customWidth="1"/>
    <col min="7427" max="7427" width="29.7109375" style="28" customWidth="1"/>
    <col min="7428" max="7428" width="13.42578125" style="28" customWidth="1"/>
    <col min="7429" max="7429" width="13.85546875" style="28" customWidth="1"/>
    <col min="7430" max="7434" width="16.5703125" style="28" customWidth="1"/>
    <col min="7435" max="7435" width="20.5703125" style="28" customWidth="1"/>
    <col min="7436" max="7436" width="21.140625" style="28" customWidth="1"/>
    <col min="7437" max="7437" width="9.5703125" style="28" customWidth="1"/>
    <col min="7438" max="7438" width="0.42578125" style="28" customWidth="1"/>
    <col min="7439" max="7445" width="6.42578125" style="28" customWidth="1"/>
    <col min="7446" max="7674" width="11.42578125" style="28"/>
    <col min="7675" max="7675" width="1" style="28" customWidth="1"/>
    <col min="7676" max="7676" width="4.28515625" style="28" customWidth="1"/>
    <col min="7677" max="7677" width="34.7109375" style="28" customWidth="1"/>
    <col min="7678" max="7678" width="0" style="28" hidden="1" customWidth="1"/>
    <col min="7679" max="7679" width="20" style="28" customWidth="1"/>
    <col min="7680" max="7680" width="20.85546875" style="28" customWidth="1"/>
    <col min="7681" max="7681" width="25" style="28" customWidth="1"/>
    <col min="7682" max="7682" width="18.7109375" style="28" customWidth="1"/>
    <col min="7683" max="7683" width="29.7109375" style="28" customWidth="1"/>
    <col min="7684" max="7684" width="13.42578125" style="28" customWidth="1"/>
    <col min="7685" max="7685" width="13.85546875" style="28" customWidth="1"/>
    <col min="7686" max="7690" width="16.5703125" style="28" customWidth="1"/>
    <col min="7691" max="7691" width="20.5703125" style="28" customWidth="1"/>
    <col min="7692" max="7692" width="21.140625" style="28" customWidth="1"/>
    <col min="7693" max="7693" width="9.5703125" style="28" customWidth="1"/>
    <col min="7694" max="7694" width="0.42578125" style="28" customWidth="1"/>
    <col min="7695" max="7701" width="6.42578125" style="28" customWidth="1"/>
    <col min="7702" max="7930" width="11.42578125" style="28"/>
    <col min="7931" max="7931" width="1" style="28" customWidth="1"/>
    <col min="7932" max="7932" width="4.28515625" style="28" customWidth="1"/>
    <col min="7933" max="7933" width="34.7109375" style="28" customWidth="1"/>
    <col min="7934" max="7934" width="0" style="28" hidden="1" customWidth="1"/>
    <col min="7935" max="7935" width="20" style="28" customWidth="1"/>
    <col min="7936" max="7936" width="20.85546875" style="28" customWidth="1"/>
    <col min="7937" max="7937" width="25" style="28" customWidth="1"/>
    <col min="7938" max="7938" width="18.7109375" style="28" customWidth="1"/>
    <col min="7939" max="7939" width="29.7109375" style="28" customWidth="1"/>
    <col min="7940" max="7940" width="13.42578125" style="28" customWidth="1"/>
    <col min="7941" max="7941" width="13.85546875" style="28" customWidth="1"/>
    <col min="7942" max="7946" width="16.5703125" style="28" customWidth="1"/>
    <col min="7947" max="7947" width="20.5703125" style="28" customWidth="1"/>
    <col min="7948" max="7948" width="21.140625" style="28" customWidth="1"/>
    <col min="7949" max="7949" width="9.5703125" style="28" customWidth="1"/>
    <col min="7950" max="7950" width="0.42578125" style="28" customWidth="1"/>
    <col min="7951" max="7957" width="6.42578125" style="28" customWidth="1"/>
    <col min="7958" max="8186" width="11.42578125" style="28"/>
    <col min="8187" max="8187" width="1" style="28" customWidth="1"/>
    <col min="8188" max="8188" width="4.28515625" style="28" customWidth="1"/>
    <col min="8189" max="8189" width="34.7109375" style="28" customWidth="1"/>
    <col min="8190" max="8190" width="0" style="28" hidden="1" customWidth="1"/>
    <col min="8191" max="8191" width="20" style="28" customWidth="1"/>
    <col min="8192" max="8192" width="20.85546875" style="28" customWidth="1"/>
    <col min="8193" max="8193" width="25" style="28" customWidth="1"/>
    <col min="8194" max="8194" width="18.7109375" style="28" customWidth="1"/>
    <col min="8195" max="8195" width="29.7109375" style="28" customWidth="1"/>
    <col min="8196" max="8196" width="13.42578125" style="28" customWidth="1"/>
    <col min="8197" max="8197" width="13.85546875" style="28" customWidth="1"/>
    <col min="8198" max="8202" width="16.5703125" style="28" customWidth="1"/>
    <col min="8203" max="8203" width="20.5703125" style="28" customWidth="1"/>
    <col min="8204" max="8204" width="21.140625" style="28" customWidth="1"/>
    <col min="8205" max="8205" width="9.5703125" style="28" customWidth="1"/>
    <col min="8206" max="8206" width="0.42578125" style="28" customWidth="1"/>
    <col min="8207" max="8213" width="6.42578125" style="28" customWidth="1"/>
    <col min="8214" max="8442" width="11.42578125" style="28"/>
    <col min="8443" max="8443" width="1" style="28" customWidth="1"/>
    <col min="8444" max="8444" width="4.28515625" style="28" customWidth="1"/>
    <col min="8445" max="8445" width="34.7109375" style="28" customWidth="1"/>
    <col min="8446" max="8446" width="0" style="28" hidden="1" customWidth="1"/>
    <col min="8447" max="8447" width="20" style="28" customWidth="1"/>
    <col min="8448" max="8448" width="20.85546875" style="28" customWidth="1"/>
    <col min="8449" max="8449" width="25" style="28" customWidth="1"/>
    <col min="8450" max="8450" width="18.7109375" style="28" customWidth="1"/>
    <col min="8451" max="8451" width="29.7109375" style="28" customWidth="1"/>
    <col min="8452" max="8452" width="13.42578125" style="28" customWidth="1"/>
    <col min="8453" max="8453" width="13.85546875" style="28" customWidth="1"/>
    <col min="8454" max="8458" width="16.5703125" style="28" customWidth="1"/>
    <col min="8459" max="8459" width="20.5703125" style="28" customWidth="1"/>
    <col min="8460" max="8460" width="21.140625" style="28" customWidth="1"/>
    <col min="8461" max="8461" width="9.5703125" style="28" customWidth="1"/>
    <col min="8462" max="8462" width="0.42578125" style="28" customWidth="1"/>
    <col min="8463" max="8469" width="6.42578125" style="28" customWidth="1"/>
    <col min="8470" max="8698" width="11.42578125" style="28"/>
    <col min="8699" max="8699" width="1" style="28" customWidth="1"/>
    <col min="8700" max="8700" width="4.28515625" style="28" customWidth="1"/>
    <col min="8701" max="8701" width="34.7109375" style="28" customWidth="1"/>
    <col min="8702" max="8702" width="0" style="28" hidden="1" customWidth="1"/>
    <col min="8703" max="8703" width="20" style="28" customWidth="1"/>
    <col min="8704" max="8704" width="20.85546875" style="28" customWidth="1"/>
    <col min="8705" max="8705" width="25" style="28" customWidth="1"/>
    <col min="8706" max="8706" width="18.7109375" style="28" customWidth="1"/>
    <col min="8707" max="8707" width="29.7109375" style="28" customWidth="1"/>
    <col min="8708" max="8708" width="13.42578125" style="28" customWidth="1"/>
    <col min="8709" max="8709" width="13.85546875" style="28" customWidth="1"/>
    <col min="8710" max="8714" width="16.5703125" style="28" customWidth="1"/>
    <col min="8715" max="8715" width="20.5703125" style="28" customWidth="1"/>
    <col min="8716" max="8716" width="21.140625" style="28" customWidth="1"/>
    <col min="8717" max="8717" width="9.5703125" style="28" customWidth="1"/>
    <col min="8718" max="8718" width="0.42578125" style="28" customWidth="1"/>
    <col min="8719" max="8725" width="6.42578125" style="28" customWidth="1"/>
    <col min="8726" max="8954" width="11.42578125" style="28"/>
    <col min="8955" max="8955" width="1" style="28" customWidth="1"/>
    <col min="8956" max="8956" width="4.28515625" style="28" customWidth="1"/>
    <col min="8957" max="8957" width="34.7109375" style="28" customWidth="1"/>
    <col min="8958" max="8958" width="0" style="28" hidden="1" customWidth="1"/>
    <col min="8959" max="8959" width="20" style="28" customWidth="1"/>
    <col min="8960" max="8960" width="20.85546875" style="28" customWidth="1"/>
    <col min="8961" max="8961" width="25" style="28" customWidth="1"/>
    <col min="8962" max="8962" width="18.7109375" style="28" customWidth="1"/>
    <col min="8963" max="8963" width="29.7109375" style="28" customWidth="1"/>
    <col min="8964" max="8964" width="13.42578125" style="28" customWidth="1"/>
    <col min="8965" max="8965" width="13.85546875" style="28" customWidth="1"/>
    <col min="8966" max="8970" width="16.5703125" style="28" customWidth="1"/>
    <col min="8971" max="8971" width="20.5703125" style="28" customWidth="1"/>
    <col min="8972" max="8972" width="21.140625" style="28" customWidth="1"/>
    <col min="8973" max="8973" width="9.5703125" style="28" customWidth="1"/>
    <col min="8974" max="8974" width="0.42578125" style="28" customWidth="1"/>
    <col min="8975" max="8981" width="6.42578125" style="28" customWidth="1"/>
    <col min="8982" max="9210" width="11.42578125" style="28"/>
    <col min="9211" max="9211" width="1" style="28" customWidth="1"/>
    <col min="9212" max="9212" width="4.28515625" style="28" customWidth="1"/>
    <col min="9213" max="9213" width="34.7109375" style="28" customWidth="1"/>
    <col min="9214" max="9214" width="0" style="28" hidden="1" customWidth="1"/>
    <col min="9215" max="9215" width="20" style="28" customWidth="1"/>
    <col min="9216" max="9216" width="20.85546875" style="28" customWidth="1"/>
    <col min="9217" max="9217" width="25" style="28" customWidth="1"/>
    <col min="9218" max="9218" width="18.7109375" style="28" customWidth="1"/>
    <col min="9219" max="9219" width="29.7109375" style="28" customWidth="1"/>
    <col min="9220" max="9220" width="13.42578125" style="28" customWidth="1"/>
    <col min="9221" max="9221" width="13.85546875" style="28" customWidth="1"/>
    <col min="9222" max="9226" width="16.5703125" style="28" customWidth="1"/>
    <col min="9227" max="9227" width="20.5703125" style="28" customWidth="1"/>
    <col min="9228" max="9228" width="21.140625" style="28" customWidth="1"/>
    <col min="9229" max="9229" width="9.5703125" style="28" customWidth="1"/>
    <col min="9230" max="9230" width="0.42578125" style="28" customWidth="1"/>
    <col min="9231" max="9237" width="6.42578125" style="28" customWidth="1"/>
    <col min="9238" max="9466" width="11.42578125" style="28"/>
    <col min="9467" max="9467" width="1" style="28" customWidth="1"/>
    <col min="9468" max="9468" width="4.28515625" style="28" customWidth="1"/>
    <col min="9469" max="9469" width="34.7109375" style="28" customWidth="1"/>
    <col min="9470" max="9470" width="0" style="28" hidden="1" customWidth="1"/>
    <col min="9471" max="9471" width="20" style="28" customWidth="1"/>
    <col min="9472" max="9472" width="20.85546875" style="28" customWidth="1"/>
    <col min="9473" max="9473" width="25" style="28" customWidth="1"/>
    <col min="9474" max="9474" width="18.7109375" style="28" customWidth="1"/>
    <col min="9475" max="9475" width="29.7109375" style="28" customWidth="1"/>
    <col min="9476" max="9476" width="13.42578125" style="28" customWidth="1"/>
    <col min="9477" max="9477" width="13.85546875" style="28" customWidth="1"/>
    <col min="9478" max="9482" width="16.5703125" style="28" customWidth="1"/>
    <col min="9483" max="9483" width="20.5703125" style="28" customWidth="1"/>
    <col min="9484" max="9484" width="21.140625" style="28" customWidth="1"/>
    <col min="9485" max="9485" width="9.5703125" style="28" customWidth="1"/>
    <col min="9486" max="9486" width="0.42578125" style="28" customWidth="1"/>
    <col min="9487" max="9493" width="6.42578125" style="28" customWidth="1"/>
    <col min="9494" max="9722" width="11.42578125" style="28"/>
    <col min="9723" max="9723" width="1" style="28" customWidth="1"/>
    <col min="9724" max="9724" width="4.28515625" style="28" customWidth="1"/>
    <col min="9725" max="9725" width="34.7109375" style="28" customWidth="1"/>
    <col min="9726" max="9726" width="0" style="28" hidden="1" customWidth="1"/>
    <col min="9727" max="9727" width="20" style="28" customWidth="1"/>
    <col min="9728" max="9728" width="20.85546875" style="28" customWidth="1"/>
    <col min="9729" max="9729" width="25" style="28" customWidth="1"/>
    <col min="9730" max="9730" width="18.7109375" style="28" customWidth="1"/>
    <col min="9731" max="9731" width="29.7109375" style="28" customWidth="1"/>
    <col min="9732" max="9732" width="13.42578125" style="28" customWidth="1"/>
    <col min="9733" max="9733" width="13.85546875" style="28" customWidth="1"/>
    <col min="9734" max="9738" width="16.5703125" style="28" customWidth="1"/>
    <col min="9739" max="9739" width="20.5703125" style="28" customWidth="1"/>
    <col min="9740" max="9740" width="21.140625" style="28" customWidth="1"/>
    <col min="9741" max="9741" width="9.5703125" style="28" customWidth="1"/>
    <col min="9742" max="9742" width="0.42578125" style="28" customWidth="1"/>
    <col min="9743" max="9749" width="6.42578125" style="28" customWidth="1"/>
    <col min="9750" max="9978" width="11.42578125" style="28"/>
    <col min="9979" max="9979" width="1" style="28" customWidth="1"/>
    <col min="9980" max="9980" width="4.28515625" style="28" customWidth="1"/>
    <col min="9981" max="9981" width="34.7109375" style="28" customWidth="1"/>
    <col min="9982" max="9982" width="0" style="28" hidden="1" customWidth="1"/>
    <col min="9983" max="9983" width="20" style="28" customWidth="1"/>
    <col min="9984" max="9984" width="20.85546875" style="28" customWidth="1"/>
    <col min="9985" max="9985" width="25" style="28" customWidth="1"/>
    <col min="9986" max="9986" width="18.7109375" style="28" customWidth="1"/>
    <col min="9987" max="9987" width="29.7109375" style="28" customWidth="1"/>
    <col min="9988" max="9988" width="13.42578125" style="28" customWidth="1"/>
    <col min="9989" max="9989" width="13.85546875" style="28" customWidth="1"/>
    <col min="9990" max="9994" width="16.5703125" style="28" customWidth="1"/>
    <col min="9995" max="9995" width="20.5703125" style="28" customWidth="1"/>
    <col min="9996" max="9996" width="21.140625" style="28" customWidth="1"/>
    <col min="9997" max="9997" width="9.5703125" style="28" customWidth="1"/>
    <col min="9998" max="9998" width="0.42578125" style="28" customWidth="1"/>
    <col min="9999" max="10005" width="6.42578125" style="28" customWidth="1"/>
    <col min="10006" max="10234" width="11.42578125" style="28"/>
    <col min="10235" max="10235" width="1" style="28" customWidth="1"/>
    <col min="10236" max="10236" width="4.28515625" style="28" customWidth="1"/>
    <col min="10237" max="10237" width="34.7109375" style="28" customWidth="1"/>
    <col min="10238" max="10238" width="0" style="28" hidden="1" customWidth="1"/>
    <col min="10239" max="10239" width="20" style="28" customWidth="1"/>
    <col min="10240" max="10240" width="20.85546875" style="28" customWidth="1"/>
    <col min="10241" max="10241" width="25" style="28" customWidth="1"/>
    <col min="10242" max="10242" width="18.7109375" style="28" customWidth="1"/>
    <col min="10243" max="10243" width="29.7109375" style="28" customWidth="1"/>
    <col min="10244" max="10244" width="13.42578125" style="28" customWidth="1"/>
    <col min="10245" max="10245" width="13.85546875" style="28" customWidth="1"/>
    <col min="10246" max="10250" width="16.5703125" style="28" customWidth="1"/>
    <col min="10251" max="10251" width="20.5703125" style="28" customWidth="1"/>
    <col min="10252" max="10252" width="21.140625" style="28" customWidth="1"/>
    <col min="10253" max="10253" width="9.5703125" style="28" customWidth="1"/>
    <col min="10254" max="10254" width="0.42578125" style="28" customWidth="1"/>
    <col min="10255" max="10261" width="6.42578125" style="28" customWidth="1"/>
    <col min="10262" max="10490" width="11.42578125" style="28"/>
    <col min="10491" max="10491" width="1" style="28" customWidth="1"/>
    <col min="10492" max="10492" width="4.28515625" style="28" customWidth="1"/>
    <col min="10493" max="10493" width="34.7109375" style="28" customWidth="1"/>
    <col min="10494" max="10494" width="0" style="28" hidden="1" customWidth="1"/>
    <col min="10495" max="10495" width="20" style="28" customWidth="1"/>
    <col min="10496" max="10496" width="20.85546875" style="28" customWidth="1"/>
    <col min="10497" max="10497" width="25" style="28" customWidth="1"/>
    <col min="10498" max="10498" width="18.7109375" style="28" customWidth="1"/>
    <col min="10499" max="10499" width="29.7109375" style="28" customWidth="1"/>
    <col min="10500" max="10500" width="13.42578125" style="28" customWidth="1"/>
    <col min="10501" max="10501" width="13.85546875" style="28" customWidth="1"/>
    <col min="10502" max="10506" width="16.5703125" style="28" customWidth="1"/>
    <col min="10507" max="10507" width="20.5703125" style="28" customWidth="1"/>
    <col min="10508" max="10508" width="21.140625" style="28" customWidth="1"/>
    <col min="10509" max="10509" width="9.5703125" style="28" customWidth="1"/>
    <col min="10510" max="10510" width="0.42578125" style="28" customWidth="1"/>
    <col min="10511" max="10517" width="6.42578125" style="28" customWidth="1"/>
    <col min="10518" max="10746" width="11.42578125" style="28"/>
    <col min="10747" max="10747" width="1" style="28" customWidth="1"/>
    <col min="10748" max="10748" width="4.28515625" style="28" customWidth="1"/>
    <col min="10749" max="10749" width="34.7109375" style="28" customWidth="1"/>
    <col min="10750" max="10750" width="0" style="28" hidden="1" customWidth="1"/>
    <col min="10751" max="10751" width="20" style="28" customWidth="1"/>
    <col min="10752" max="10752" width="20.85546875" style="28" customWidth="1"/>
    <col min="10753" max="10753" width="25" style="28" customWidth="1"/>
    <col min="10754" max="10754" width="18.7109375" style="28" customWidth="1"/>
    <col min="10755" max="10755" width="29.7109375" style="28" customWidth="1"/>
    <col min="10756" max="10756" width="13.42578125" style="28" customWidth="1"/>
    <col min="10757" max="10757" width="13.85546875" style="28" customWidth="1"/>
    <col min="10758" max="10762" width="16.5703125" style="28" customWidth="1"/>
    <col min="10763" max="10763" width="20.5703125" style="28" customWidth="1"/>
    <col min="10764" max="10764" width="21.140625" style="28" customWidth="1"/>
    <col min="10765" max="10765" width="9.5703125" style="28" customWidth="1"/>
    <col min="10766" max="10766" width="0.42578125" style="28" customWidth="1"/>
    <col min="10767" max="10773" width="6.42578125" style="28" customWidth="1"/>
    <col min="10774" max="11002" width="11.42578125" style="28"/>
    <col min="11003" max="11003" width="1" style="28" customWidth="1"/>
    <col min="11004" max="11004" width="4.28515625" style="28" customWidth="1"/>
    <col min="11005" max="11005" width="34.7109375" style="28" customWidth="1"/>
    <col min="11006" max="11006" width="0" style="28" hidden="1" customWidth="1"/>
    <col min="11007" max="11007" width="20" style="28" customWidth="1"/>
    <col min="11008" max="11008" width="20.85546875" style="28" customWidth="1"/>
    <col min="11009" max="11009" width="25" style="28" customWidth="1"/>
    <col min="11010" max="11010" width="18.7109375" style="28" customWidth="1"/>
    <col min="11011" max="11011" width="29.7109375" style="28" customWidth="1"/>
    <col min="11012" max="11012" width="13.42578125" style="28" customWidth="1"/>
    <col min="11013" max="11013" width="13.85546875" style="28" customWidth="1"/>
    <col min="11014" max="11018" width="16.5703125" style="28" customWidth="1"/>
    <col min="11019" max="11019" width="20.5703125" style="28" customWidth="1"/>
    <col min="11020" max="11020" width="21.140625" style="28" customWidth="1"/>
    <col min="11021" max="11021" width="9.5703125" style="28" customWidth="1"/>
    <col min="11022" max="11022" width="0.42578125" style="28" customWidth="1"/>
    <col min="11023" max="11029" width="6.42578125" style="28" customWidth="1"/>
    <col min="11030" max="11258" width="11.42578125" style="28"/>
    <col min="11259" max="11259" width="1" style="28" customWidth="1"/>
    <col min="11260" max="11260" width="4.28515625" style="28" customWidth="1"/>
    <col min="11261" max="11261" width="34.7109375" style="28" customWidth="1"/>
    <col min="11262" max="11262" width="0" style="28" hidden="1" customWidth="1"/>
    <col min="11263" max="11263" width="20" style="28" customWidth="1"/>
    <col min="11264" max="11264" width="20.85546875" style="28" customWidth="1"/>
    <col min="11265" max="11265" width="25" style="28" customWidth="1"/>
    <col min="11266" max="11266" width="18.7109375" style="28" customWidth="1"/>
    <col min="11267" max="11267" width="29.7109375" style="28" customWidth="1"/>
    <col min="11268" max="11268" width="13.42578125" style="28" customWidth="1"/>
    <col min="11269" max="11269" width="13.85546875" style="28" customWidth="1"/>
    <col min="11270" max="11274" width="16.5703125" style="28" customWidth="1"/>
    <col min="11275" max="11275" width="20.5703125" style="28" customWidth="1"/>
    <col min="11276" max="11276" width="21.140625" style="28" customWidth="1"/>
    <col min="11277" max="11277" width="9.5703125" style="28" customWidth="1"/>
    <col min="11278" max="11278" width="0.42578125" style="28" customWidth="1"/>
    <col min="11279" max="11285" width="6.42578125" style="28" customWidth="1"/>
    <col min="11286" max="11514" width="11.42578125" style="28"/>
    <col min="11515" max="11515" width="1" style="28" customWidth="1"/>
    <col min="11516" max="11516" width="4.28515625" style="28" customWidth="1"/>
    <col min="11517" max="11517" width="34.7109375" style="28" customWidth="1"/>
    <col min="11518" max="11518" width="0" style="28" hidden="1" customWidth="1"/>
    <col min="11519" max="11519" width="20" style="28" customWidth="1"/>
    <col min="11520" max="11520" width="20.85546875" style="28" customWidth="1"/>
    <col min="11521" max="11521" width="25" style="28" customWidth="1"/>
    <col min="11522" max="11522" width="18.7109375" style="28" customWidth="1"/>
    <col min="11523" max="11523" width="29.7109375" style="28" customWidth="1"/>
    <col min="11524" max="11524" width="13.42578125" style="28" customWidth="1"/>
    <col min="11525" max="11525" width="13.85546875" style="28" customWidth="1"/>
    <col min="11526" max="11530" width="16.5703125" style="28" customWidth="1"/>
    <col min="11531" max="11531" width="20.5703125" style="28" customWidth="1"/>
    <col min="11532" max="11532" width="21.140625" style="28" customWidth="1"/>
    <col min="11533" max="11533" width="9.5703125" style="28" customWidth="1"/>
    <col min="11534" max="11534" width="0.42578125" style="28" customWidth="1"/>
    <col min="11535" max="11541" width="6.42578125" style="28" customWidth="1"/>
    <col min="11542" max="11770" width="11.42578125" style="28"/>
    <col min="11771" max="11771" width="1" style="28" customWidth="1"/>
    <col min="11772" max="11772" width="4.28515625" style="28" customWidth="1"/>
    <col min="11773" max="11773" width="34.7109375" style="28" customWidth="1"/>
    <col min="11774" max="11774" width="0" style="28" hidden="1" customWidth="1"/>
    <col min="11775" max="11775" width="20" style="28" customWidth="1"/>
    <col min="11776" max="11776" width="20.85546875" style="28" customWidth="1"/>
    <col min="11777" max="11777" width="25" style="28" customWidth="1"/>
    <col min="11778" max="11778" width="18.7109375" style="28" customWidth="1"/>
    <col min="11779" max="11779" width="29.7109375" style="28" customWidth="1"/>
    <col min="11780" max="11780" width="13.42578125" style="28" customWidth="1"/>
    <col min="11781" max="11781" width="13.85546875" style="28" customWidth="1"/>
    <col min="11782" max="11786" width="16.5703125" style="28" customWidth="1"/>
    <col min="11787" max="11787" width="20.5703125" style="28" customWidth="1"/>
    <col min="11788" max="11788" width="21.140625" style="28" customWidth="1"/>
    <col min="11789" max="11789" width="9.5703125" style="28" customWidth="1"/>
    <col min="11790" max="11790" width="0.42578125" style="28" customWidth="1"/>
    <col min="11791" max="11797" width="6.42578125" style="28" customWidth="1"/>
    <col min="11798" max="12026" width="11.42578125" style="28"/>
    <col min="12027" max="12027" width="1" style="28" customWidth="1"/>
    <col min="12028" max="12028" width="4.28515625" style="28" customWidth="1"/>
    <col min="12029" max="12029" width="34.7109375" style="28" customWidth="1"/>
    <col min="12030" max="12030" width="0" style="28" hidden="1" customWidth="1"/>
    <col min="12031" max="12031" width="20" style="28" customWidth="1"/>
    <col min="12032" max="12032" width="20.85546875" style="28" customWidth="1"/>
    <col min="12033" max="12033" width="25" style="28" customWidth="1"/>
    <col min="12034" max="12034" width="18.7109375" style="28" customWidth="1"/>
    <col min="12035" max="12035" width="29.7109375" style="28" customWidth="1"/>
    <col min="12036" max="12036" width="13.42578125" style="28" customWidth="1"/>
    <col min="12037" max="12037" width="13.85546875" style="28" customWidth="1"/>
    <col min="12038" max="12042" width="16.5703125" style="28" customWidth="1"/>
    <col min="12043" max="12043" width="20.5703125" style="28" customWidth="1"/>
    <col min="12044" max="12044" width="21.140625" style="28" customWidth="1"/>
    <col min="12045" max="12045" width="9.5703125" style="28" customWidth="1"/>
    <col min="12046" max="12046" width="0.42578125" style="28" customWidth="1"/>
    <col min="12047" max="12053" width="6.42578125" style="28" customWidth="1"/>
    <col min="12054" max="12282" width="11.42578125" style="28"/>
    <col min="12283" max="12283" width="1" style="28" customWidth="1"/>
    <col min="12284" max="12284" width="4.28515625" style="28" customWidth="1"/>
    <col min="12285" max="12285" width="34.7109375" style="28" customWidth="1"/>
    <col min="12286" max="12286" width="0" style="28" hidden="1" customWidth="1"/>
    <col min="12287" max="12287" width="20" style="28" customWidth="1"/>
    <col min="12288" max="12288" width="20.85546875" style="28" customWidth="1"/>
    <col min="12289" max="12289" width="25" style="28" customWidth="1"/>
    <col min="12290" max="12290" width="18.7109375" style="28" customWidth="1"/>
    <col min="12291" max="12291" width="29.7109375" style="28" customWidth="1"/>
    <col min="12292" max="12292" width="13.42578125" style="28" customWidth="1"/>
    <col min="12293" max="12293" width="13.85546875" style="28" customWidth="1"/>
    <col min="12294" max="12298" width="16.5703125" style="28" customWidth="1"/>
    <col min="12299" max="12299" width="20.5703125" style="28" customWidth="1"/>
    <col min="12300" max="12300" width="21.140625" style="28" customWidth="1"/>
    <col min="12301" max="12301" width="9.5703125" style="28" customWidth="1"/>
    <col min="12302" max="12302" width="0.42578125" style="28" customWidth="1"/>
    <col min="12303" max="12309" width="6.42578125" style="28" customWidth="1"/>
    <col min="12310" max="12538" width="11.42578125" style="28"/>
    <col min="12539" max="12539" width="1" style="28" customWidth="1"/>
    <col min="12540" max="12540" width="4.28515625" style="28" customWidth="1"/>
    <col min="12541" max="12541" width="34.7109375" style="28" customWidth="1"/>
    <col min="12542" max="12542" width="0" style="28" hidden="1" customWidth="1"/>
    <col min="12543" max="12543" width="20" style="28" customWidth="1"/>
    <col min="12544" max="12544" width="20.85546875" style="28" customWidth="1"/>
    <col min="12545" max="12545" width="25" style="28" customWidth="1"/>
    <col min="12546" max="12546" width="18.7109375" style="28" customWidth="1"/>
    <col min="12547" max="12547" width="29.7109375" style="28" customWidth="1"/>
    <col min="12548" max="12548" width="13.42578125" style="28" customWidth="1"/>
    <col min="12549" max="12549" width="13.85546875" style="28" customWidth="1"/>
    <col min="12550" max="12554" width="16.5703125" style="28" customWidth="1"/>
    <col min="12555" max="12555" width="20.5703125" style="28" customWidth="1"/>
    <col min="12556" max="12556" width="21.140625" style="28" customWidth="1"/>
    <col min="12557" max="12557" width="9.5703125" style="28" customWidth="1"/>
    <col min="12558" max="12558" width="0.42578125" style="28" customWidth="1"/>
    <col min="12559" max="12565" width="6.42578125" style="28" customWidth="1"/>
    <col min="12566" max="12794" width="11.42578125" style="28"/>
    <col min="12795" max="12795" width="1" style="28" customWidth="1"/>
    <col min="12796" max="12796" width="4.28515625" style="28" customWidth="1"/>
    <col min="12797" max="12797" width="34.7109375" style="28" customWidth="1"/>
    <col min="12798" max="12798" width="0" style="28" hidden="1" customWidth="1"/>
    <col min="12799" max="12799" width="20" style="28" customWidth="1"/>
    <col min="12800" max="12800" width="20.85546875" style="28" customWidth="1"/>
    <col min="12801" max="12801" width="25" style="28" customWidth="1"/>
    <col min="12802" max="12802" width="18.7109375" style="28" customWidth="1"/>
    <col min="12803" max="12803" width="29.7109375" style="28" customWidth="1"/>
    <col min="12804" max="12804" width="13.42578125" style="28" customWidth="1"/>
    <col min="12805" max="12805" width="13.85546875" style="28" customWidth="1"/>
    <col min="12806" max="12810" width="16.5703125" style="28" customWidth="1"/>
    <col min="12811" max="12811" width="20.5703125" style="28" customWidth="1"/>
    <col min="12812" max="12812" width="21.140625" style="28" customWidth="1"/>
    <col min="12813" max="12813" width="9.5703125" style="28" customWidth="1"/>
    <col min="12814" max="12814" width="0.42578125" style="28" customWidth="1"/>
    <col min="12815" max="12821" width="6.42578125" style="28" customWidth="1"/>
    <col min="12822" max="13050" width="11.42578125" style="28"/>
    <col min="13051" max="13051" width="1" style="28" customWidth="1"/>
    <col min="13052" max="13052" width="4.28515625" style="28" customWidth="1"/>
    <col min="13053" max="13053" width="34.7109375" style="28" customWidth="1"/>
    <col min="13054" max="13054" width="0" style="28" hidden="1" customWidth="1"/>
    <col min="13055" max="13055" width="20" style="28" customWidth="1"/>
    <col min="13056" max="13056" width="20.85546875" style="28" customWidth="1"/>
    <col min="13057" max="13057" width="25" style="28" customWidth="1"/>
    <col min="13058" max="13058" width="18.7109375" style="28" customWidth="1"/>
    <col min="13059" max="13059" width="29.7109375" style="28" customWidth="1"/>
    <col min="13060" max="13060" width="13.42578125" style="28" customWidth="1"/>
    <col min="13061" max="13061" width="13.85546875" style="28" customWidth="1"/>
    <col min="13062" max="13066" width="16.5703125" style="28" customWidth="1"/>
    <col min="13067" max="13067" width="20.5703125" style="28" customWidth="1"/>
    <col min="13068" max="13068" width="21.140625" style="28" customWidth="1"/>
    <col min="13069" max="13069" width="9.5703125" style="28" customWidth="1"/>
    <col min="13070" max="13070" width="0.42578125" style="28" customWidth="1"/>
    <col min="13071" max="13077" width="6.42578125" style="28" customWidth="1"/>
    <col min="13078" max="13306" width="11.42578125" style="28"/>
    <col min="13307" max="13307" width="1" style="28" customWidth="1"/>
    <col min="13308" max="13308" width="4.28515625" style="28" customWidth="1"/>
    <col min="13309" max="13309" width="34.7109375" style="28" customWidth="1"/>
    <col min="13310" max="13310" width="0" style="28" hidden="1" customWidth="1"/>
    <col min="13311" max="13311" width="20" style="28" customWidth="1"/>
    <col min="13312" max="13312" width="20.85546875" style="28" customWidth="1"/>
    <col min="13313" max="13313" width="25" style="28" customWidth="1"/>
    <col min="13314" max="13314" width="18.7109375" style="28" customWidth="1"/>
    <col min="13315" max="13315" width="29.7109375" style="28" customWidth="1"/>
    <col min="13316" max="13316" width="13.42578125" style="28" customWidth="1"/>
    <col min="13317" max="13317" width="13.85546875" style="28" customWidth="1"/>
    <col min="13318" max="13322" width="16.5703125" style="28" customWidth="1"/>
    <col min="13323" max="13323" width="20.5703125" style="28" customWidth="1"/>
    <col min="13324" max="13324" width="21.140625" style="28" customWidth="1"/>
    <col min="13325" max="13325" width="9.5703125" style="28" customWidth="1"/>
    <col min="13326" max="13326" width="0.42578125" style="28" customWidth="1"/>
    <col min="13327" max="13333" width="6.42578125" style="28" customWidth="1"/>
    <col min="13334" max="13562" width="11.42578125" style="28"/>
    <col min="13563" max="13563" width="1" style="28" customWidth="1"/>
    <col min="13564" max="13564" width="4.28515625" style="28" customWidth="1"/>
    <col min="13565" max="13565" width="34.7109375" style="28" customWidth="1"/>
    <col min="13566" max="13566" width="0" style="28" hidden="1" customWidth="1"/>
    <col min="13567" max="13567" width="20" style="28" customWidth="1"/>
    <col min="13568" max="13568" width="20.85546875" style="28" customWidth="1"/>
    <col min="13569" max="13569" width="25" style="28" customWidth="1"/>
    <col min="13570" max="13570" width="18.7109375" style="28" customWidth="1"/>
    <col min="13571" max="13571" width="29.7109375" style="28" customWidth="1"/>
    <col min="13572" max="13572" width="13.42578125" style="28" customWidth="1"/>
    <col min="13573" max="13573" width="13.85546875" style="28" customWidth="1"/>
    <col min="13574" max="13578" width="16.5703125" style="28" customWidth="1"/>
    <col min="13579" max="13579" width="20.5703125" style="28" customWidth="1"/>
    <col min="13580" max="13580" width="21.140625" style="28" customWidth="1"/>
    <col min="13581" max="13581" width="9.5703125" style="28" customWidth="1"/>
    <col min="13582" max="13582" width="0.42578125" style="28" customWidth="1"/>
    <col min="13583" max="13589" width="6.42578125" style="28" customWidth="1"/>
    <col min="13590" max="13818" width="11.42578125" style="28"/>
    <col min="13819" max="13819" width="1" style="28" customWidth="1"/>
    <col min="13820" max="13820" width="4.28515625" style="28" customWidth="1"/>
    <col min="13821" max="13821" width="34.7109375" style="28" customWidth="1"/>
    <col min="13822" max="13822" width="0" style="28" hidden="1" customWidth="1"/>
    <col min="13823" max="13823" width="20" style="28" customWidth="1"/>
    <col min="13824" max="13824" width="20.85546875" style="28" customWidth="1"/>
    <col min="13825" max="13825" width="25" style="28" customWidth="1"/>
    <col min="13826" max="13826" width="18.7109375" style="28" customWidth="1"/>
    <col min="13827" max="13827" width="29.7109375" style="28" customWidth="1"/>
    <col min="13828" max="13828" width="13.42578125" style="28" customWidth="1"/>
    <col min="13829" max="13829" width="13.85546875" style="28" customWidth="1"/>
    <col min="13830" max="13834" width="16.5703125" style="28" customWidth="1"/>
    <col min="13835" max="13835" width="20.5703125" style="28" customWidth="1"/>
    <col min="13836" max="13836" width="21.140625" style="28" customWidth="1"/>
    <col min="13837" max="13837" width="9.5703125" style="28" customWidth="1"/>
    <col min="13838" max="13838" width="0.42578125" style="28" customWidth="1"/>
    <col min="13839" max="13845" width="6.42578125" style="28" customWidth="1"/>
    <col min="13846" max="14074" width="11.42578125" style="28"/>
    <col min="14075" max="14075" width="1" style="28" customWidth="1"/>
    <col min="14076" max="14076" width="4.28515625" style="28" customWidth="1"/>
    <col min="14077" max="14077" width="34.7109375" style="28" customWidth="1"/>
    <col min="14078" max="14078" width="0" style="28" hidden="1" customWidth="1"/>
    <col min="14079" max="14079" width="20" style="28" customWidth="1"/>
    <col min="14080" max="14080" width="20.85546875" style="28" customWidth="1"/>
    <col min="14081" max="14081" width="25" style="28" customWidth="1"/>
    <col min="14082" max="14082" width="18.7109375" style="28" customWidth="1"/>
    <col min="14083" max="14083" width="29.7109375" style="28" customWidth="1"/>
    <col min="14084" max="14084" width="13.42578125" style="28" customWidth="1"/>
    <col min="14085" max="14085" width="13.85546875" style="28" customWidth="1"/>
    <col min="14086" max="14090" width="16.5703125" style="28" customWidth="1"/>
    <col min="14091" max="14091" width="20.5703125" style="28" customWidth="1"/>
    <col min="14092" max="14092" width="21.140625" style="28" customWidth="1"/>
    <col min="14093" max="14093" width="9.5703125" style="28" customWidth="1"/>
    <col min="14094" max="14094" width="0.42578125" style="28" customWidth="1"/>
    <col min="14095" max="14101" width="6.42578125" style="28" customWidth="1"/>
    <col min="14102" max="14330" width="11.42578125" style="28"/>
    <col min="14331" max="14331" width="1" style="28" customWidth="1"/>
    <col min="14332" max="14332" width="4.28515625" style="28" customWidth="1"/>
    <col min="14333" max="14333" width="34.7109375" style="28" customWidth="1"/>
    <col min="14334" max="14334" width="0" style="28" hidden="1" customWidth="1"/>
    <col min="14335" max="14335" width="20" style="28" customWidth="1"/>
    <col min="14336" max="14336" width="20.85546875" style="28" customWidth="1"/>
    <col min="14337" max="14337" width="25" style="28" customWidth="1"/>
    <col min="14338" max="14338" width="18.7109375" style="28" customWidth="1"/>
    <col min="14339" max="14339" width="29.7109375" style="28" customWidth="1"/>
    <col min="14340" max="14340" width="13.42578125" style="28" customWidth="1"/>
    <col min="14341" max="14341" width="13.85546875" style="28" customWidth="1"/>
    <col min="14342" max="14346" width="16.5703125" style="28" customWidth="1"/>
    <col min="14347" max="14347" width="20.5703125" style="28" customWidth="1"/>
    <col min="14348" max="14348" width="21.140625" style="28" customWidth="1"/>
    <col min="14349" max="14349" width="9.5703125" style="28" customWidth="1"/>
    <col min="14350" max="14350" width="0.42578125" style="28" customWidth="1"/>
    <col min="14351" max="14357" width="6.42578125" style="28" customWidth="1"/>
    <col min="14358" max="14586" width="11.42578125" style="28"/>
    <col min="14587" max="14587" width="1" style="28" customWidth="1"/>
    <col min="14588" max="14588" width="4.28515625" style="28" customWidth="1"/>
    <col min="14589" max="14589" width="34.7109375" style="28" customWidth="1"/>
    <col min="14590" max="14590" width="0" style="28" hidden="1" customWidth="1"/>
    <col min="14591" max="14591" width="20" style="28" customWidth="1"/>
    <col min="14592" max="14592" width="20.85546875" style="28" customWidth="1"/>
    <col min="14593" max="14593" width="25" style="28" customWidth="1"/>
    <col min="14594" max="14594" width="18.7109375" style="28" customWidth="1"/>
    <col min="14595" max="14595" width="29.7109375" style="28" customWidth="1"/>
    <col min="14596" max="14596" width="13.42578125" style="28" customWidth="1"/>
    <col min="14597" max="14597" width="13.85546875" style="28" customWidth="1"/>
    <col min="14598" max="14602" width="16.5703125" style="28" customWidth="1"/>
    <col min="14603" max="14603" width="20.5703125" style="28" customWidth="1"/>
    <col min="14604" max="14604" width="21.140625" style="28" customWidth="1"/>
    <col min="14605" max="14605" width="9.5703125" style="28" customWidth="1"/>
    <col min="14606" max="14606" width="0.42578125" style="28" customWidth="1"/>
    <col min="14607" max="14613" width="6.42578125" style="28" customWidth="1"/>
    <col min="14614" max="14842" width="11.42578125" style="28"/>
    <col min="14843" max="14843" width="1" style="28" customWidth="1"/>
    <col min="14844" max="14844" width="4.28515625" style="28" customWidth="1"/>
    <col min="14845" max="14845" width="34.7109375" style="28" customWidth="1"/>
    <col min="14846" max="14846" width="0" style="28" hidden="1" customWidth="1"/>
    <col min="14847" max="14847" width="20" style="28" customWidth="1"/>
    <col min="14848" max="14848" width="20.85546875" style="28" customWidth="1"/>
    <col min="14849" max="14849" width="25" style="28" customWidth="1"/>
    <col min="14850" max="14850" width="18.7109375" style="28" customWidth="1"/>
    <col min="14851" max="14851" width="29.7109375" style="28" customWidth="1"/>
    <col min="14852" max="14852" width="13.42578125" style="28" customWidth="1"/>
    <col min="14853" max="14853" width="13.85546875" style="28" customWidth="1"/>
    <col min="14854" max="14858" width="16.5703125" style="28" customWidth="1"/>
    <col min="14859" max="14859" width="20.5703125" style="28" customWidth="1"/>
    <col min="14860" max="14860" width="21.140625" style="28" customWidth="1"/>
    <col min="14861" max="14861" width="9.5703125" style="28" customWidth="1"/>
    <col min="14862" max="14862" width="0.42578125" style="28" customWidth="1"/>
    <col min="14863" max="14869" width="6.42578125" style="28" customWidth="1"/>
    <col min="14870" max="15098" width="11.42578125" style="28"/>
    <col min="15099" max="15099" width="1" style="28" customWidth="1"/>
    <col min="15100" max="15100" width="4.28515625" style="28" customWidth="1"/>
    <col min="15101" max="15101" width="34.7109375" style="28" customWidth="1"/>
    <col min="15102" max="15102" width="0" style="28" hidden="1" customWidth="1"/>
    <col min="15103" max="15103" width="20" style="28" customWidth="1"/>
    <col min="15104" max="15104" width="20.85546875" style="28" customWidth="1"/>
    <col min="15105" max="15105" width="25" style="28" customWidth="1"/>
    <col min="15106" max="15106" width="18.7109375" style="28" customWidth="1"/>
    <col min="15107" max="15107" width="29.7109375" style="28" customWidth="1"/>
    <col min="15108" max="15108" width="13.42578125" style="28" customWidth="1"/>
    <col min="15109" max="15109" width="13.85546875" style="28" customWidth="1"/>
    <col min="15110" max="15114" width="16.5703125" style="28" customWidth="1"/>
    <col min="15115" max="15115" width="20.5703125" style="28" customWidth="1"/>
    <col min="15116" max="15116" width="21.140625" style="28" customWidth="1"/>
    <col min="15117" max="15117" width="9.5703125" style="28" customWidth="1"/>
    <col min="15118" max="15118" width="0.42578125" style="28" customWidth="1"/>
    <col min="15119" max="15125" width="6.42578125" style="28" customWidth="1"/>
    <col min="15126" max="15354" width="11.42578125" style="28"/>
    <col min="15355" max="15355" width="1" style="28" customWidth="1"/>
    <col min="15356" max="15356" width="4.28515625" style="28" customWidth="1"/>
    <col min="15357" max="15357" width="34.7109375" style="28" customWidth="1"/>
    <col min="15358" max="15358" width="0" style="28" hidden="1" customWidth="1"/>
    <col min="15359" max="15359" width="20" style="28" customWidth="1"/>
    <col min="15360" max="15360" width="20.85546875" style="28" customWidth="1"/>
    <col min="15361" max="15361" width="25" style="28" customWidth="1"/>
    <col min="15362" max="15362" width="18.7109375" style="28" customWidth="1"/>
    <col min="15363" max="15363" width="29.7109375" style="28" customWidth="1"/>
    <col min="15364" max="15364" width="13.42578125" style="28" customWidth="1"/>
    <col min="15365" max="15365" width="13.85546875" style="28" customWidth="1"/>
    <col min="15366" max="15370" width="16.5703125" style="28" customWidth="1"/>
    <col min="15371" max="15371" width="20.5703125" style="28" customWidth="1"/>
    <col min="15372" max="15372" width="21.140625" style="28" customWidth="1"/>
    <col min="15373" max="15373" width="9.5703125" style="28" customWidth="1"/>
    <col min="15374" max="15374" width="0.42578125" style="28" customWidth="1"/>
    <col min="15375" max="15381" width="6.42578125" style="28" customWidth="1"/>
    <col min="15382" max="15610" width="11.42578125" style="28"/>
    <col min="15611" max="15611" width="1" style="28" customWidth="1"/>
    <col min="15612" max="15612" width="4.28515625" style="28" customWidth="1"/>
    <col min="15613" max="15613" width="34.7109375" style="28" customWidth="1"/>
    <col min="15614" max="15614" width="0" style="28" hidden="1" customWidth="1"/>
    <col min="15615" max="15615" width="20" style="28" customWidth="1"/>
    <col min="15616" max="15616" width="20.85546875" style="28" customWidth="1"/>
    <col min="15617" max="15617" width="25" style="28" customWidth="1"/>
    <col min="15618" max="15618" width="18.7109375" style="28" customWidth="1"/>
    <col min="15619" max="15619" width="29.7109375" style="28" customWidth="1"/>
    <col min="15620" max="15620" width="13.42578125" style="28" customWidth="1"/>
    <col min="15621" max="15621" width="13.85546875" style="28" customWidth="1"/>
    <col min="15622" max="15626" width="16.5703125" style="28" customWidth="1"/>
    <col min="15627" max="15627" width="20.5703125" style="28" customWidth="1"/>
    <col min="15628" max="15628" width="21.140625" style="28" customWidth="1"/>
    <col min="15629" max="15629" width="9.5703125" style="28" customWidth="1"/>
    <col min="15630" max="15630" width="0.42578125" style="28" customWidth="1"/>
    <col min="15631" max="15637" width="6.42578125" style="28" customWidth="1"/>
    <col min="15638" max="15866" width="11.42578125" style="28"/>
    <col min="15867" max="15867" width="1" style="28" customWidth="1"/>
    <col min="15868" max="15868" width="4.28515625" style="28" customWidth="1"/>
    <col min="15869" max="15869" width="34.7109375" style="28" customWidth="1"/>
    <col min="15870" max="15870" width="0" style="28" hidden="1" customWidth="1"/>
    <col min="15871" max="15871" width="20" style="28" customWidth="1"/>
    <col min="15872" max="15872" width="20.85546875" style="28" customWidth="1"/>
    <col min="15873" max="15873" width="25" style="28" customWidth="1"/>
    <col min="15874" max="15874" width="18.7109375" style="28" customWidth="1"/>
    <col min="15875" max="15875" width="29.7109375" style="28" customWidth="1"/>
    <col min="15876" max="15876" width="13.42578125" style="28" customWidth="1"/>
    <col min="15877" max="15877" width="13.85546875" style="28" customWidth="1"/>
    <col min="15878" max="15882" width="16.5703125" style="28" customWidth="1"/>
    <col min="15883" max="15883" width="20.5703125" style="28" customWidth="1"/>
    <col min="15884" max="15884" width="21.140625" style="28" customWidth="1"/>
    <col min="15885" max="15885" width="9.5703125" style="28" customWidth="1"/>
    <col min="15886" max="15886" width="0.42578125" style="28" customWidth="1"/>
    <col min="15887" max="15893" width="6.42578125" style="28" customWidth="1"/>
    <col min="15894" max="16122" width="11.42578125" style="28"/>
    <col min="16123" max="16123" width="1" style="28" customWidth="1"/>
    <col min="16124" max="16124" width="4.28515625" style="28" customWidth="1"/>
    <col min="16125" max="16125" width="34.7109375" style="28" customWidth="1"/>
    <col min="16126" max="16126" width="0" style="28" hidden="1" customWidth="1"/>
    <col min="16127" max="16127" width="20" style="28" customWidth="1"/>
    <col min="16128" max="16128" width="20.85546875" style="28" customWidth="1"/>
    <col min="16129" max="16129" width="25" style="28" customWidth="1"/>
    <col min="16130" max="16130" width="18.7109375" style="28" customWidth="1"/>
    <col min="16131" max="16131" width="29.7109375" style="28" customWidth="1"/>
    <col min="16132" max="16132" width="13.42578125" style="28" customWidth="1"/>
    <col min="16133" max="16133" width="13.85546875" style="28" customWidth="1"/>
    <col min="16134" max="16138" width="16.5703125" style="28" customWidth="1"/>
    <col min="16139" max="16139" width="20.5703125" style="28" customWidth="1"/>
    <col min="16140" max="16140" width="21.140625" style="28" customWidth="1"/>
    <col min="16141" max="16141" width="9.5703125" style="28" customWidth="1"/>
    <col min="16142" max="16142" width="0.42578125" style="28" customWidth="1"/>
    <col min="16143" max="16149" width="6.42578125" style="28" customWidth="1"/>
    <col min="16150" max="16370" width="11.42578125" style="28"/>
    <col min="16371" max="16383" width="11.42578125" style="28" customWidth="1"/>
    <col min="16384" max="16384" width="11.42578125" style="28"/>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1418</v>
      </c>
      <c r="D6" s="1507"/>
      <c r="E6" s="1507"/>
      <c r="F6" s="1507"/>
      <c r="G6" s="1507"/>
      <c r="H6" s="1507"/>
      <c r="I6" s="1507"/>
      <c r="J6" s="1507"/>
      <c r="K6" s="1507"/>
      <c r="L6" s="1507"/>
      <c r="M6" s="1507"/>
      <c r="N6" s="1508"/>
    </row>
    <row r="7" spans="2:16" ht="15.75" thickBot="1">
      <c r="B7" s="116" t="s">
        <v>4</v>
      </c>
      <c r="C7" s="1503" t="s">
        <v>1419</v>
      </c>
      <c r="D7" s="1503"/>
      <c r="E7" s="1503"/>
      <c r="F7" s="1503"/>
      <c r="G7" s="1503"/>
      <c r="H7" s="1503"/>
      <c r="I7" s="1503"/>
      <c r="J7" s="1503"/>
      <c r="K7" s="1503"/>
      <c r="L7" s="1503"/>
      <c r="M7" s="1503"/>
      <c r="N7" s="1504"/>
    </row>
    <row r="8" spans="2:16" ht="15.75" thickBot="1">
      <c r="B8" s="116" t="s">
        <v>6</v>
      </c>
      <c r="C8" s="1503" t="s">
        <v>1419</v>
      </c>
      <c r="D8" s="1503"/>
      <c r="E8" s="1503"/>
      <c r="F8" s="1503"/>
      <c r="G8" s="1503"/>
      <c r="H8" s="1503"/>
      <c r="I8" s="1503"/>
      <c r="J8" s="1503"/>
      <c r="K8" s="1503"/>
      <c r="L8" s="1503"/>
      <c r="M8" s="1503"/>
      <c r="N8" s="1504"/>
    </row>
    <row r="9" spans="2:16" ht="15.75" thickBot="1">
      <c r="B9" s="116" t="s">
        <v>7</v>
      </c>
      <c r="C9" s="1503" t="s">
        <v>1419</v>
      </c>
      <c r="D9" s="1503"/>
      <c r="E9" s="1503"/>
      <c r="F9" s="1503"/>
      <c r="G9" s="1503"/>
      <c r="H9" s="1503"/>
      <c r="I9" s="1503"/>
      <c r="J9" s="1503"/>
      <c r="K9" s="1503"/>
      <c r="L9" s="1503"/>
      <c r="M9" s="1503"/>
      <c r="N9" s="1504"/>
    </row>
    <row r="10" spans="2:16" ht="15.75" thickBot="1">
      <c r="B10" s="116" t="s">
        <v>1079</v>
      </c>
      <c r="C10" s="1514">
        <v>8</v>
      </c>
      <c r="D10" s="1514"/>
      <c r="E10" s="1515"/>
      <c r="F10" s="32"/>
      <c r="G10" s="32"/>
      <c r="H10" s="32"/>
      <c r="I10" s="32"/>
      <c r="J10" s="32"/>
      <c r="K10" s="32"/>
      <c r="L10" s="32"/>
      <c r="M10" s="32"/>
      <c r="N10" s="33"/>
    </row>
    <row r="11" spans="2:16" ht="15.75" thickBot="1">
      <c r="B11" s="117" t="s">
        <v>8</v>
      </c>
      <c r="C11" s="1"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c r="B14" s="1516" t="s">
        <v>9</v>
      </c>
      <c r="C14" s="1516"/>
      <c r="D14" s="144" t="s">
        <v>10</v>
      </c>
      <c r="E14" s="144" t="s">
        <v>11</v>
      </c>
      <c r="F14" s="144" t="s">
        <v>12</v>
      </c>
      <c r="G14" s="148"/>
      <c r="I14" s="41"/>
      <c r="J14" s="41"/>
      <c r="K14" s="41"/>
      <c r="L14" s="41"/>
      <c r="M14" s="41"/>
      <c r="N14" s="2"/>
    </row>
    <row r="15" spans="2:16">
      <c r="B15" s="1516"/>
      <c r="C15" s="1516"/>
      <c r="D15" s="144">
        <v>8</v>
      </c>
      <c r="E15" s="42">
        <v>2409876274</v>
      </c>
      <c r="F15" s="221">
        <v>1154</v>
      </c>
      <c r="G15" s="150"/>
      <c r="I15" s="45"/>
      <c r="J15" s="45"/>
      <c r="K15" s="45"/>
      <c r="L15" s="45"/>
      <c r="M15" s="45"/>
      <c r="N15" s="2"/>
    </row>
    <row r="16" spans="2:16" ht="15.75" thickBot="1">
      <c r="B16" s="1517" t="s">
        <v>13</v>
      </c>
      <c r="C16" s="1518"/>
      <c r="D16" s="144"/>
      <c r="E16" s="151">
        <f>SUM(E15:E15)</f>
        <v>2409876274</v>
      </c>
      <c r="F16" s="4">
        <f>SUM(F15:F15)</f>
        <v>1154</v>
      </c>
      <c r="G16" s="150"/>
      <c r="H16" s="46"/>
      <c r="I16" s="39"/>
      <c r="J16" s="39"/>
      <c r="K16" s="39"/>
      <c r="L16" s="39"/>
      <c r="M16" s="39"/>
      <c r="N16" s="47"/>
    </row>
    <row r="17" spans="1:14" ht="45.75" thickBot="1">
      <c r="A17" s="48"/>
      <c r="B17" s="415" t="s">
        <v>14</v>
      </c>
      <c r="C17" s="49" t="s">
        <v>15</v>
      </c>
      <c r="E17" s="41"/>
      <c r="F17" s="41"/>
      <c r="G17" s="41"/>
      <c r="H17" s="41"/>
      <c r="I17" s="50"/>
      <c r="J17" s="50"/>
      <c r="K17" s="50"/>
      <c r="L17" s="50"/>
      <c r="M17" s="50"/>
    </row>
    <row r="18" spans="1:14" ht="15.75" thickBot="1">
      <c r="A18" s="51">
        <v>1</v>
      </c>
      <c r="B18" s="8"/>
      <c r="C18" s="52">
        <f>F15*80%</f>
        <v>923.2</v>
      </c>
      <c r="D18" s="416"/>
      <c r="E18" s="6">
        <f>E16</f>
        <v>2409876274</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138" t="s">
        <v>21</v>
      </c>
      <c r="D24" s="138"/>
      <c r="E24" s="57"/>
      <c r="F24" s="57"/>
      <c r="G24" s="57"/>
      <c r="H24" s="57"/>
      <c r="I24" s="39"/>
      <c r="J24" s="39"/>
      <c r="K24" s="39"/>
      <c r="L24" s="39"/>
      <c r="M24" s="39"/>
      <c r="N24" s="2"/>
    </row>
    <row r="25" spans="1:14">
      <c r="A25" s="142"/>
      <c r="B25" s="59" t="s">
        <v>22</v>
      </c>
      <c r="C25" s="138" t="s">
        <v>21</v>
      </c>
      <c r="D25" s="138"/>
      <c r="E25" s="57"/>
      <c r="F25" s="57"/>
      <c r="G25" s="57"/>
      <c r="H25" s="57"/>
      <c r="I25" s="39"/>
      <c r="J25" s="39"/>
      <c r="K25" s="39"/>
      <c r="L25" s="39"/>
      <c r="M25" s="39"/>
      <c r="N25" s="2"/>
    </row>
    <row r="26" spans="1:14">
      <c r="A26" s="142"/>
      <c r="B26" s="59" t="s">
        <v>23</v>
      </c>
      <c r="C26" s="138" t="s">
        <v>21</v>
      </c>
      <c r="D26" s="138"/>
      <c r="E26" s="57"/>
      <c r="F26" s="57"/>
      <c r="G26" s="57"/>
      <c r="H26" s="57"/>
      <c r="I26" s="39"/>
      <c r="J26" s="39"/>
      <c r="K26" s="39"/>
      <c r="L26" s="39"/>
      <c r="M26" s="39"/>
      <c r="N26" s="2"/>
    </row>
    <row r="27" spans="1:14">
      <c r="A27" s="142"/>
      <c r="B27" s="59" t="s">
        <v>24</v>
      </c>
      <c r="C27" s="138" t="s">
        <v>21</v>
      </c>
      <c r="D27" s="138"/>
      <c r="E27" s="57"/>
      <c r="F27" s="57"/>
      <c r="G27" s="57"/>
      <c r="H27" s="57"/>
      <c r="I27" s="39"/>
      <c r="J27" s="39"/>
      <c r="K27" s="39"/>
      <c r="L27" s="39"/>
      <c r="M27" s="39"/>
      <c r="N27" s="2"/>
    </row>
    <row r="28" spans="1:14">
      <c r="A28" s="142"/>
      <c r="B28" s="88" t="s">
        <v>1275</v>
      </c>
      <c r="C28" s="417" t="s">
        <v>21</v>
      </c>
      <c r="D28" s="417"/>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5">
      <c r="A33" s="142"/>
      <c r="B33" s="9" t="s">
        <v>17</v>
      </c>
      <c r="C33" s="9" t="s">
        <v>27</v>
      </c>
      <c r="D33" s="146" t="s">
        <v>28</v>
      </c>
      <c r="E33" s="146" t="s">
        <v>29</v>
      </c>
      <c r="F33" s="57"/>
      <c r="G33" s="57"/>
      <c r="H33" s="57"/>
      <c r="I33" s="39"/>
      <c r="J33" s="39"/>
      <c r="K33" s="39"/>
      <c r="L33" s="39"/>
      <c r="M33" s="39"/>
      <c r="N33" s="2"/>
    </row>
    <row r="34" spans="1:25" ht="45">
      <c r="A34" s="142"/>
      <c r="B34" s="367" t="s">
        <v>30</v>
      </c>
      <c r="C34" s="141">
        <v>40</v>
      </c>
      <c r="D34" s="138">
        <v>0</v>
      </c>
      <c r="E34" s="1519">
        <f>+D34+D35</f>
        <v>10</v>
      </c>
      <c r="F34" s="57"/>
      <c r="G34" s="57"/>
      <c r="H34" s="57"/>
      <c r="I34" s="39"/>
      <c r="J34" s="39"/>
      <c r="K34" s="39"/>
      <c r="L34" s="39"/>
      <c r="M34" s="39"/>
      <c r="N34" s="2"/>
    </row>
    <row r="35" spans="1:25" ht="75">
      <c r="A35" s="142"/>
      <c r="B35" s="367" t="s">
        <v>31</v>
      </c>
      <c r="C35" s="141">
        <v>60</v>
      </c>
      <c r="D35" s="138">
        <f>+D138</f>
        <v>10</v>
      </c>
      <c r="E35" s="1520"/>
      <c r="F35" s="57"/>
      <c r="G35" s="57"/>
      <c r="H35" s="57"/>
      <c r="I35" s="39"/>
      <c r="J35" s="39"/>
      <c r="K35" s="39"/>
      <c r="L35" s="39"/>
      <c r="M35" s="39"/>
      <c r="N35" s="2"/>
    </row>
    <row r="36" spans="1:25">
      <c r="A36" s="142"/>
      <c r="C36" s="54"/>
      <c r="D36" s="45"/>
      <c r="E36" s="56"/>
      <c r="F36" s="7"/>
      <c r="G36" s="7"/>
      <c r="H36" s="7"/>
      <c r="I36" s="53"/>
      <c r="J36" s="53"/>
      <c r="K36" s="53"/>
      <c r="L36" s="53"/>
      <c r="M36" s="53"/>
    </row>
    <row r="37" spans="1:25" ht="15.75" thickBot="1">
      <c r="M37" s="1521"/>
      <c r="N37" s="1521"/>
    </row>
    <row r="38" spans="1:25">
      <c r="B38" s="8" t="s">
        <v>32</v>
      </c>
      <c r="M38" s="10"/>
      <c r="N38" s="10"/>
    </row>
    <row r="39" spans="1:25" ht="15.75" thickBot="1">
      <c r="M39" s="10"/>
      <c r="N39" s="10"/>
    </row>
    <row r="40" spans="1:25"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5" s="147" customFormat="1" ht="30">
      <c r="A41" s="14">
        <v>1</v>
      </c>
      <c r="B41" s="17" t="s">
        <v>1421</v>
      </c>
      <c r="C41" s="17" t="s">
        <v>1421</v>
      </c>
      <c r="D41" s="17" t="s">
        <v>241</v>
      </c>
      <c r="E41" s="186">
        <v>3422010</v>
      </c>
      <c r="F41" s="16" t="s">
        <v>18</v>
      </c>
      <c r="G41" s="99"/>
      <c r="H41" s="100">
        <v>40268</v>
      </c>
      <c r="I41" s="100">
        <v>40529</v>
      </c>
      <c r="J41" s="103" t="s">
        <v>19</v>
      </c>
      <c r="K41" s="105">
        <v>8.57</v>
      </c>
      <c r="L41" s="105"/>
      <c r="M41" s="105">
        <v>26</v>
      </c>
      <c r="N41" s="105" t="s">
        <v>51</v>
      </c>
      <c r="O41" s="418">
        <v>555960000</v>
      </c>
      <c r="P41" s="202">
        <v>59</v>
      </c>
      <c r="Q41" s="18"/>
      <c r="R41" s="64"/>
      <c r="S41" s="64"/>
      <c r="T41" s="64"/>
      <c r="U41" s="64"/>
      <c r="V41" s="64"/>
      <c r="W41" s="64"/>
      <c r="X41" s="64"/>
      <c r="Y41" s="64"/>
    </row>
    <row r="42" spans="1:25" s="147" customFormat="1" ht="30">
      <c r="A42" s="14">
        <f>+A41+1</f>
        <v>2</v>
      </c>
      <c r="B42" s="17" t="s">
        <v>1421</v>
      </c>
      <c r="C42" s="17" t="s">
        <v>1421</v>
      </c>
      <c r="D42" s="17" t="s">
        <v>1422</v>
      </c>
      <c r="E42" s="186" t="s">
        <v>1423</v>
      </c>
      <c r="F42" s="16" t="s">
        <v>18</v>
      </c>
      <c r="G42" s="16"/>
      <c r="H42" s="100">
        <v>40668</v>
      </c>
      <c r="I42" s="100">
        <v>40706</v>
      </c>
      <c r="J42" s="103" t="s">
        <v>19</v>
      </c>
      <c r="K42" s="105">
        <v>1.23</v>
      </c>
      <c r="L42" s="105"/>
      <c r="M42" s="105">
        <v>668</v>
      </c>
      <c r="N42" s="105" t="s">
        <v>51</v>
      </c>
      <c r="O42" s="418">
        <v>97525929</v>
      </c>
      <c r="P42" s="202">
        <v>62</v>
      </c>
      <c r="Q42" s="18"/>
      <c r="R42" s="64"/>
      <c r="S42" s="64"/>
      <c r="T42" s="64"/>
      <c r="U42" s="64"/>
      <c r="V42" s="64"/>
      <c r="W42" s="64"/>
      <c r="X42" s="64"/>
      <c r="Y42" s="64"/>
    </row>
    <row r="43" spans="1:25" s="147" customFormat="1" ht="30">
      <c r="A43" s="14">
        <f t="shared" ref="A43:A45" si="0">+A42+1</f>
        <v>3</v>
      </c>
      <c r="B43" s="17" t="s">
        <v>1421</v>
      </c>
      <c r="C43" s="17" t="s">
        <v>1421</v>
      </c>
      <c r="D43" s="17" t="s">
        <v>1422</v>
      </c>
      <c r="E43" s="186" t="s">
        <v>1424</v>
      </c>
      <c r="F43" s="16" t="s">
        <v>18</v>
      </c>
      <c r="G43" s="16"/>
      <c r="H43" s="100">
        <v>40731</v>
      </c>
      <c r="I43" s="100">
        <v>40770</v>
      </c>
      <c r="J43" s="103" t="s">
        <v>19</v>
      </c>
      <c r="K43" s="105">
        <v>1.27</v>
      </c>
      <c r="L43" s="105"/>
      <c r="M43" s="105">
        <v>325</v>
      </c>
      <c r="N43" s="105" t="s">
        <v>51</v>
      </c>
      <c r="O43" s="418">
        <v>42439031</v>
      </c>
      <c r="P43" s="202">
        <v>64</v>
      </c>
      <c r="Q43" s="18"/>
      <c r="R43" s="64"/>
      <c r="S43" s="64"/>
      <c r="T43" s="64"/>
      <c r="U43" s="64"/>
      <c r="V43" s="64"/>
      <c r="W43" s="64"/>
      <c r="X43" s="64"/>
      <c r="Y43" s="64"/>
    </row>
    <row r="44" spans="1:25" s="147" customFormat="1" ht="30">
      <c r="A44" s="14">
        <f t="shared" si="0"/>
        <v>4</v>
      </c>
      <c r="B44" s="17" t="s">
        <v>1421</v>
      </c>
      <c r="C44" s="17" t="s">
        <v>1421</v>
      </c>
      <c r="D44" s="17" t="s">
        <v>1425</v>
      </c>
      <c r="E44" s="186" t="s">
        <v>1426</v>
      </c>
      <c r="F44" s="16" t="s">
        <v>18</v>
      </c>
      <c r="G44" s="16"/>
      <c r="H44" s="100">
        <v>40800</v>
      </c>
      <c r="I44" s="100">
        <v>41042</v>
      </c>
      <c r="J44" s="103" t="s">
        <v>19</v>
      </c>
      <c r="K44" s="105">
        <v>7.97</v>
      </c>
      <c r="L44" s="105"/>
      <c r="M44" s="105">
        <v>347</v>
      </c>
      <c r="N44" s="105" t="s">
        <v>51</v>
      </c>
      <c r="O44" s="418">
        <v>241106034</v>
      </c>
      <c r="P44" s="202">
        <v>69</v>
      </c>
      <c r="Q44" s="18"/>
      <c r="R44" s="64"/>
      <c r="S44" s="64"/>
      <c r="T44" s="64"/>
      <c r="U44" s="64"/>
      <c r="V44" s="64"/>
      <c r="W44" s="64"/>
      <c r="X44" s="64"/>
      <c r="Y44" s="64"/>
    </row>
    <row r="45" spans="1:25" s="147" customFormat="1">
      <c r="A45" s="14">
        <f t="shared" si="0"/>
        <v>5</v>
      </c>
      <c r="B45" s="17" t="s">
        <v>1421</v>
      </c>
      <c r="C45" s="17" t="s">
        <v>1421</v>
      </c>
      <c r="D45" s="17" t="s">
        <v>1427</v>
      </c>
      <c r="E45" s="186">
        <v>566</v>
      </c>
      <c r="F45" s="16" t="s">
        <v>18</v>
      </c>
      <c r="G45" s="16"/>
      <c r="H45" s="100">
        <v>41690</v>
      </c>
      <c r="I45" s="100">
        <v>41978</v>
      </c>
      <c r="J45" s="103" t="s">
        <v>19</v>
      </c>
      <c r="K45" s="105">
        <v>9.5</v>
      </c>
      <c r="L45" s="105"/>
      <c r="M45" s="105">
        <v>108</v>
      </c>
      <c r="N45" s="105" t="s">
        <v>51</v>
      </c>
      <c r="O45" s="418">
        <v>1294500000</v>
      </c>
      <c r="P45" s="202">
        <v>70</v>
      </c>
      <c r="Q45" s="18"/>
      <c r="R45" s="64"/>
      <c r="S45" s="64"/>
      <c r="T45" s="64"/>
      <c r="U45" s="64"/>
      <c r="V45" s="64"/>
      <c r="W45" s="64"/>
      <c r="X45" s="64"/>
      <c r="Y45" s="64"/>
    </row>
    <row r="46" spans="1:25" s="136" customFormat="1">
      <c r="A46" s="129"/>
      <c r="B46" s="130" t="s">
        <v>29</v>
      </c>
      <c r="C46" s="131"/>
      <c r="D46" s="109"/>
      <c r="E46" s="108"/>
      <c r="F46" s="131"/>
      <c r="G46" s="131"/>
      <c r="H46" s="370"/>
      <c r="I46" s="370"/>
      <c r="J46" s="133"/>
      <c r="K46" s="110">
        <v>28.53</v>
      </c>
      <c r="L46" s="110">
        <f>SUM(L41:L45)</f>
        <v>0</v>
      </c>
      <c r="M46" s="110">
        <f>SUM(M41:M45)</f>
        <v>1474</v>
      </c>
      <c r="N46" s="110"/>
      <c r="O46" s="419"/>
      <c r="P46" s="134"/>
      <c r="Q46" s="135"/>
    </row>
    <row r="47" spans="1:25" s="66" customFormat="1">
      <c r="E47" s="68"/>
    </row>
    <row r="48" spans="1:25" s="66" customFormat="1">
      <c r="B48" s="1509" t="s">
        <v>57</v>
      </c>
      <c r="C48" s="1509" t="s">
        <v>58</v>
      </c>
      <c r="D48" s="1511" t="s">
        <v>59</v>
      </c>
      <c r="E48" s="1511"/>
    </row>
    <row r="49" spans="2:17" s="66" customFormat="1">
      <c r="B49" s="1510"/>
      <c r="C49" s="1510"/>
      <c r="D49" s="357" t="s">
        <v>60</v>
      </c>
      <c r="E49" s="358" t="s">
        <v>61</v>
      </c>
    </row>
    <row r="50" spans="2:17" s="66" customFormat="1">
      <c r="B50" s="19" t="s">
        <v>62</v>
      </c>
      <c r="C50" s="160">
        <f>+K46</f>
        <v>28.53</v>
      </c>
      <c r="D50" s="71" t="s">
        <v>21</v>
      </c>
      <c r="E50" s="71"/>
      <c r="F50" s="112"/>
      <c r="G50" s="112"/>
      <c r="H50" s="112"/>
      <c r="I50" s="112"/>
      <c r="J50" s="112"/>
      <c r="K50" s="112"/>
      <c r="L50" s="112"/>
      <c r="M50" s="112"/>
    </row>
    <row r="51" spans="2:17" s="66" customFormat="1">
      <c r="B51" s="19" t="s">
        <v>64</v>
      </c>
      <c r="C51" s="160">
        <f>+M46</f>
        <v>1474</v>
      </c>
      <c r="D51" s="71" t="s">
        <v>21</v>
      </c>
      <c r="E51" s="71"/>
    </row>
    <row r="52" spans="2:17" s="66" customFormat="1">
      <c r="B52" s="113"/>
      <c r="C52" s="1512"/>
      <c r="D52" s="1512"/>
      <c r="E52" s="1512"/>
      <c r="F52" s="1512"/>
      <c r="G52" s="1512"/>
      <c r="H52" s="1512"/>
      <c r="I52" s="1512"/>
      <c r="J52" s="1512"/>
      <c r="K52" s="1512"/>
      <c r="L52" s="1512"/>
      <c r="M52" s="1512"/>
      <c r="N52" s="1512"/>
    </row>
    <row r="53" spans="2:17" ht="15.75" thickBot="1"/>
    <row r="54" spans="2:17" ht="15.75" thickBot="1">
      <c r="B54" s="1513" t="s">
        <v>65</v>
      </c>
      <c r="C54" s="1513"/>
      <c r="D54" s="1513"/>
      <c r="E54" s="1513"/>
      <c r="F54" s="1513"/>
      <c r="G54" s="1513"/>
      <c r="H54" s="1513"/>
      <c r="I54" s="1513"/>
      <c r="J54" s="1513"/>
      <c r="K54" s="1513"/>
      <c r="L54" s="1513"/>
      <c r="M54" s="1513"/>
      <c r="N54" s="1513"/>
    </row>
    <row r="57" spans="2:17" ht="90">
      <c r="B57" s="9" t="s">
        <v>66</v>
      </c>
      <c r="C57" s="22" t="s">
        <v>67</v>
      </c>
      <c r="D57" s="22" t="s">
        <v>68</v>
      </c>
      <c r="E57" s="22" t="s">
        <v>69</v>
      </c>
      <c r="F57" s="22" t="s">
        <v>70</v>
      </c>
      <c r="G57" s="22" t="s">
        <v>71</v>
      </c>
      <c r="H57" s="22" t="s">
        <v>72</v>
      </c>
      <c r="I57" s="22" t="s">
        <v>73</v>
      </c>
      <c r="J57" s="22" t="s">
        <v>74</v>
      </c>
      <c r="K57" s="22" t="s">
        <v>75</v>
      </c>
      <c r="L57" s="22" t="s">
        <v>76</v>
      </c>
      <c r="M57" s="23" t="s">
        <v>77</v>
      </c>
      <c r="N57" s="23" t="s">
        <v>78</v>
      </c>
      <c r="O57" s="1522" t="s">
        <v>79</v>
      </c>
      <c r="P57" s="1523"/>
      <c r="Q57" s="22" t="s">
        <v>80</v>
      </c>
    </row>
    <row r="58" spans="2:17" s="30" customFormat="1" ht="41.25" customHeight="1">
      <c r="B58" s="78" t="s">
        <v>1428</v>
      </c>
      <c r="C58" s="78" t="s">
        <v>251</v>
      </c>
      <c r="D58" s="91" t="s">
        <v>1429</v>
      </c>
      <c r="E58" s="420">
        <v>1154</v>
      </c>
      <c r="F58" s="70"/>
      <c r="G58" s="70"/>
      <c r="H58" s="70"/>
      <c r="I58" s="91" t="s">
        <v>18</v>
      </c>
      <c r="J58" s="91" t="s">
        <v>18</v>
      </c>
      <c r="K58" s="78" t="s">
        <v>18</v>
      </c>
      <c r="L58" s="78" t="s">
        <v>18</v>
      </c>
      <c r="M58" s="78" t="s">
        <v>18</v>
      </c>
      <c r="N58" s="78" t="s">
        <v>18</v>
      </c>
      <c r="O58" s="1524"/>
      <c r="P58" s="1525"/>
      <c r="Q58" s="78" t="s">
        <v>18</v>
      </c>
    </row>
    <row r="59" spans="2:17">
      <c r="B59" s="59"/>
      <c r="C59" s="59"/>
      <c r="D59" s="59"/>
      <c r="E59" s="59"/>
      <c r="F59" s="59"/>
      <c r="G59" s="59"/>
      <c r="H59" s="59"/>
      <c r="I59" s="59"/>
      <c r="J59" s="59"/>
      <c r="K59" s="59"/>
      <c r="L59" s="59"/>
      <c r="M59" s="59"/>
      <c r="N59" s="59"/>
      <c r="O59" s="1526"/>
      <c r="P59" s="1527"/>
      <c r="Q59" s="59"/>
    </row>
    <row r="60" spans="2:17">
      <c r="B60" s="28" t="s">
        <v>84</v>
      </c>
    </row>
    <row r="61" spans="2:17">
      <c r="B61" s="28" t="s">
        <v>85</v>
      </c>
    </row>
    <row r="62" spans="2:17">
      <c r="B62" s="28" t="s">
        <v>86</v>
      </c>
    </row>
    <row r="64" spans="2:17" ht="15.75" thickBot="1"/>
    <row r="65" spans="2:17" ht="15.75" thickBot="1">
      <c r="B65" s="1532" t="s">
        <v>87</v>
      </c>
      <c r="C65" s="1533"/>
      <c r="D65" s="1533"/>
      <c r="E65" s="1533"/>
      <c r="F65" s="1533"/>
      <c r="G65" s="1533"/>
      <c r="H65" s="1533"/>
      <c r="I65" s="1533"/>
      <c r="J65" s="1533"/>
      <c r="K65" s="1533"/>
      <c r="L65" s="1533"/>
      <c r="M65" s="1533"/>
      <c r="N65" s="1534"/>
    </row>
    <row r="70" spans="2:17" ht="75">
      <c r="B70" s="9" t="s">
        <v>88</v>
      </c>
      <c r="C70" s="9" t="s">
        <v>89</v>
      </c>
      <c r="D70" s="9" t="s">
        <v>90</v>
      </c>
      <c r="E70" s="9" t="s">
        <v>91</v>
      </c>
      <c r="F70" s="9" t="s">
        <v>92</v>
      </c>
      <c r="G70" s="9" t="s">
        <v>93</v>
      </c>
      <c r="H70" s="9" t="s">
        <v>94</v>
      </c>
      <c r="I70" s="9" t="s">
        <v>95</v>
      </c>
      <c r="J70" s="1522" t="s">
        <v>164</v>
      </c>
      <c r="K70" s="1529"/>
      <c r="L70" s="1523"/>
      <c r="M70" s="9" t="s">
        <v>97</v>
      </c>
      <c r="N70" s="9" t="s">
        <v>234</v>
      </c>
      <c r="O70" s="9" t="s">
        <v>235</v>
      </c>
      <c r="P70" s="1522" t="s">
        <v>79</v>
      </c>
      <c r="Q70" s="1523"/>
    </row>
    <row r="71" spans="2:17" s="30" customFormat="1" ht="195">
      <c r="B71" s="78" t="s">
        <v>356</v>
      </c>
      <c r="C71" s="78">
        <v>300</v>
      </c>
      <c r="D71" s="78" t="s">
        <v>1430</v>
      </c>
      <c r="E71" s="78">
        <v>25276438</v>
      </c>
      <c r="F71" s="78" t="s">
        <v>1038</v>
      </c>
      <c r="G71" s="78" t="s">
        <v>1431</v>
      </c>
      <c r="H71" s="216">
        <v>39171</v>
      </c>
      <c r="I71" s="91" t="s">
        <v>5</v>
      </c>
      <c r="J71" s="78" t="s">
        <v>1432</v>
      </c>
      <c r="K71" s="91" t="s">
        <v>1433</v>
      </c>
      <c r="L71" s="91" t="s">
        <v>1434</v>
      </c>
      <c r="M71" s="78" t="s">
        <v>18</v>
      </c>
      <c r="N71" s="78" t="s">
        <v>18</v>
      </c>
      <c r="O71" s="78" t="s">
        <v>18</v>
      </c>
      <c r="P71" s="1528"/>
      <c r="Q71" s="1528"/>
    </row>
    <row r="72" spans="2:17" s="30" customFormat="1" ht="226.5" customHeight="1">
      <c r="B72" s="78" t="s">
        <v>356</v>
      </c>
      <c r="C72" s="78">
        <v>300</v>
      </c>
      <c r="D72" s="78" t="s">
        <v>1435</v>
      </c>
      <c r="E72" s="78">
        <v>34674140</v>
      </c>
      <c r="F72" s="78" t="s">
        <v>1436</v>
      </c>
      <c r="G72" s="78" t="s">
        <v>266</v>
      </c>
      <c r="H72" s="216">
        <v>41734</v>
      </c>
      <c r="I72" s="91" t="s">
        <v>5</v>
      </c>
      <c r="J72" s="78" t="s">
        <v>1432</v>
      </c>
      <c r="K72" s="91" t="s">
        <v>1437</v>
      </c>
      <c r="L72" s="91" t="s">
        <v>1434</v>
      </c>
      <c r="M72" s="78" t="s">
        <v>18</v>
      </c>
      <c r="N72" s="78" t="s">
        <v>18</v>
      </c>
      <c r="O72" s="78" t="s">
        <v>18</v>
      </c>
      <c r="P72" s="1530"/>
      <c r="Q72" s="1531"/>
    </row>
    <row r="73" spans="2:17" s="30" customFormat="1" ht="226.5" customHeight="1">
      <c r="B73" s="78" t="s">
        <v>356</v>
      </c>
      <c r="C73" s="78">
        <v>300</v>
      </c>
      <c r="D73" s="78" t="s">
        <v>1438</v>
      </c>
      <c r="E73" s="78">
        <v>34328764</v>
      </c>
      <c r="F73" s="78" t="s">
        <v>1038</v>
      </c>
      <c r="G73" s="78" t="s">
        <v>1431</v>
      </c>
      <c r="H73" s="216">
        <v>40998</v>
      </c>
      <c r="I73" s="91" t="s">
        <v>5</v>
      </c>
      <c r="J73" s="78" t="s">
        <v>1432</v>
      </c>
      <c r="K73" s="91" t="s">
        <v>1439</v>
      </c>
      <c r="L73" s="91" t="s">
        <v>1434</v>
      </c>
      <c r="M73" s="78" t="s">
        <v>18</v>
      </c>
      <c r="N73" s="78" t="s">
        <v>18</v>
      </c>
      <c r="O73" s="78" t="s">
        <v>18</v>
      </c>
      <c r="P73" s="1530"/>
      <c r="Q73" s="1531"/>
    </row>
    <row r="74" spans="2:17" s="30" customFormat="1" ht="255">
      <c r="B74" s="78" t="s">
        <v>356</v>
      </c>
      <c r="C74" s="78">
        <v>300</v>
      </c>
      <c r="D74" s="78" t="s">
        <v>1440</v>
      </c>
      <c r="E74" s="78">
        <v>34673167</v>
      </c>
      <c r="F74" s="78" t="s">
        <v>1441</v>
      </c>
      <c r="G74" s="78" t="s">
        <v>438</v>
      </c>
      <c r="H74" s="216" t="s">
        <v>1442</v>
      </c>
      <c r="I74" s="91" t="s">
        <v>5</v>
      </c>
      <c r="J74" s="78" t="s">
        <v>1443</v>
      </c>
      <c r="K74" s="91" t="s">
        <v>1444</v>
      </c>
      <c r="L74" s="91" t="s">
        <v>1434</v>
      </c>
      <c r="M74" s="78" t="s">
        <v>18</v>
      </c>
      <c r="N74" s="78" t="s">
        <v>19</v>
      </c>
      <c r="O74" s="78" t="s">
        <v>18</v>
      </c>
      <c r="P74" s="1530"/>
      <c r="Q74" s="1531"/>
    </row>
    <row r="75" spans="2:17" s="30" customFormat="1" ht="30">
      <c r="B75" s="78" t="s">
        <v>1445</v>
      </c>
      <c r="C75" s="78">
        <v>300</v>
      </c>
      <c r="D75" s="78" t="s">
        <v>1446</v>
      </c>
      <c r="E75" s="78">
        <v>27276728</v>
      </c>
      <c r="F75" s="78" t="s">
        <v>277</v>
      </c>
      <c r="G75" s="78" t="s">
        <v>1447</v>
      </c>
      <c r="H75" s="216">
        <v>39991</v>
      </c>
      <c r="I75" s="91" t="s">
        <v>329</v>
      </c>
      <c r="J75" s="78" t="s">
        <v>1448</v>
      </c>
      <c r="K75" s="91" t="s">
        <v>1449</v>
      </c>
      <c r="L75" s="91" t="s">
        <v>1450</v>
      </c>
      <c r="M75" s="78" t="s">
        <v>18</v>
      </c>
      <c r="N75" s="78" t="s">
        <v>18</v>
      </c>
      <c r="O75" s="78" t="s">
        <v>18</v>
      </c>
      <c r="P75" s="1528"/>
      <c r="Q75" s="1528"/>
    </row>
    <row r="76" spans="2:17" s="30" customFormat="1" ht="180">
      <c r="B76" s="78" t="s">
        <v>1445</v>
      </c>
      <c r="C76" s="78">
        <v>300</v>
      </c>
      <c r="D76" s="78" t="s">
        <v>1451</v>
      </c>
      <c r="E76" s="78">
        <v>25280835</v>
      </c>
      <c r="F76" s="78" t="s">
        <v>277</v>
      </c>
      <c r="G76" s="78" t="s">
        <v>278</v>
      </c>
      <c r="H76" s="216">
        <v>39982</v>
      </c>
      <c r="I76" s="91" t="s">
        <v>1452</v>
      </c>
      <c r="J76" s="78" t="s">
        <v>1453</v>
      </c>
      <c r="K76" s="91" t="s">
        <v>1454</v>
      </c>
      <c r="L76" s="91" t="s">
        <v>1455</v>
      </c>
      <c r="M76" s="78" t="s">
        <v>18</v>
      </c>
      <c r="N76" s="78" t="s">
        <v>18</v>
      </c>
      <c r="O76" s="78" t="s">
        <v>18</v>
      </c>
      <c r="P76" s="1530"/>
      <c r="Q76" s="1531"/>
    </row>
    <row r="77" spans="2:17" s="30" customFormat="1" ht="270">
      <c r="B77" s="78" t="s">
        <v>1445</v>
      </c>
      <c r="C77" s="78">
        <v>300</v>
      </c>
      <c r="D77" s="78" t="s">
        <v>1456</v>
      </c>
      <c r="E77" s="78">
        <v>34327701</v>
      </c>
      <c r="F77" s="78" t="s">
        <v>277</v>
      </c>
      <c r="G77" s="78" t="s">
        <v>438</v>
      </c>
      <c r="H77" s="216">
        <v>41803</v>
      </c>
      <c r="I77" s="91" t="s">
        <v>1457</v>
      </c>
      <c r="J77" s="78" t="s">
        <v>1458</v>
      </c>
      <c r="K77" s="91" t="s">
        <v>1459</v>
      </c>
      <c r="L77" s="91" t="s">
        <v>1460</v>
      </c>
      <c r="M77" s="78" t="s">
        <v>18</v>
      </c>
      <c r="N77" s="78" t="s">
        <v>18</v>
      </c>
      <c r="O77" s="78" t="s">
        <v>18</v>
      </c>
      <c r="P77" s="1528"/>
      <c r="Q77" s="1528"/>
    </row>
    <row r="78" spans="2:17" s="30" customFormat="1" ht="210">
      <c r="B78" s="78" t="s">
        <v>1445</v>
      </c>
      <c r="C78" s="78">
        <v>300</v>
      </c>
      <c r="D78" s="78" t="s">
        <v>1461</v>
      </c>
      <c r="E78" s="78">
        <v>25285049</v>
      </c>
      <c r="F78" s="78" t="s">
        <v>277</v>
      </c>
      <c r="G78" s="78" t="s">
        <v>438</v>
      </c>
      <c r="H78" s="216">
        <v>41621</v>
      </c>
      <c r="I78" s="91" t="s">
        <v>329</v>
      </c>
      <c r="J78" s="91" t="s">
        <v>1462</v>
      </c>
      <c r="K78" s="91" t="s">
        <v>1463</v>
      </c>
      <c r="L78" s="91" t="s">
        <v>1464</v>
      </c>
      <c r="M78" s="78" t="s">
        <v>18</v>
      </c>
      <c r="N78" s="78" t="s">
        <v>18</v>
      </c>
      <c r="O78" s="78" t="s">
        <v>18</v>
      </c>
      <c r="P78" s="1528"/>
      <c r="Q78" s="1528"/>
    </row>
    <row r="79" spans="2:17" s="30" customFormat="1" ht="180">
      <c r="B79" s="78" t="s">
        <v>1445</v>
      </c>
      <c r="C79" s="78">
        <v>300</v>
      </c>
      <c r="D79" s="78" t="s">
        <v>1465</v>
      </c>
      <c r="E79" s="78">
        <v>25482632</v>
      </c>
      <c r="F79" s="78" t="s">
        <v>277</v>
      </c>
      <c r="G79" s="78" t="s">
        <v>438</v>
      </c>
      <c r="H79" s="216">
        <v>40158</v>
      </c>
      <c r="I79" s="91" t="s">
        <v>329</v>
      </c>
      <c r="J79" s="78" t="s">
        <v>1443</v>
      </c>
      <c r="K79" s="91" t="s">
        <v>1466</v>
      </c>
      <c r="L79" s="91" t="s">
        <v>1455</v>
      </c>
      <c r="M79" s="78" t="s">
        <v>18</v>
      </c>
      <c r="N79" s="78" t="s">
        <v>19</v>
      </c>
      <c r="O79" s="78" t="s">
        <v>18</v>
      </c>
      <c r="P79" s="1530"/>
      <c r="Q79" s="1531"/>
    </row>
    <row r="80" spans="2:17" s="30" customFormat="1" ht="180">
      <c r="B80" s="78" t="s">
        <v>1445</v>
      </c>
      <c r="C80" s="78">
        <v>300</v>
      </c>
      <c r="D80" s="78" t="s">
        <v>1467</v>
      </c>
      <c r="E80" s="78">
        <v>25483111</v>
      </c>
      <c r="F80" s="78" t="s">
        <v>277</v>
      </c>
      <c r="G80" s="78" t="s">
        <v>131</v>
      </c>
      <c r="H80" s="216">
        <v>39437</v>
      </c>
      <c r="I80" s="91" t="s">
        <v>1468</v>
      </c>
      <c r="J80" s="78" t="s">
        <v>1469</v>
      </c>
      <c r="K80" s="91" t="s">
        <v>1470</v>
      </c>
      <c r="L80" s="91" t="s">
        <v>1455</v>
      </c>
      <c r="M80" s="78" t="s">
        <v>18</v>
      </c>
      <c r="N80" s="78" t="s">
        <v>18</v>
      </c>
      <c r="O80" s="78" t="s">
        <v>18</v>
      </c>
      <c r="P80" s="1528"/>
      <c r="Q80" s="1528"/>
    </row>
    <row r="81" spans="2:17" s="30" customFormat="1" ht="270">
      <c r="B81" s="78" t="s">
        <v>1445</v>
      </c>
      <c r="C81" s="78">
        <v>300</v>
      </c>
      <c r="D81" s="78" t="s">
        <v>1471</v>
      </c>
      <c r="E81" s="78">
        <v>1061722572</v>
      </c>
      <c r="F81" s="78" t="s">
        <v>277</v>
      </c>
      <c r="G81" s="78" t="s">
        <v>438</v>
      </c>
      <c r="H81" s="216">
        <v>41623</v>
      </c>
      <c r="I81" s="91" t="s">
        <v>1442</v>
      </c>
      <c r="J81" s="78" t="s">
        <v>1472</v>
      </c>
      <c r="K81" s="91" t="s">
        <v>1473</v>
      </c>
      <c r="L81" s="91" t="s">
        <v>1474</v>
      </c>
      <c r="M81" s="78" t="s">
        <v>18</v>
      </c>
      <c r="N81" s="78" t="s">
        <v>18</v>
      </c>
      <c r="O81" s="78" t="s">
        <v>18</v>
      </c>
      <c r="P81" s="1528"/>
      <c r="Q81" s="1528"/>
    </row>
    <row r="82" spans="2:17" s="30" customFormat="1" ht="120">
      <c r="B82" s="78" t="s">
        <v>1445</v>
      </c>
      <c r="C82" s="78">
        <v>300</v>
      </c>
      <c r="D82" s="78" t="s">
        <v>1475</v>
      </c>
      <c r="E82" s="78">
        <v>27281460</v>
      </c>
      <c r="F82" s="78" t="s">
        <v>277</v>
      </c>
      <c r="G82" s="78" t="s">
        <v>278</v>
      </c>
      <c r="H82" s="216">
        <v>38903</v>
      </c>
      <c r="I82" s="91" t="s">
        <v>329</v>
      </c>
      <c r="J82" s="78" t="s">
        <v>1476</v>
      </c>
      <c r="K82" s="91" t="s">
        <v>1477</v>
      </c>
      <c r="L82" s="91" t="s">
        <v>1478</v>
      </c>
      <c r="M82" s="78" t="s">
        <v>18</v>
      </c>
      <c r="N82" s="78" t="s">
        <v>18</v>
      </c>
      <c r="O82" s="78" t="s">
        <v>18</v>
      </c>
      <c r="P82" s="1528"/>
      <c r="Q82" s="1528"/>
    </row>
    <row r="83" spans="2:17" s="30" customFormat="1" ht="45">
      <c r="B83" s="78" t="s">
        <v>1479</v>
      </c>
      <c r="C83" s="78">
        <v>300</v>
      </c>
      <c r="D83" s="78" t="s">
        <v>1480</v>
      </c>
      <c r="E83" s="78">
        <v>34328387</v>
      </c>
      <c r="F83" s="78" t="s">
        <v>1481</v>
      </c>
      <c r="G83" s="78" t="s">
        <v>131</v>
      </c>
      <c r="H83" s="216">
        <v>38696</v>
      </c>
      <c r="I83" s="91" t="s">
        <v>329</v>
      </c>
      <c r="J83" s="78" t="s">
        <v>1482</v>
      </c>
      <c r="K83" s="91" t="s">
        <v>1483</v>
      </c>
      <c r="L83" s="91" t="s">
        <v>1484</v>
      </c>
      <c r="M83" s="78" t="s">
        <v>18</v>
      </c>
      <c r="N83" s="78" t="s">
        <v>19</v>
      </c>
      <c r="O83" s="78" t="s">
        <v>18</v>
      </c>
      <c r="P83" s="1530" t="s">
        <v>1485</v>
      </c>
      <c r="Q83" s="1531"/>
    </row>
    <row r="84" spans="2:17" s="30" customFormat="1" ht="60">
      <c r="B84" s="78" t="s">
        <v>1479</v>
      </c>
      <c r="C84" s="78">
        <v>300</v>
      </c>
      <c r="D84" s="78" t="s">
        <v>1486</v>
      </c>
      <c r="E84" s="78">
        <v>1094891430</v>
      </c>
      <c r="F84" s="78" t="s">
        <v>1487</v>
      </c>
      <c r="G84" s="78" t="s">
        <v>1488</v>
      </c>
      <c r="H84" s="216">
        <v>39438</v>
      </c>
      <c r="I84" s="91" t="s">
        <v>329</v>
      </c>
      <c r="J84" s="78" t="s">
        <v>1489</v>
      </c>
      <c r="K84" s="91" t="s">
        <v>1490</v>
      </c>
      <c r="L84" s="91" t="s">
        <v>1491</v>
      </c>
      <c r="M84" s="78" t="s">
        <v>18</v>
      </c>
      <c r="N84" s="78" t="s">
        <v>18</v>
      </c>
      <c r="O84" s="78" t="s">
        <v>18</v>
      </c>
      <c r="P84" s="1530" t="s">
        <v>1485</v>
      </c>
      <c r="Q84" s="1531"/>
    </row>
    <row r="85" spans="2:17">
      <c r="B85" s="192" t="s">
        <v>443</v>
      </c>
      <c r="C85" s="192"/>
      <c r="D85" s="72"/>
      <c r="E85" s="72"/>
      <c r="F85" s="72"/>
      <c r="G85" s="72"/>
      <c r="H85" s="72"/>
      <c r="I85" s="74"/>
      <c r="J85" s="88"/>
      <c r="K85" s="77"/>
      <c r="L85" s="77"/>
      <c r="M85" s="59"/>
      <c r="N85" s="59"/>
      <c r="O85" s="59"/>
      <c r="P85" s="1535"/>
      <c r="Q85" s="1535"/>
    </row>
    <row r="87" spans="2:17" ht="15.75" thickBot="1"/>
    <row r="88" spans="2:17" ht="15.75" thickBot="1">
      <c r="B88" s="1532" t="s">
        <v>139</v>
      </c>
      <c r="C88" s="1533"/>
      <c r="D88" s="1533"/>
      <c r="E88" s="1533"/>
      <c r="F88" s="1533"/>
      <c r="G88" s="1533"/>
      <c r="H88" s="1533"/>
      <c r="I88" s="1533"/>
      <c r="J88" s="1533"/>
      <c r="K88" s="1533"/>
      <c r="L88" s="1533"/>
      <c r="M88" s="1533"/>
      <c r="N88" s="1534"/>
    </row>
    <row r="91" spans="2:17" ht="30">
      <c r="B91" s="22" t="s">
        <v>17</v>
      </c>
      <c r="C91" s="22" t="s">
        <v>80</v>
      </c>
      <c r="D91" s="1522" t="s">
        <v>79</v>
      </c>
      <c r="E91" s="1523"/>
    </row>
    <row r="92" spans="2:17" ht="30">
      <c r="B92" s="78" t="s">
        <v>140</v>
      </c>
      <c r="C92" s="138" t="s">
        <v>18</v>
      </c>
      <c r="D92" s="1535"/>
      <c r="E92" s="1535"/>
    </row>
    <row r="95" spans="2:17">
      <c r="B95" s="1505" t="s">
        <v>141</v>
      </c>
      <c r="C95" s="1506"/>
      <c r="D95" s="1506"/>
      <c r="E95" s="1506"/>
      <c r="F95" s="1506"/>
      <c r="G95" s="1506"/>
      <c r="H95" s="1506"/>
      <c r="I95" s="1506"/>
      <c r="J95" s="1506"/>
      <c r="K95" s="1506"/>
      <c r="L95" s="1506"/>
      <c r="M95" s="1506"/>
      <c r="N95" s="1506"/>
      <c r="O95" s="1506"/>
      <c r="P95" s="1506"/>
    </row>
    <row r="97" spans="1:25" ht="15.75" thickBot="1"/>
    <row r="98" spans="1:25" ht="15.75" thickBot="1">
      <c r="B98" s="1532" t="s">
        <v>142</v>
      </c>
      <c r="C98" s="1533"/>
      <c r="D98" s="1533"/>
      <c r="E98" s="1533"/>
      <c r="F98" s="1533"/>
      <c r="G98" s="1533"/>
      <c r="H98" s="1533"/>
      <c r="I98" s="1533"/>
      <c r="J98" s="1533"/>
      <c r="K98" s="1533"/>
      <c r="L98" s="1533"/>
      <c r="M98" s="1533"/>
      <c r="N98" s="1534"/>
    </row>
    <row r="100" spans="1:25" ht="15.75" thickBot="1">
      <c r="M100" s="10"/>
      <c r="N100" s="10"/>
    </row>
    <row r="101" spans="1:25" s="39" customFormat="1" ht="60">
      <c r="B101" s="11" t="s">
        <v>33</v>
      </c>
      <c r="C101" s="11" t="s">
        <v>34</v>
      </c>
      <c r="D101" s="11" t="s">
        <v>35</v>
      </c>
      <c r="E101" s="11" t="s">
        <v>36</v>
      </c>
      <c r="F101" s="11" t="s">
        <v>37</v>
      </c>
      <c r="G101" s="11" t="s">
        <v>38</v>
      </c>
      <c r="H101" s="11" t="s">
        <v>39</v>
      </c>
      <c r="I101" s="11" t="s">
        <v>40</v>
      </c>
      <c r="J101" s="11" t="s">
        <v>41</v>
      </c>
      <c r="K101" s="11" t="s">
        <v>42</v>
      </c>
      <c r="L101" s="11" t="s">
        <v>43</v>
      </c>
      <c r="M101" s="12" t="s">
        <v>44</v>
      </c>
      <c r="N101" s="11" t="s">
        <v>45</v>
      </c>
      <c r="O101" s="11" t="s">
        <v>46</v>
      </c>
      <c r="P101" s="13" t="s">
        <v>47</v>
      </c>
      <c r="Q101" s="13" t="s">
        <v>48</v>
      </c>
    </row>
    <row r="102" spans="1:25" s="147" customFormat="1">
      <c r="A102" s="14">
        <v>1</v>
      </c>
      <c r="B102" s="17" t="s">
        <v>1421</v>
      </c>
      <c r="C102" s="17" t="s">
        <v>1421</v>
      </c>
      <c r="D102" s="17" t="s">
        <v>1492</v>
      </c>
      <c r="E102" s="186" t="s">
        <v>1493</v>
      </c>
      <c r="F102" s="16" t="s">
        <v>18</v>
      </c>
      <c r="G102" s="99"/>
      <c r="H102" s="100">
        <v>40812</v>
      </c>
      <c r="I102" s="100">
        <v>40996</v>
      </c>
      <c r="J102" s="186" t="s">
        <v>19</v>
      </c>
      <c r="K102" s="186">
        <v>0</v>
      </c>
      <c r="L102" s="186">
        <v>6</v>
      </c>
      <c r="M102" s="186">
        <v>96</v>
      </c>
      <c r="N102" s="186" t="s">
        <v>51</v>
      </c>
      <c r="O102" s="421">
        <v>39476736</v>
      </c>
      <c r="P102" s="369"/>
      <c r="Q102" s="18"/>
      <c r="R102" s="64"/>
      <c r="S102" s="64"/>
      <c r="T102" s="64"/>
      <c r="U102" s="64"/>
      <c r="V102" s="64"/>
      <c r="W102" s="64"/>
      <c r="X102" s="64"/>
      <c r="Y102" s="64"/>
    </row>
    <row r="103" spans="1:25" s="147" customFormat="1" ht="30">
      <c r="A103" s="14">
        <f>+A102+1</f>
        <v>2</v>
      </c>
      <c r="B103" s="17" t="s">
        <v>1421</v>
      </c>
      <c r="C103" s="17" t="s">
        <v>1421</v>
      </c>
      <c r="D103" s="17" t="s">
        <v>241</v>
      </c>
      <c r="E103" s="186" t="s">
        <v>1494</v>
      </c>
      <c r="F103" s="16" t="s">
        <v>18</v>
      </c>
      <c r="G103" s="16"/>
      <c r="H103" s="100">
        <v>39814</v>
      </c>
      <c r="I103" s="100">
        <v>40178</v>
      </c>
      <c r="J103" s="186" t="s">
        <v>19</v>
      </c>
      <c r="K103" s="105">
        <v>0.93</v>
      </c>
      <c r="L103" s="186"/>
      <c r="M103" s="186">
        <v>21</v>
      </c>
      <c r="N103" s="186" t="s">
        <v>51</v>
      </c>
      <c r="O103" s="421">
        <v>26297814</v>
      </c>
      <c r="P103" s="369"/>
      <c r="Q103" s="18"/>
      <c r="R103" s="64"/>
      <c r="S103" s="64"/>
      <c r="T103" s="64"/>
      <c r="U103" s="64"/>
      <c r="V103" s="64"/>
      <c r="W103" s="64"/>
      <c r="X103" s="64"/>
      <c r="Y103" s="64"/>
    </row>
    <row r="104" spans="1:25" s="136" customFormat="1">
      <c r="A104" s="129"/>
      <c r="B104" s="130" t="s">
        <v>29</v>
      </c>
      <c r="C104" s="131"/>
      <c r="D104" s="109"/>
      <c r="E104" s="108"/>
      <c r="F104" s="131"/>
      <c r="G104" s="131"/>
      <c r="H104" s="370"/>
      <c r="I104" s="370"/>
      <c r="J104" s="108"/>
      <c r="K104" s="110">
        <f>SUM(K102:K103)</f>
        <v>0.93</v>
      </c>
      <c r="L104" s="108">
        <f>SUM(L102:L103)</f>
        <v>6</v>
      </c>
      <c r="M104" s="108">
        <f>SUM(M102:M103)</f>
        <v>117</v>
      </c>
      <c r="N104" s="108">
        <f>SUM(N102:N103)</f>
        <v>0</v>
      </c>
      <c r="O104" s="422"/>
      <c r="P104" s="134"/>
      <c r="Q104" s="135"/>
    </row>
    <row r="105" spans="1:25">
      <c r="B105" s="66"/>
      <c r="C105" s="66"/>
      <c r="D105" s="66"/>
      <c r="E105" s="68"/>
      <c r="F105" s="66"/>
      <c r="G105" s="66"/>
      <c r="H105" s="66"/>
      <c r="I105" s="66"/>
      <c r="J105" s="66"/>
      <c r="K105" s="66"/>
      <c r="L105" s="66"/>
      <c r="M105" s="66"/>
      <c r="N105" s="66"/>
      <c r="O105" s="66"/>
      <c r="P105" s="66"/>
    </row>
    <row r="106" spans="1:25">
      <c r="B106" s="19" t="s">
        <v>156</v>
      </c>
      <c r="C106" s="84">
        <f>+K104</f>
        <v>0.93</v>
      </c>
      <c r="H106" s="112"/>
      <c r="I106" s="112"/>
      <c r="J106" s="112"/>
      <c r="K106" s="112"/>
      <c r="L106" s="112"/>
      <c r="M106" s="112"/>
      <c r="N106" s="66"/>
      <c r="O106" s="66"/>
      <c r="P106" s="66"/>
    </row>
    <row r="108" spans="1:25" ht="15.75" thickBot="1"/>
    <row r="109" spans="1:25" ht="30.75" thickBot="1">
      <c r="B109" s="24" t="s">
        <v>157</v>
      </c>
      <c r="C109" s="25" t="s">
        <v>158</v>
      </c>
      <c r="D109" s="24" t="s">
        <v>28</v>
      </c>
      <c r="E109" s="25" t="s">
        <v>159</v>
      </c>
    </row>
    <row r="110" spans="1:25">
      <c r="B110" s="85" t="s">
        <v>160</v>
      </c>
      <c r="C110" s="86">
        <v>20</v>
      </c>
      <c r="D110" s="167">
        <v>0</v>
      </c>
      <c r="E110" s="1536">
        <f>+D110+D111+D112</f>
        <v>0</v>
      </c>
    </row>
    <row r="111" spans="1:25">
      <c r="B111" s="85" t="s">
        <v>161</v>
      </c>
      <c r="C111" s="71">
        <v>30</v>
      </c>
      <c r="D111" s="60">
        <v>0</v>
      </c>
      <c r="E111" s="1537"/>
    </row>
    <row r="112" spans="1:25" ht="15.75" thickBot="1">
      <c r="B112" s="85" t="s">
        <v>162</v>
      </c>
      <c r="C112" s="87">
        <v>40</v>
      </c>
      <c r="D112" s="168">
        <v>0</v>
      </c>
      <c r="E112" s="1538"/>
    </row>
    <row r="114" spans="2:17" ht="15.75" thickBot="1"/>
    <row r="115" spans="2:17" ht="15.75" thickBot="1">
      <c r="B115" s="1532" t="s">
        <v>163</v>
      </c>
      <c r="C115" s="1533"/>
      <c r="D115" s="1533"/>
      <c r="E115" s="1533"/>
      <c r="F115" s="1533"/>
      <c r="G115" s="1533"/>
      <c r="H115" s="1533"/>
      <c r="I115" s="1533"/>
      <c r="J115" s="1533"/>
      <c r="K115" s="1533"/>
      <c r="L115" s="1533"/>
      <c r="M115" s="1533"/>
      <c r="N115" s="1534"/>
    </row>
    <row r="117" spans="2:17" ht="75">
      <c r="B117" s="9" t="s">
        <v>88</v>
      </c>
      <c r="C117" s="9" t="s">
        <v>89</v>
      </c>
      <c r="D117" s="9" t="s">
        <v>90</v>
      </c>
      <c r="E117" s="9" t="s">
        <v>91</v>
      </c>
      <c r="F117" s="9" t="s">
        <v>92</v>
      </c>
      <c r="G117" s="9" t="s">
        <v>93</v>
      </c>
      <c r="H117" s="9" t="s">
        <v>94</v>
      </c>
      <c r="I117" s="9" t="s">
        <v>95</v>
      </c>
      <c r="J117" s="1522" t="s">
        <v>164</v>
      </c>
      <c r="K117" s="1529"/>
      <c r="L117" s="1523"/>
      <c r="M117" s="9" t="s">
        <v>97</v>
      </c>
      <c r="N117" s="9" t="s">
        <v>234</v>
      </c>
      <c r="O117" s="9" t="s">
        <v>235</v>
      </c>
      <c r="P117" s="1522" t="s">
        <v>79</v>
      </c>
      <c r="Q117" s="1523"/>
    </row>
    <row r="118" spans="2:17" s="30" customFormat="1" ht="45">
      <c r="B118" s="217" t="s">
        <v>1495</v>
      </c>
      <c r="C118" s="217"/>
      <c r="D118" s="217" t="s">
        <v>1496</v>
      </c>
      <c r="E118" s="217">
        <v>34561043</v>
      </c>
      <c r="F118" s="217" t="s">
        <v>1497</v>
      </c>
      <c r="G118" s="299" t="s">
        <v>476</v>
      </c>
      <c r="H118" s="407">
        <v>38079</v>
      </c>
      <c r="I118" s="299" t="s">
        <v>329</v>
      </c>
      <c r="J118" s="299" t="s">
        <v>1498</v>
      </c>
      <c r="K118" s="299" t="s">
        <v>1499</v>
      </c>
      <c r="L118" s="299" t="s">
        <v>1500</v>
      </c>
      <c r="M118" s="217" t="s">
        <v>18</v>
      </c>
      <c r="N118" s="217" t="s">
        <v>18</v>
      </c>
      <c r="O118" s="217" t="s">
        <v>18</v>
      </c>
      <c r="P118" s="1539" t="s">
        <v>1501</v>
      </c>
      <c r="Q118" s="1539"/>
    </row>
    <row r="119" spans="2:17" s="30" customFormat="1" ht="45">
      <c r="B119" s="217" t="s">
        <v>1075</v>
      </c>
      <c r="C119" s="217"/>
      <c r="D119" s="217" t="s">
        <v>1502</v>
      </c>
      <c r="E119" s="217">
        <v>1113630747</v>
      </c>
      <c r="F119" s="217" t="s">
        <v>1209</v>
      </c>
      <c r="G119" s="217" t="s">
        <v>1503</v>
      </c>
      <c r="H119" s="407">
        <v>39794</v>
      </c>
      <c r="I119" s="299" t="s">
        <v>5</v>
      </c>
      <c r="J119" s="217" t="s">
        <v>1498</v>
      </c>
      <c r="K119" s="299" t="s">
        <v>1504</v>
      </c>
      <c r="L119" s="299" t="s">
        <v>1505</v>
      </c>
      <c r="M119" s="217" t="s">
        <v>18</v>
      </c>
      <c r="N119" s="217" t="s">
        <v>18</v>
      </c>
      <c r="O119" s="217" t="s">
        <v>18</v>
      </c>
      <c r="P119" s="1539" t="s">
        <v>1501</v>
      </c>
      <c r="Q119" s="1539"/>
    </row>
    <row r="120" spans="2:17" s="30" customFormat="1" ht="30">
      <c r="B120" s="217" t="s">
        <v>227</v>
      </c>
      <c r="C120" s="217"/>
      <c r="D120" s="217" t="s">
        <v>1506</v>
      </c>
      <c r="E120" s="217">
        <v>34671385</v>
      </c>
      <c r="F120" s="217" t="s">
        <v>1497</v>
      </c>
      <c r="G120" s="217" t="s">
        <v>55</v>
      </c>
      <c r="H120" s="407">
        <v>37159</v>
      </c>
      <c r="I120" s="299" t="s">
        <v>329</v>
      </c>
      <c r="J120" s="217" t="s">
        <v>5</v>
      </c>
      <c r="K120" s="299" t="s">
        <v>5</v>
      </c>
      <c r="L120" s="299" t="s">
        <v>5</v>
      </c>
      <c r="M120" s="217" t="s">
        <v>18</v>
      </c>
      <c r="N120" s="217" t="s">
        <v>19</v>
      </c>
      <c r="O120" s="217" t="s">
        <v>18</v>
      </c>
      <c r="P120" s="1539"/>
      <c r="Q120" s="1539"/>
    </row>
    <row r="121" spans="2:17" s="30" customFormat="1" ht="30">
      <c r="B121" s="217" t="s">
        <v>1507</v>
      </c>
      <c r="C121" s="217"/>
      <c r="D121" s="299" t="s">
        <v>1508</v>
      </c>
      <c r="E121" s="217">
        <v>34319811</v>
      </c>
      <c r="F121" s="299" t="s">
        <v>1509</v>
      </c>
      <c r="G121" s="299" t="s">
        <v>1510</v>
      </c>
      <c r="H121" s="407">
        <v>41789</v>
      </c>
      <c r="I121" s="299" t="s">
        <v>329</v>
      </c>
      <c r="J121" s="299" t="s">
        <v>1511</v>
      </c>
      <c r="K121" s="299" t="s">
        <v>1512</v>
      </c>
      <c r="L121" s="299" t="s">
        <v>1513</v>
      </c>
      <c r="M121" s="217" t="s">
        <v>18</v>
      </c>
      <c r="N121" s="217" t="s">
        <v>18</v>
      </c>
      <c r="O121" s="217" t="s">
        <v>18</v>
      </c>
      <c r="P121" s="1539" t="s">
        <v>1514</v>
      </c>
      <c r="Q121" s="1539"/>
    </row>
    <row r="122" spans="2:17" s="30" customFormat="1" ht="45">
      <c r="B122" s="217" t="s">
        <v>1507</v>
      </c>
      <c r="C122" s="217"/>
      <c r="D122" s="217" t="s">
        <v>1515</v>
      </c>
      <c r="E122" s="217">
        <v>76028577</v>
      </c>
      <c r="F122" s="217" t="s">
        <v>1509</v>
      </c>
      <c r="G122" s="299" t="s">
        <v>1510</v>
      </c>
      <c r="H122" s="407">
        <v>40025</v>
      </c>
      <c r="I122" s="299" t="s">
        <v>514</v>
      </c>
      <c r="J122" s="217" t="s">
        <v>1498</v>
      </c>
      <c r="K122" s="299" t="s">
        <v>1516</v>
      </c>
      <c r="L122" s="299" t="s">
        <v>1517</v>
      </c>
      <c r="M122" s="217" t="s">
        <v>18</v>
      </c>
      <c r="N122" s="217" t="s">
        <v>18</v>
      </c>
      <c r="O122" s="217" t="s">
        <v>18</v>
      </c>
      <c r="P122" s="1539" t="s">
        <v>1514</v>
      </c>
      <c r="Q122" s="1539"/>
    </row>
    <row r="125" spans="2:17" ht="15.75" thickBot="1"/>
    <row r="126" spans="2:17" ht="30">
      <c r="B126" s="146" t="s">
        <v>17</v>
      </c>
      <c r="C126" s="146" t="s">
        <v>157</v>
      </c>
      <c r="D126" s="9" t="s">
        <v>158</v>
      </c>
      <c r="E126" s="146" t="s">
        <v>28</v>
      </c>
      <c r="F126" s="25" t="s">
        <v>228</v>
      </c>
      <c r="G126" s="178"/>
    </row>
    <row r="127" spans="2:17" ht="150">
      <c r="B127" s="1540" t="s">
        <v>229</v>
      </c>
      <c r="C127" s="115" t="s">
        <v>230</v>
      </c>
      <c r="D127" s="138">
        <v>25</v>
      </c>
      <c r="E127" s="60">
        <v>0</v>
      </c>
      <c r="F127" s="1541">
        <f>+E127+E128+E129</f>
        <v>10</v>
      </c>
      <c r="G127" s="27"/>
    </row>
    <row r="128" spans="2:17" ht="120">
      <c r="B128" s="1540"/>
      <c r="C128" s="115" t="s">
        <v>231</v>
      </c>
      <c r="D128" s="141">
        <v>25</v>
      </c>
      <c r="E128" s="60">
        <v>0</v>
      </c>
      <c r="F128" s="1542"/>
      <c r="G128" s="27"/>
    </row>
    <row r="129" spans="2:7" ht="90">
      <c r="B129" s="1540"/>
      <c r="C129" s="115" t="s">
        <v>232</v>
      </c>
      <c r="D129" s="138">
        <v>10</v>
      </c>
      <c r="E129" s="60">
        <v>10</v>
      </c>
      <c r="F129" s="1543"/>
      <c r="G129" s="27"/>
    </row>
    <row r="130" spans="2:7">
      <c r="C130" s="57"/>
    </row>
    <row r="133" spans="2:7">
      <c r="B133" s="8" t="s">
        <v>233</v>
      </c>
    </row>
    <row r="136" spans="2:7">
      <c r="B136" s="9" t="s">
        <v>17</v>
      </c>
      <c r="C136" s="9" t="s">
        <v>27</v>
      </c>
      <c r="D136" s="146" t="s">
        <v>28</v>
      </c>
      <c r="E136" s="146" t="s">
        <v>29</v>
      </c>
    </row>
    <row r="137" spans="2:7" ht="45">
      <c r="B137" s="367" t="s">
        <v>236</v>
      </c>
      <c r="C137" s="141">
        <v>40</v>
      </c>
      <c r="D137" s="138">
        <f>+E110</f>
        <v>0</v>
      </c>
      <c r="E137" s="1519">
        <f>+D137+D138</f>
        <v>10</v>
      </c>
    </row>
    <row r="138" spans="2:7" ht="75">
      <c r="B138" s="367" t="s">
        <v>237</v>
      </c>
      <c r="C138" s="141">
        <v>60</v>
      </c>
      <c r="D138" s="138">
        <f>+F127</f>
        <v>10</v>
      </c>
      <c r="E138" s="1520"/>
    </row>
  </sheetData>
  <mergeCells count="54">
    <mergeCell ref="P122:Q122"/>
    <mergeCell ref="B127:B129"/>
    <mergeCell ref="F127:F129"/>
    <mergeCell ref="E137:E138"/>
    <mergeCell ref="J117:L117"/>
    <mergeCell ref="P117:Q117"/>
    <mergeCell ref="P118:Q118"/>
    <mergeCell ref="P119:Q119"/>
    <mergeCell ref="P120:Q120"/>
    <mergeCell ref="P121:Q121"/>
    <mergeCell ref="B115:N115"/>
    <mergeCell ref="P81:Q81"/>
    <mergeCell ref="P82:Q82"/>
    <mergeCell ref="P83:Q83"/>
    <mergeCell ref="P84:Q84"/>
    <mergeCell ref="P85:Q85"/>
    <mergeCell ref="B88:N88"/>
    <mergeCell ref="D91:E91"/>
    <mergeCell ref="D92:E92"/>
    <mergeCell ref="B95:P95"/>
    <mergeCell ref="B98:N98"/>
    <mergeCell ref="E110:E112"/>
    <mergeCell ref="O57:P57"/>
    <mergeCell ref="O58:P58"/>
    <mergeCell ref="O59:P59"/>
    <mergeCell ref="P80:Q80"/>
    <mergeCell ref="J70:L70"/>
    <mergeCell ref="P70:Q70"/>
    <mergeCell ref="P71:Q71"/>
    <mergeCell ref="P72:Q72"/>
    <mergeCell ref="P73:Q73"/>
    <mergeCell ref="P74:Q74"/>
    <mergeCell ref="P75:Q75"/>
    <mergeCell ref="P76:Q76"/>
    <mergeCell ref="P77:Q77"/>
    <mergeCell ref="P78:Q78"/>
    <mergeCell ref="P79:Q79"/>
    <mergeCell ref="B65:N65"/>
    <mergeCell ref="C10:E10"/>
    <mergeCell ref="B14:C15"/>
    <mergeCell ref="B16:C16"/>
    <mergeCell ref="E34:E35"/>
    <mergeCell ref="M37:N37"/>
    <mergeCell ref="B48:B49"/>
    <mergeCell ref="C48:C49"/>
    <mergeCell ref="D48:E48"/>
    <mergeCell ref="C52:N52"/>
    <mergeCell ref="B54:N54"/>
    <mergeCell ref="C9:N9"/>
    <mergeCell ref="B2:P2"/>
    <mergeCell ref="B4:P4"/>
    <mergeCell ref="C6:N6"/>
    <mergeCell ref="C7:N7"/>
    <mergeCell ref="C8:N8"/>
  </mergeCells>
  <dataValidations count="2">
    <dataValidation type="decimal" allowBlank="1" showInputMessage="1" showErrorMessage="1" sqref="WVG983054 WLK983054 C65550 IU65550 SQ65550 ACM65550 AMI65550 AWE65550 BGA65550 BPW65550 BZS65550 CJO65550 CTK65550 DDG65550 DNC65550 DWY65550 EGU65550 EQQ65550 FAM65550 FKI65550 FUE65550 GEA65550 GNW65550 GXS65550 HHO65550 HRK65550 IBG65550 ILC65550 IUY65550 JEU65550 JOQ65550 JYM65550 KII65550 KSE65550 LCA65550 LLW65550 LVS65550 MFO65550 MPK65550 MZG65550 NJC65550 NSY65550 OCU65550 OMQ65550 OWM65550 PGI65550 PQE65550 QAA65550 QJW65550 QTS65550 RDO65550 RNK65550 RXG65550 SHC65550 SQY65550 TAU65550 TKQ65550 TUM65550 UEI65550 UOE65550 UYA65550 VHW65550 VRS65550 WBO65550 WLK65550 WVG65550 C131086 IU131086 SQ131086 ACM131086 AMI131086 AWE131086 BGA131086 BPW131086 BZS131086 CJO131086 CTK131086 DDG131086 DNC131086 DWY131086 EGU131086 EQQ131086 FAM131086 FKI131086 FUE131086 GEA131086 GNW131086 GXS131086 HHO131086 HRK131086 IBG131086 ILC131086 IUY131086 JEU131086 JOQ131086 JYM131086 KII131086 KSE131086 LCA131086 LLW131086 LVS131086 MFO131086 MPK131086 MZG131086 NJC131086 NSY131086 OCU131086 OMQ131086 OWM131086 PGI131086 PQE131086 QAA131086 QJW131086 QTS131086 RDO131086 RNK131086 RXG131086 SHC131086 SQY131086 TAU131086 TKQ131086 TUM131086 UEI131086 UOE131086 UYA131086 VHW131086 VRS131086 WBO131086 WLK131086 WVG131086 C196622 IU196622 SQ196622 ACM196622 AMI196622 AWE196622 BGA196622 BPW196622 BZS196622 CJO196622 CTK196622 DDG196622 DNC196622 DWY196622 EGU196622 EQQ196622 FAM196622 FKI196622 FUE196622 GEA196622 GNW196622 GXS196622 HHO196622 HRK196622 IBG196622 ILC196622 IUY196622 JEU196622 JOQ196622 JYM196622 KII196622 KSE196622 LCA196622 LLW196622 LVS196622 MFO196622 MPK196622 MZG196622 NJC196622 NSY196622 OCU196622 OMQ196622 OWM196622 PGI196622 PQE196622 QAA196622 QJW196622 QTS196622 RDO196622 RNK196622 RXG196622 SHC196622 SQY196622 TAU196622 TKQ196622 TUM196622 UEI196622 UOE196622 UYA196622 VHW196622 VRS196622 WBO196622 WLK196622 WVG196622 C262158 IU262158 SQ262158 ACM262158 AMI262158 AWE262158 BGA262158 BPW262158 BZS262158 CJO262158 CTK262158 DDG262158 DNC262158 DWY262158 EGU262158 EQQ262158 FAM262158 FKI262158 FUE262158 GEA262158 GNW262158 GXS262158 HHO262158 HRK262158 IBG262158 ILC262158 IUY262158 JEU262158 JOQ262158 JYM262158 KII262158 KSE262158 LCA262158 LLW262158 LVS262158 MFO262158 MPK262158 MZG262158 NJC262158 NSY262158 OCU262158 OMQ262158 OWM262158 PGI262158 PQE262158 QAA262158 QJW262158 QTS262158 RDO262158 RNK262158 RXG262158 SHC262158 SQY262158 TAU262158 TKQ262158 TUM262158 UEI262158 UOE262158 UYA262158 VHW262158 VRS262158 WBO262158 WLK262158 WVG262158 C327694 IU327694 SQ327694 ACM327694 AMI327694 AWE327694 BGA327694 BPW327694 BZS327694 CJO327694 CTK327694 DDG327694 DNC327694 DWY327694 EGU327694 EQQ327694 FAM327694 FKI327694 FUE327694 GEA327694 GNW327694 GXS327694 HHO327694 HRK327694 IBG327694 ILC327694 IUY327694 JEU327694 JOQ327694 JYM327694 KII327694 KSE327694 LCA327694 LLW327694 LVS327694 MFO327694 MPK327694 MZG327694 NJC327694 NSY327694 OCU327694 OMQ327694 OWM327694 PGI327694 PQE327694 QAA327694 QJW327694 QTS327694 RDO327694 RNK327694 RXG327694 SHC327694 SQY327694 TAU327694 TKQ327694 TUM327694 UEI327694 UOE327694 UYA327694 VHW327694 VRS327694 WBO327694 WLK327694 WVG327694 C393230 IU393230 SQ393230 ACM393230 AMI393230 AWE393230 BGA393230 BPW393230 BZS393230 CJO393230 CTK393230 DDG393230 DNC393230 DWY393230 EGU393230 EQQ393230 FAM393230 FKI393230 FUE393230 GEA393230 GNW393230 GXS393230 HHO393230 HRK393230 IBG393230 ILC393230 IUY393230 JEU393230 JOQ393230 JYM393230 KII393230 KSE393230 LCA393230 LLW393230 LVS393230 MFO393230 MPK393230 MZG393230 NJC393230 NSY393230 OCU393230 OMQ393230 OWM393230 PGI393230 PQE393230 QAA393230 QJW393230 QTS393230 RDO393230 RNK393230 RXG393230 SHC393230 SQY393230 TAU393230 TKQ393230 TUM393230 UEI393230 UOE393230 UYA393230 VHW393230 VRS393230 WBO393230 WLK393230 WVG393230 C458766 IU458766 SQ458766 ACM458766 AMI458766 AWE458766 BGA458766 BPW458766 BZS458766 CJO458766 CTK458766 DDG458766 DNC458766 DWY458766 EGU458766 EQQ458766 FAM458766 FKI458766 FUE458766 GEA458766 GNW458766 GXS458766 HHO458766 HRK458766 IBG458766 ILC458766 IUY458766 JEU458766 JOQ458766 JYM458766 KII458766 KSE458766 LCA458766 LLW458766 LVS458766 MFO458766 MPK458766 MZG458766 NJC458766 NSY458766 OCU458766 OMQ458766 OWM458766 PGI458766 PQE458766 QAA458766 QJW458766 QTS458766 RDO458766 RNK458766 RXG458766 SHC458766 SQY458766 TAU458766 TKQ458766 TUM458766 UEI458766 UOE458766 UYA458766 VHW458766 VRS458766 WBO458766 WLK458766 WVG458766 C524302 IU524302 SQ524302 ACM524302 AMI524302 AWE524302 BGA524302 BPW524302 BZS524302 CJO524302 CTK524302 DDG524302 DNC524302 DWY524302 EGU524302 EQQ524302 FAM524302 FKI524302 FUE524302 GEA524302 GNW524302 GXS524302 HHO524302 HRK524302 IBG524302 ILC524302 IUY524302 JEU524302 JOQ524302 JYM524302 KII524302 KSE524302 LCA524302 LLW524302 LVS524302 MFO524302 MPK524302 MZG524302 NJC524302 NSY524302 OCU524302 OMQ524302 OWM524302 PGI524302 PQE524302 QAA524302 QJW524302 QTS524302 RDO524302 RNK524302 RXG524302 SHC524302 SQY524302 TAU524302 TKQ524302 TUM524302 UEI524302 UOE524302 UYA524302 VHW524302 VRS524302 WBO524302 WLK524302 WVG524302 C589838 IU589838 SQ589838 ACM589838 AMI589838 AWE589838 BGA589838 BPW589838 BZS589838 CJO589838 CTK589838 DDG589838 DNC589838 DWY589838 EGU589838 EQQ589838 FAM589838 FKI589838 FUE589838 GEA589838 GNW589838 GXS589838 HHO589838 HRK589838 IBG589838 ILC589838 IUY589838 JEU589838 JOQ589838 JYM589838 KII589838 KSE589838 LCA589838 LLW589838 LVS589838 MFO589838 MPK589838 MZG589838 NJC589838 NSY589838 OCU589838 OMQ589838 OWM589838 PGI589838 PQE589838 QAA589838 QJW589838 QTS589838 RDO589838 RNK589838 RXG589838 SHC589838 SQY589838 TAU589838 TKQ589838 TUM589838 UEI589838 UOE589838 UYA589838 VHW589838 VRS589838 WBO589838 WLK589838 WVG589838 C655374 IU655374 SQ655374 ACM655374 AMI655374 AWE655374 BGA655374 BPW655374 BZS655374 CJO655374 CTK655374 DDG655374 DNC655374 DWY655374 EGU655374 EQQ655374 FAM655374 FKI655374 FUE655374 GEA655374 GNW655374 GXS655374 HHO655374 HRK655374 IBG655374 ILC655374 IUY655374 JEU655374 JOQ655374 JYM655374 KII655374 KSE655374 LCA655374 LLW655374 LVS655374 MFO655374 MPK655374 MZG655374 NJC655374 NSY655374 OCU655374 OMQ655374 OWM655374 PGI655374 PQE655374 QAA655374 QJW655374 QTS655374 RDO655374 RNK655374 RXG655374 SHC655374 SQY655374 TAU655374 TKQ655374 TUM655374 UEI655374 UOE655374 UYA655374 VHW655374 VRS655374 WBO655374 WLK655374 WVG655374 C720910 IU720910 SQ720910 ACM720910 AMI720910 AWE720910 BGA720910 BPW720910 BZS720910 CJO720910 CTK720910 DDG720910 DNC720910 DWY720910 EGU720910 EQQ720910 FAM720910 FKI720910 FUE720910 GEA720910 GNW720910 GXS720910 HHO720910 HRK720910 IBG720910 ILC720910 IUY720910 JEU720910 JOQ720910 JYM720910 KII720910 KSE720910 LCA720910 LLW720910 LVS720910 MFO720910 MPK720910 MZG720910 NJC720910 NSY720910 OCU720910 OMQ720910 OWM720910 PGI720910 PQE720910 QAA720910 QJW720910 QTS720910 RDO720910 RNK720910 RXG720910 SHC720910 SQY720910 TAU720910 TKQ720910 TUM720910 UEI720910 UOE720910 UYA720910 VHW720910 VRS720910 WBO720910 WLK720910 WVG720910 C786446 IU786446 SQ786446 ACM786446 AMI786446 AWE786446 BGA786446 BPW786446 BZS786446 CJO786446 CTK786446 DDG786446 DNC786446 DWY786446 EGU786446 EQQ786446 FAM786446 FKI786446 FUE786446 GEA786446 GNW786446 GXS786446 HHO786446 HRK786446 IBG786446 ILC786446 IUY786446 JEU786446 JOQ786446 JYM786446 KII786446 KSE786446 LCA786446 LLW786446 LVS786446 MFO786446 MPK786446 MZG786446 NJC786446 NSY786446 OCU786446 OMQ786446 OWM786446 PGI786446 PQE786446 QAA786446 QJW786446 QTS786446 RDO786446 RNK786446 RXG786446 SHC786446 SQY786446 TAU786446 TKQ786446 TUM786446 UEI786446 UOE786446 UYA786446 VHW786446 VRS786446 WBO786446 WLK786446 WVG786446 C851982 IU851982 SQ851982 ACM851982 AMI851982 AWE851982 BGA851982 BPW851982 BZS851982 CJO851982 CTK851982 DDG851982 DNC851982 DWY851982 EGU851982 EQQ851982 FAM851982 FKI851982 FUE851982 GEA851982 GNW851982 GXS851982 HHO851982 HRK851982 IBG851982 ILC851982 IUY851982 JEU851982 JOQ851982 JYM851982 KII851982 KSE851982 LCA851982 LLW851982 LVS851982 MFO851982 MPK851982 MZG851982 NJC851982 NSY851982 OCU851982 OMQ851982 OWM851982 PGI851982 PQE851982 QAA851982 QJW851982 QTS851982 RDO851982 RNK851982 RXG851982 SHC851982 SQY851982 TAU851982 TKQ851982 TUM851982 UEI851982 UOE851982 UYA851982 VHW851982 VRS851982 WBO851982 WLK851982 WVG851982 C917518 IU917518 SQ917518 ACM917518 AMI917518 AWE917518 BGA917518 BPW917518 BZS917518 CJO917518 CTK917518 DDG917518 DNC917518 DWY917518 EGU917518 EQQ917518 FAM917518 FKI917518 FUE917518 GEA917518 GNW917518 GXS917518 HHO917518 HRK917518 IBG917518 ILC917518 IUY917518 JEU917518 JOQ917518 JYM917518 KII917518 KSE917518 LCA917518 LLW917518 LVS917518 MFO917518 MPK917518 MZG917518 NJC917518 NSY917518 OCU917518 OMQ917518 OWM917518 PGI917518 PQE917518 QAA917518 QJW917518 QTS917518 RDO917518 RNK917518 RXG917518 SHC917518 SQY917518 TAU917518 TKQ917518 TUM917518 UEI917518 UOE917518 UYA917518 VHW917518 VRS917518 WBO917518 WLK917518 WVG917518 C983054 IU983054 SQ983054 ACM983054 AMI983054 AWE983054 BGA983054 BPW983054 BZS983054 CJO983054 CTK983054 DDG983054 DNC983054 DWY983054 EGU983054 EQQ983054 FAM983054 FKI983054 FUE983054 GEA983054 GNW983054 GXS983054 HHO983054 HRK983054 IBG983054 ILC983054 IUY983054 JEU983054 JOQ983054 JYM983054 KII983054 KSE983054 LCA983054 LLW983054 LVS983054 MFO983054 MPK983054 MZG983054 NJC983054 NSY983054 OCU983054 OMQ983054 OWM983054 PGI983054 PQE983054 QAA983054 QJW983054 QTS983054 RDO983054 RNK983054 RXG983054 SHC983054 SQY983054 TAU983054 TKQ983054 TUM983054 UEI983054 UOE983054 UYA983054 VHW983054 VRS983054 WBO983054 IU18:IU36 SQ18:SQ36 ACM18:ACM36 AMI18:AMI36 AWE18:AWE36 BGA18:BGA36 BPW18:BPW36 BZS18:BZS36 CJO18:CJO36 CTK18:CTK36 DDG18:DDG36 DNC18:DNC36 DWY18:DWY36 EGU18:EGU36 EQQ18:EQQ36 FAM18:FAM36 FKI18:FKI36 FUE18:FUE36 GEA18:GEA36 GNW18:GNW36 GXS18:GXS36 HHO18:HHO36 HRK18:HRK36 IBG18:IBG36 ILC18:ILC36 IUY18:IUY36 JEU18:JEU36 JOQ18:JOQ36 JYM18:JYM36 KII18:KII36 KSE18:KSE36 LCA18:LCA36 LLW18:LLW36 LVS18:LVS36 MFO18:MFO36 MPK18:MPK36 MZG18:MZG36 NJC18:NJC36 NSY18:NSY36 OCU18:OCU36 OMQ18:OMQ36 OWM18:OWM36 PGI18:PGI36 PQE18:PQE36 QAA18:QAA36 QJW18:QJW36 QTS18:QTS36 RDO18:RDO36 RNK18:RNK36 RXG18:RXG36 SHC18:SHC36 SQY18:SQY36 TAU18:TAU36 TKQ18:TKQ36 TUM18:TUM36 UEI18:UEI36 UOE18:UOE36 UYA18:UYA36 VHW18:VHW36 VRS18:VRS36 WBO18:WBO36 WLK18:WLK36 WVG18:WVG36">
      <formula1>0</formula1>
      <formula2>1</formula2>
    </dataValidation>
    <dataValidation type="list" allowBlank="1" showInputMessage="1" showErrorMessage="1" sqref="WVD983054 A65550 IR65550 SN65550 ACJ65550 AMF65550 AWB65550 BFX65550 BPT65550 BZP65550 CJL65550 CTH65550 DDD65550 DMZ65550 DWV65550 EGR65550 EQN65550 FAJ65550 FKF65550 FUB65550 GDX65550 GNT65550 GXP65550 HHL65550 HRH65550 IBD65550 IKZ65550 IUV65550 JER65550 JON65550 JYJ65550 KIF65550 KSB65550 LBX65550 LLT65550 LVP65550 MFL65550 MPH65550 MZD65550 NIZ65550 NSV65550 OCR65550 OMN65550 OWJ65550 PGF65550 PQB65550 PZX65550 QJT65550 QTP65550 RDL65550 RNH65550 RXD65550 SGZ65550 SQV65550 TAR65550 TKN65550 TUJ65550 UEF65550 UOB65550 UXX65550 VHT65550 VRP65550 WBL65550 WLH65550 WVD65550 A131086 IR131086 SN131086 ACJ131086 AMF131086 AWB131086 BFX131086 BPT131086 BZP131086 CJL131086 CTH131086 DDD131086 DMZ131086 DWV131086 EGR131086 EQN131086 FAJ131086 FKF131086 FUB131086 GDX131086 GNT131086 GXP131086 HHL131086 HRH131086 IBD131086 IKZ131086 IUV131086 JER131086 JON131086 JYJ131086 KIF131086 KSB131086 LBX131086 LLT131086 LVP131086 MFL131086 MPH131086 MZD131086 NIZ131086 NSV131086 OCR131086 OMN131086 OWJ131086 PGF131086 PQB131086 PZX131086 QJT131086 QTP131086 RDL131086 RNH131086 RXD131086 SGZ131086 SQV131086 TAR131086 TKN131086 TUJ131086 UEF131086 UOB131086 UXX131086 VHT131086 VRP131086 WBL131086 WLH131086 WVD131086 A196622 IR196622 SN196622 ACJ196622 AMF196622 AWB196622 BFX196622 BPT196622 BZP196622 CJL196622 CTH196622 DDD196622 DMZ196622 DWV196622 EGR196622 EQN196622 FAJ196622 FKF196622 FUB196622 GDX196622 GNT196622 GXP196622 HHL196622 HRH196622 IBD196622 IKZ196622 IUV196622 JER196622 JON196622 JYJ196622 KIF196622 KSB196622 LBX196622 LLT196622 LVP196622 MFL196622 MPH196622 MZD196622 NIZ196622 NSV196622 OCR196622 OMN196622 OWJ196622 PGF196622 PQB196622 PZX196622 QJT196622 QTP196622 RDL196622 RNH196622 RXD196622 SGZ196622 SQV196622 TAR196622 TKN196622 TUJ196622 UEF196622 UOB196622 UXX196622 VHT196622 VRP196622 WBL196622 WLH196622 WVD196622 A262158 IR262158 SN262158 ACJ262158 AMF262158 AWB262158 BFX262158 BPT262158 BZP262158 CJL262158 CTH262158 DDD262158 DMZ262158 DWV262158 EGR262158 EQN262158 FAJ262158 FKF262158 FUB262158 GDX262158 GNT262158 GXP262158 HHL262158 HRH262158 IBD262158 IKZ262158 IUV262158 JER262158 JON262158 JYJ262158 KIF262158 KSB262158 LBX262158 LLT262158 LVP262158 MFL262158 MPH262158 MZD262158 NIZ262158 NSV262158 OCR262158 OMN262158 OWJ262158 PGF262158 PQB262158 PZX262158 QJT262158 QTP262158 RDL262158 RNH262158 RXD262158 SGZ262158 SQV262158 TAR262158 TKN262158 TUJ262158 UEF262158 UOB262158 UXX262158 VHT262158 VRP262158 WBL262158 WLH262158 WVD262158 A327694 IR327694 SN327694 ACJ327694 AMF327694 AWB327694 BFX327694 BPT327694 BZP327694 CJL327694 CTH327694 DDD327694 DMZ327694 DWV327694 EGR327694 EQN327694 FAJ327694 FKF327694 FUB327694 GDX327694 GNT327694 GXP327694 HHL327694 HRH327694 IBD327694 IKZ327694 IUV327694 JER327694 JON327694 JYJ327694 KIF327694 KSB327694 LBX327694 LLT327694 LVP327694 MFL327694 MPH327694 MZD327694 NIZ327694 NSV327694 OCR327694 OMN327694 OWJ327694 PGF327694 PQB327694 PZX327694 QJT327694 QTP327694 RDL327694 RNH327694 RXD327694 SGZ327694 SQV327694 TAR327694 TKN327694 TUJ327694 UEF327694 UOB327694 UXX327694 VHT327694 VRP327694 WBL327694 WLH327694 WVD327694 A393230 IR393230 SN393230 ACJ393230 AMF393230 AWB393230 BFX393230 BPT393230 BZP393230 CJL393230 CTH393230 DDD393230 DMZ393230 DWV393230 EGR393230 EQN393230 FAJ393230 FKF393230 FUB393230 GDX393230 GNT393230 GXP393230 HHL393230 HRH393230 IBD393230 IKZ393230 IUV393230 JER393230 JON393230 JYJ393230 KIF393230 KSB393230 LBX393230 LLT393230 LVP393230 MFL393230 MPH393230 MZD393230 NIZ393230 NSV393230 OCR393230 OMN393230 OWJ393230 PGF393230 PQB393230 PZX393230 QJT393230 QTP393230 RDL393230 RNH393230 RXD393230 SGZ393230 SQV393230 TAR393230 TKN393230 TUJ393230 UEF393230 UOB393230 UXX393230 VHT393230 VRP393230 WBL393230 WLH393230 WVD393230 A458766 IR458766 SN458766 ACJ458766 AMF458766 AWB458766 BFX458766 BPT458766 BZP458766 CJL458766 CTH458766 DDD458766 DMZ458766 DWV458766 EGR458766 EQN458766 FAJ458766 FKF458766 FUB458766 GDX458766 GNT458766 GXP458766 HHL458766 HRH458766 IBD458766 IKZ458766 IUV458766 JER458766 JON458766 JYJ458766 KIF458766 KSB458766 LBX458766 LLT458766 LVP458766 MFL458766 MPH458766 MZD458766 NIZ458766 NSV458766 OCR458766 OMN458766 OWJ458766 PGF458766 PQB458766 PZX458766 QJT458766 QTP458766 RDL458766 RNH458766 RXD458766 SGZ458766 SQV458766 TAR458766 TKN458766 TUJ458766 UEF458766 UOB458766 UXX458766 VHT458766 VRP458766 WBL458766 WLH458766 WVD458766 A524302 IR524302 SN524302 ACJ524302 AMF524302 AWB524302 BFX524302 BPT524302 BZP524302 CJL524302 CTH524302 DDD524302 DMZ524302 DWV524302 EGR524302 EQN524302 FAJ524302 FKF524302 FUB524302 GDX524302 GNT524302 GXP524302 HHL524302 HRH524302 IBD524302 IKZ524302 IUV524302 JER524302 JON524302 JYJ524302 KIF524302 KSB524302 LBX524302 LLT524302 LVP524302 MFL524302 MPH524302 MZD524302 NIZ524302 NSV524302 OCR524302 OMN524302 OWJ524302 PGF524302 PQB524302 PZX524302 QJT524302 QTP524302 RDL524302 RNH524302 RXD524302 SGZ524302 SQV524302 TAR524302 TKN524302 TUJ524302 UEF524302 UOB524302 UXX524302 VHT524302 VRP524302 WBL524302 WLH524302 WVD524302 A589838 IR589838 SN589838 ACJ589838 AMF589838 AWB589838 BFX589838 BPT589838 BZP589838 CJL589838 CTH589838 DDD589838 DMZ589838 DWV589838 EGR589838 EQN589838 FAJ589838 FKF589838 FUB589838 GDX589838 GNT589838 GXP589838 HHL589838 HRH589838 IBD589838 IKZ589838 IUV589838 JER589838 JON589838 JYJ589838 KIF589838 KSB589838 LBX589838 LLT589838 LVP589838 MFL589838 MPH589838 MZD589838 NIZ589838 NSV589838 OCR589838 OMN589838 OWJ589838 PGF589838 PQB589838 PZX589838 QJT589838 QTP589838 RDL589838 RNH589838 RXD589838 SGZ589838 SQV589838 TAR589838 TKN589838 TUJ589838 UEF589838 UOB589838 UXX589838 VHT589838 VRP589838 WBL589838 WLH589838 WVD589838 A655374 IR655374 SN655374 ACJ655374 AMF655374 AWB655374 BFX655374 BPT655374 BZP655374 CJL655374 CTH655374 DDD655374 DMZ655374 DWV655374 EGR655374 EQN655374 FAJ655374 FKF655374 FUB655374 GDX655374 GNT655374 GXP655374 HHL655374 HRH655374 IBD655374 IKZ655374 IUV655374 JER655374 JON655374 JYJ655374 KIF655374 KSB655374 LBX655374 LLT655374 LVP655374 MFL655374 MPH655374 MZD655374 NIZ655374 NSV655374 OCR655374 OMN655374 OWJ655374 PGF655374 PQB655374 PZX655374 QJT655374 QTP655374 RDL655374 RNH655374 RXD655374 SGZ655374 SQV655374 TAR655374 TKN655374 TUJ655374 UEF655374 UOB655374 UXX655374 VHT655374 VRP655374 WBL655374 WLH655374 WVD655374 A720910 IR720910 SN720910 ACJ720910 AMF720910 AWB720910 BFX720910 BPT720910 BZP720910 CJL720910 CTH720910 DDD720910 DMZ720910 DWV720910 EGR720910 EQN720910 FAJ720910 FKF720910 FUB720910 GDX720910 GNT720910 GXP720910 HHL720910 HRH720910 IBD720910 IKZ720910 IUV720910 JER720910 JON720910 JYJ720910 KIF720910 KSB720910 LBX720910 LLT720910 LVP720910 MFL720910 MPH720910 MZD720910 NIZ720910 NSV720910 OCR720910 OMN720910 OWJ720910 PGF720910 PQB720910 PZX720910 QJT720910 QTP720910 RDL720910 RNH720910 RXD720910 SGZ720910 SQV720910 TAR720910 TKN720910 TUJ720910 UEF720910 UOB720910 UXX720910 VHT720910 VRP720910 WBL720910 WLH720910 WVD720910 A786446 IR786446 SN786446 ACJ786446 AMF786446 AWB786446 BFX786446 BPT786446 BZP786446 CJL786446 CTH786446 DDD786446 DMZ786446 DWV786446 EGR786446 EQN786446 FAJ786446 FKF786446 FUB786446 GDX786446 GNT786446 GXP786446 HHL786446 HRH786446 IBD786446 IKZ786446 IUV786446 JER786446 JON786446 JYJ786446 KIF786446 KSB786446 LBX786446 LLT786446 LVP786446 MFL786446 MPH786446 MZD786446 NIZ786446 NSV786446 OCR786446 OMN786446 OWJ786446 PGF786446 PQB786446 PZX786446 QJT786446 QTP786446 RDL786446 RNH786446 RXD786446 SGZ786446 SQV786446 TAR786446 TKN786446 TUJ786446 UEF786446 UOB786446 UXX786446 VHT786446 VRP786446 WBL786446 WLH786446 WVD786446 A851982 IR851982 SN851982 ACJ851982 AMF851982 AWB851982 BFX851982 BPT851982 BZP851982 CJL851982 CTH851982 DDD851982 DMZ851982 DWV851982 EGR851982 EQN851982 FAJ851982 FKF851982 FUB851982 GDX851982 GNT851982 GXP851982 HHL851982 HRH851982 IBD851982 IKZ851982 IUV851982 JER851982 JON851982 JYJ851982 KIF851982 KSB851982 LBX851982 LLT851982 LVP851982 MFL851982 MPH851982 MZD851982 NIZ851982 NSV851982 OCR851982 OMN851982 OWJ851982 PGF851982 PQB851982 PZX851982 QJT851982 QTP851982 RDL851982 RNH851982 RXD851982 SGZ851982 SQV851982 TAR851982 TKN851982 TUJ851982 UEF851982 UOB851982 UXX851982 VHT851982 VRP851982 WBL851982 WLH851982 WVD851982 A917518 IR917518 SN917518 ACJ917518 AMF917518 AWB917518 BFX917518 BPT917518 BZP917518 CJL917518 CTH917518 DDD917518 DMZ917518 DWV917518 EGR917518 EQN917518 FAJ917518 FKF917518 FUB917518 GDX917518 GNT917518 GXP917518 HHL917518 HRH917518 IBD917518 IKZ917518 IUV917518 JER917518 JON917518 JYJ917518 KIF917518 KSB917518 LBX917518 LLT917518 LVP917518 MFL917518 MPH917518 MZD917518 NIZ917518 NSV917518 OCR917518 OMN917518 OWJ917518 PGF917518 PQB917518 PZX917518 QJT917518 QTP917518 RDL917518 RNH917518 RXD917518 SGZ917518 SQV917518 TAR917518 TKN917518 TUJ917518 UEF917518 UOB917518 UXX917518 VHT917518 VRP917518 WBL917518 WLH917518 WVD917518 A983054 IR983054 SN983054 ACJ983054 AMF983054 AWB983054 BFX983054 BPT983054 BZP983054 CJL983054 CTH983054 DDD983054 DMZ983054 DWV983054 EGR983054 EQN983054 FAJ983054 FKF983054 FUB983054 GDX983054 GNT983054 GXP983054 HHL983054 HRH983054 IBD983054 IKZ983054 IUV983054 JER983054 JON983054 JYJ983054 KIF983054 KSB983054 LBX983054 LLT983054 LVP983054 MFL983054 MPH983054 MZD983054 NIZ983054 NSV983054 OCR983054 OMN983054 OWJ983054 PGF983054 PQB983054 PZX983054 QJT983054 QTP983054 RDL983054 RNH983054 RXD983054 SGZ983054 SQV983054 TAR983054 TKN983054 TUJ983054 UEF983054 UOB983054 UXX983054 VHT983054 VRP983054 WBL983054 WLH983054 A18:A36 IR18:IR36 SN18:SN36 ACJ18:ACJ36 AMF18:AMF36 AWB18:AWB36 BFX18:BFX36 BPT18:BPT36 BZP18:BZP36 CJL18:CJL36 CTH18:CTH36 DDD18:DDD36 DMZ18:DMZ36 DWV18:DWV36 EGR18:EGR36 EQN18:EQN36 FAJ18:FAJ36 FKF18:FKF36 FUB18:FUB36 GDX18:GDX36 GNT18:GNT36 GXP18:GXP36 HHL18:HHL36 HRH18:HRH36 IBD18:IBD36 IKZ18:IKZ36 IUV18:IUV36 JER18:JER36 JON18:JON36 JYJ18:JYJ36 KIF18:KIF36 KSB18:KSB36 LBX18:LBX36 LLT18:LLT36 LVP18:LVP36 MFL18:MFL36 MPH18:MPH36 MZD18:MZD36 NIZ18:NIZ36 NSV18:NSV36 OCR18:OCR36 OMN18:OMN36 OWJ18:OWJ36 PGF18:PGF36 PQB18:PQB36 PZX18:PZX36 QJT18:QJT36 QTP18:QTP36 RDL18:RDL36 RNH18:RNH36 RXD18:RXD36 SGZ18:SGZ36 SQV18:SQV36 TAR18:TAR36 TKN18:TKN36 TUJ18:TUJ36 UEF18:UEF36 UOB18:UOB36 UXX18:UXX36 VHT18:VHT36 VRP18:VRP36 WBL18:WBL36 WLH18:WLH36 WVD18:WVD36">
      <formula1>"1,2,3,4,5"</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2"/>
  <sheetViews>
    <sheetView topLeftCell="A28" zoomScale="70" zoomScaleNormal="70" workbookViewId="0">
      <selection activeCell="A60" sqref="A60"/>
    </sheetView>
  </sheetViews>
  <sheetFormatPr baseColWidth="10" defaultRowHeight="15"/>
  <cols>
    <col min="1" max="1" width="3.140625" style="28" bestFit="1" customWidth="1"/>
    <col min="2" max="2" width="65.5703125" style="28" customWidth="1"/>
    <col min="3" max="3" width="31.140625" style="28" customWidth="1"/>
    <col min="4" max="4" width="26.7109375" style="28" customWidth="1"/>
    <col min="5" max="5" width="25" style="28" customWidth="1"/>
    <col min="6" max="7" width="29.7109375" style="28" customWidth="1"/>
    <col min="8" max="8" width="19.42578125" style="28" customWidth="1"/>
    <col min="9" max="9" width="18.14062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44.42578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495" t="s">
        <v>1991</v>
      </c>
      <c r="D10" s="496"/>
      <c r="E10" s="496"/>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30.75" customHeight="1">
      <c r="B14" s="1595" t="s">
        <v>9</v>
      </c>
      <c r="C14" s="1596"/>
      <c r="D14" s="144" t="s">
        <v>10</v>
      </c>
      <c r="E14" s="144" t="s">
        <v>11</v>
      </c>
      <c r="F14" s="144" t="s">
        <v>12</v>
      </c>
      <c r="G14" s="148"/>
      <c r="I14" s="41"/>
      <c r="J14" s="41"/>
      <c r="K14" s="41"/>
      <c r="L14" s="41"/>
      <c r="M14" s="41"/>
      <c r="N14" s="2"/>
    </row>
    <row r="15" spans="2:16" ht="38.25" customHeight="1">
      <c r="B15" s="1602"/>
      <c r="C15" s="1603"/>
      <c r="D15" s="144">
        <v>24</v>
      </c>
      <c r="E15" s="42">
        <f>272073800+1033699095</f>
        <v>1305772895</v>
      </c>
      <c r="F15" s="149">
        <v>595</v>
      </c>
      <c r="G15" s="150"/>
      <c r="I15" s="45"/>
      <c r="J15" s="45"/>
      <c r="K15" s="45"/>
      <c r="L15" s="45"/>
      <c r="M15" s="45"/>
      <c r="N15" s="2"/>
    </row>
    <row r="16" spans="2:16" ht="15.75" thickBot="1">
      <c r="B16" s="1517" t="s">
        <v>13</v>
      </c>
      <c r="C16" s="1518"/>
      <c r="D16" s="144">
        <f>SUM(D15:D15)</f>
        <v>24</v>
      </c>
      <c r="E16" s="151">
        <f>SUM(E15:E15)</f>
        <v>1305772895</v>
      </c>
      <c r="F16" s="497">
        <f>SUM(F15:F15)</f>
        <v>595</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476</v>
      </c>
      <c r="D18" s="195"/>
      <c r="E18" s="6">
        <f>E16</f>
        <v>1305772895</v>
      </c>
      <c r="F18" s="7"/>
      <c r="G18" s="7"/>
      <c r="H18" s="7"/>
      <c r="I18" s="53"/>
      <c r="J18" s="53"/>
      <c r="K18" s="53"/>
      <c r="L18" s="53"/>
      <c r="M18" s="53"/>
    </row>
    <row r="19" spans="1:14">
      <c r="A19" s="142"/>
      <c r="C19" s="54"/>
      <c r="D19" s="45"/>
      <c r="E19" s="56"/>
      <c r="F19" s="7"/>
      <c r="G19" s="7"/>
      <c r="H19" s="7"/>
      <c r="I19" s="53"/>
      <c r="J19" s="53"/>
      <c r="K19" s="53"/>
      <c r="L19" s="53"/>
      <c r="M19" s="53"/>
    </row>
    <row r="20" spans="1:14">
      <c r="A20" s="142"/>
      <c r="B20" s="8" t="s">
        <v>16</v>
      </c>
      <c r="C20" s="57"/>
      <c r="D20" s="57"/>
      <c r="E20" s="57"/>
      <c r="F20" s="57"/>
      <c r="G20" s="488"/>
      <c r="H20" s="57"/>
      <c r="I20" s="39"/>
      <c r="J20" s="39"/>
      <c r="K20" s="39"/>
      <c r="L20" s="39"/>
      <c r="M20" s="39"/>
      <c r="N20" s="2"/>
    </row>
    <row r="21" spans="1:14">
      <c r="A21" s="142"/>
      <c r="B21" s="57"/>
      <c r="C21" s="57"/>
      <c r="D21" s="57"/>
      <c r="E21" s="57"/>
      <c r="F21" s="57"/>
      <c r="G21" s="488"/>
      <c r="H21" s="57"/>
      <c r="I21" s="39"/>
      <c r="J21" s="39"/>
      <c r="K21" s="39"/>
      <c r="L21" s="39"/>
      <c r="M21" s="39"/>
      <c r="N21" s="2"/>
    </row>
    <row r="22" spans="1:14">
      <c r="A22" s="142"/>
      <c r="B22" s="9" t="s">
        <v>17</v>
      </c>
      <c r="C22" s="9" t="s">
        <v>18</v>
      </c>
      <c r="D22" s="9" t="s">
        <v>19</v>
      </c>
      <c r="E22" s="57"/>
      <c r="F22" s="57"/>
      <c r="G22" s="488"/>
      <c r="H22" s="57"/>
      <c r="I22" s="39"/>
      <c r="J22" s="39"/>
      <c r="K22" s="39"/>
      <c r="L22" s="39"/>
      <c r="M22" s="39"/>
      <c r="N22" s="2"/>
    </row>
    <row r="23" spans="1:14">
      <c r="A23" s="142"/>
      <c r="B23" s="59" t="s">
        <v>20</v>
      </c>
      <c r="C23" s="59"/>
      <c r="D23" s="138" t="s">
        <v>21</v>
      </c>
      <c r="E23" s="57"/>
      <c r="F23" s="57"/>
      <c r="G23" s="57"/>
      <c r="H23" s="57"/>
      <c r="I23" s="39"/>
      <c r="J23" s="39"/>
      <c r="K23" s="39"/>
      <c r="L23" s="39"/>
      <c r="M23" s="39"/>
      <c r="N23" s="2"/>
    </row>
    <row r="24" spans="1:14">
      <c r="A24" s="142"/>
      <c r="B24" s="59" t="s">
        <v>22</v>
      </c>
      <c r="C24" s="59"/>
      <c r="D24" s="138" t="s">
        <v>21</v>
      </c>
      <c r="E24" s="57"/>
      <c r="F24" s="57"/>
      <c r="G24" s="57"/>
      <c r="H24" s="57"/>
      <c r="I24" s="39"/>
      <c r="J24" s="39"/>
      <c r="K24" s="39"/>
      <c r="L24" s="39"/>
      <c r="M24" s="39"/>
      <c r="N24" s="2"/>
    </row>
    <row r="25" spans="1:14">
      <c r="A25" s="142"/>
      <c r="B25" s="59" t="s">
        <v>23</v>
      </c>
      <c r="C25" s="59" t="s">
        <v>21</v>
      </c>
      <c r="D25" s="138"/>
      <c r="E25" s="57"/>
      <c r="F25" s="57"/>
      <c r="G25" s="57"/>
      <c r="H25" s="57"/>
      <c r="I25" s="39"/>
      <c r="J25" s="39"/>
      <c r="K25" s="39"/>
      <c r="L25" s="39"/>
      <c r="M25" s="39"/>
      <c r="N25" s="2"/>
    </row>
    <row r="26" spans="1:14">
      <c r="A26" s="142"/>
      <c r="B26" s="59" t="s">
        <v>24</v>
      </c>
      <c r="C26" s="59"/>
      <c r="D26" s="138" t="s">
        <v>21</v>
      </c>
      <c r="E26" s="57"/>
      <c r="F26" s="57"/>
      <c r="G26" s="57"/>
      <c r="H26" s="57"/>
      <c r="I26" s="39"/>
      <c r="J26" s="39"/>
      <c r="K26" s="39"/>
      <c r="L26" s="39"/>
      <c r="M26" s="39"/>
      <c r="N26" s="2"/>
    </row>
    <row r="27" spans="1:14">
      <c r="A27" s="142"/>
      <c r="B27" s="59" t="s">
        <v>1899</v>
      </c>
      <c r="C27" s="59" t="s">
        <v>21</v>
      </c>
      <c r="D27" s="138"/>
      <c r="E27" s="57"/>
      <c r="F27" s="57"/>
      <c r="G27" s="57"/>
      <c r="H27" s="57"/>
      <c r="I27" s="39"/>
      <c r="J27" s="39"/>
      <c r="K27" s="39"/>
      <c r="L27" s="39"/>
      <c r="M27" s="39"/>
      <c r="N27" s="2"/>
    </row>
    <row r="28" spans="1:14">
      <c r="A28" s="142"/>
      <c r="B28" s="57"/>
      <c r="C28" s="57"/>
      <c r="D28" s="57"/>
      <c r="E28" s="57"/>
      <c r="F28" s="57"/>
      <c r="G28" s="57"/>
      <c r="H28" s="57"/>
      <c r="I28" s="39"/>
      <c r="J28" s="39"/>
      <c r="K28" s="39"/>
      <c r="L28" s="39"/>
      <c r="M28" s="39"/>
      <c r="N28" s="2"/>
    </row>
    <row r="29" spans="1:14">
      <c r="A29" s="142"/>
      <c r="B29" s="8" t="s">
        <v>26</v>
      </c>
      <c r="C29" s="57"/>
      <c r="D29" s="57"/>
      <c r="E29" s="57"/>
      <c r="F29" s="57"/>
      <c r="G29" s="57"/>
      <c r="H29" s="57"/>
      <c r="I29" s="39"/>
      <c r="J29" s="39"/>
      <c r="K29" s="39"/>
      <c r="L29" s="39"/>
      <c r="M29" s="39"/>
      <c r="N29" s="2"/>
    </row>
    <row r="30" spans="1:14">
      <c r="A30" s="142"/>
      <c r="B30" s="57"/>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9" t="s">
        <v>17</v>
      </c>
      <c r="C32" s="9" t="s">
        <v>27</v>
      </c>
      <c r="D32" s="146" t="s">
        <v>28</v>
      </c>
      <c r="E32" s="146" t="s">
        <v>29</v>
      </c>
      <c r="F32" s="57"/>
      <c r="G32" s="57"/>
      <c r="H32" s="57"/>
      <c r="I32" s="39"/>
      <c r="J32" s="39"/>
      <c r="K32" s="39"/>
      <c r="L32" s="39"/>
      <c r="M32" s="39"/>
      <c r="N32" s="2"/>
    </row>
    <row r="33" spans="1:26" ht="50.25" customHeight="1">
      <c r="A33" s="142"/>
      <c r="B33" s="367" t="s">
        <v>30</v>
      </c>
      <c r="C33" s="141">
        <v>40</v>
      </c>
      <c r="D33" s="138">
        <f>+D121</f>
        <v>0</v>
      </c>
      <c r="E33" s="1519">
        <f>+D33+D34</f>
        <v>0</v>
      </c>
      <c r="F33" s="57"/>
      <c r="G33" s="57"/>
      <c r="H33" s="57"/>
      <c r="I33" s="39"/>
      <c r="J33" s="39"/>
      <c r="K33" s="39"/>
      <c r="L33" s="39"/>
      <c r="M33" s="39"/>
      <c r="N33" s="2"/>
    </row>
    <row r="34" spans="1:26" ht="65.25" customHeight="1">
      <c r="A34" s="142"/>
      <c r="B34" s="367" t="s">
        <v>31</v>
      </c>
      <c r="C34" s="141">
        <v>60</v>
      </c>
      <c r="D34" s="138">
        <f>+D122</f>
        <v>0</v>
      </c>
      <c r="E34" s="1520"/>
      <c r="F34" s="57"/>
      <c r="G34" s="57"/>
      <c r="H34" s="57"/>
      <c r="I34" s="39"/>
      <c r="J34" s="39"/>
      <c r="K34" s="39"/>
      <c r="L34" s="39"/>
      <c r="M34" s="39"/>
      <c r="N34" s="2"/>
    </row>
    <row r="35" spans="1:26">
      <c r="A35" s="142"/>
      <c r="C35" s="54"/>
      <c r="D35" s="45"/>
      <c r="E35" s="56"/>
      <c r="F35" s="7"/>
      <c r="G35" s="7"/>
      <c r="H35" s="7"/>
      <c r="I35" s="53"/>
      <c r="J35" s="53"/>
      <c r="K35" s="53"/>
      <c r="L35" s="53"/>
      <c r="M35" s="53"/>
    </row>
    <row r="36" spans="1:26" ht="15.75" thickBot="1">
      <c r="M36" s="1521"/>
      <c r="N36" s="1521"/>
    </row>
    <row r="37" spans="1:26">
      <c r="B37" s="8" t="s">
        <v>32</v>
      </c>
      <c r="M37" s="10"/>
      <c r="N37" s="10"/>
    </row>
    <row r="38" spans="1:26" ht="15.75" thickBot="1">
      <c r="M38" s="10"/>
      <c r="N38" s="10"/>
    </row>
    <row r="39" spans="1:26" s="39" customFormat="1" ht="109.5" customHeight="1">
      <c r="B39" s="11" t="s">
        <v>33</v>
      </c>
      <c r="C39" s="11" t="s">
        <v>34</v>
      </c>
      <c r="D39" s="11" t="s">
        <v>35</v>
      </c>
      <c r="E39" s="11" t="s">
        <v>36</v>
      </c>
      <c r="F39" s="11" t="s">
        <v>37</v>
      </c>
      <c r="G39" s="11" t="s">
        <v>38</v>
      </c>
      <c r="H39" s="11" t="s">
        <v>39</v>
      </c>
      <c r="I39" s="11" t="s">
        <v>40</v>
      </c>
      <c r="J39" s="11" t="s">
        <v>41</v>
      </c>
      <c r="K39" s="11" t="s">
        <v>42</v>
      </c>
      <c r="L39" s="11" t="s">
        <v>43</v>
      </c>
      <c r="M39" s="12" t="s">
        <v>44</v>
      </c>
      <c r="N39" s="11" t="s">
        <v>45</v>
      </c>
      <c r="O39" s="11" t="s">
        <v>46</v>
      </c>
      <c r="P39" s="13" t="s">
        <v>47</v>
      </c>
      <c r="Q39" s="13" t="s">
        <v>48</v>
      </c>
    </row>
    <row r="40" spans="1:26" s="147" customFormat="1" ht="57" customHeight="1">
      <c r="A40" s="14">
        <v>1</v>
      </c>
      <c r="B40" s="15" t="s">
        <v>1897</v>
      </c>
      <c r="C40" s="15" t="s">
        <v>1897</v>
      </c>
      <c r="D40" s="15" t="s">
        <v>340</v>
      </c>
      <c r="E40" s="98" t="s">
        <v>1901</v>
      </c>
      <c r="F40" s="16" t="s">
        <v>18</v>
      </c>
      <c r="G40" s="99" t="s">
        <v>5</v>
      </c>
      <c r="H40" s="100">
        <v>41940</v>
      </c>
      <c r="I40" s="103">
        <v>41976</v>
      </c>
      <c r="J40" s="103" t="s">
        <v>19</v>
      </c>
      <c r="K40" s="107">
        <v>0</v>
      </c>
      <c r="L40" s="102">
        <f>(DAYS360(H40,I40))/30</f>
        <v>1.1666666666666667</v>
      </c>
      <c r="M40" s="105" t="s">
        <v>5</v>
      </c>
      <c r="N40" s="105" t="s">
        <v>51</v>
      </c>
      <c r="O40" s="106"/>
      <c r="P40" s="106">
        <v>339</v>
      </c>
      <c r="Q40" s="18" t="s">
        <v>1992</v>
      </c>
      <c r="R40" s="64"/>
      <c r="S40" s="64"/>
      <c r="T40" s="64"/>
      <c r="U40" s="64"/>
      <c r="V40" s="64"/>
      <c r="W40" s="64"/>
      <c r="X40" s="64"/>
      <c r="Y40" s="64"/>
      <c r="Z40" s="64"/>
    </row>
    <row r="41" spans="1:26" s="147" customFormat="1" ht="57" customHeight="1">
      <c r="A41" s="14">
        <v>2</v>
      </c>
      <c r="B41" s="15" t="s">
        <v>1897</v>
      </c>
      <c r="C41" s="16" t="s">
        <v>1897</v>
      </c>
      <c r="D41" s="15" t="s">
        <v>340</v>
      </c>
      <c r="E41" s="107" t="s">
        <v>1955</v>
      </c>
      <c r="F41" s="16" t="s">
        <v>18</v>
      </c>
      <c r="G41" s="99" t="s">
        <v>5</v>
      </c>
      <c r="H41" s="100">
        <v>41940</v>
      </c>
      <c r="I41" s="103">
        <v>41976</v>
      </c>
      <c r="J41" s="103" t="s">
        <v>19</v>
      </c>
      <c r="K41" s="107">
        <v>0</v>
      </c>
      <c r="L41" s="102">
        <f>(DAYS360(H41,I41))/30</f>
        <v>1.1666666666666667</v>
      </c>
      <c r="M41" s="105" t="s">
        <v>5</v>
      </c>
      <c r="N41" s="105" t="s">
        <v>5</v>
      </c>
      <c r="O41" s="106" t="s">
        <v>5</v>
      </c>
      <c r="P41" s="106">
        <v>285</v>
      </c>
      <c r="Q41" s="18" t="s">
        <v>1993</v>
      </c>
      <c r="R41" s="64"/>
      <c r="S41" s="64"/>
      <c r="T41" s="64"/>
      <c r="U41" s="64"/>
      <c r="V41" s="64"/>
      <c r="W41" s="64"/>
      <c r="X41" s="64"/>
      <c r="Y41" s="64"/>
      <c r="Z41" s="64"/>
    </row>
    <row r="42" spans="1:26" s="147" customFormat="1" ht="57" customHeight="1">
      <c r="A42" s="14">
        <v>3</v>
      </c>
      <c r="B42" s="15" t="s">
        <v>1897</v>
      </c>
      <c r="C42" s="15" t="s">
        <v>1897</v>
      </c>
      <c r="D42" s="15" t="s">
        <v>340</v>
      </c>
      <c r="E42" s="98" t="s">
        <v>1934</v>
      </c>
      <c r="F42" s="16" t="s">
        <v>18</v>
      </c>
      <c r="G42" s="99" t="s">
        <v>5</v>
      </c>
      <c r="H42" s="100">
        <v>41940</v>
      </c>
      <c r="I42" s="103">
        <v>41976</v>
      </c>
      <c r="J42" s="103" t="s">
        <v>19</v>
      </c>
      <c r="K42" s="107">
        <v>0</v>
      </c>
      <c r="L42" s="102">
        <f>(DAYS360(H42,I42))/30</f>
        <v>1.1666666666666667</v>
      </c>
      <c r="M42" s="105" t="s">
        <v>5</v>
      </c>
      <c r="N42" s="105" t="s">
        <v>51</v>
      </c>
      <c r="O42" s="106"/>
      <c r="P42" s="106">
        <v>339</v>
      </c>
      <c r="Q42" s="18" t="s">
        <v>1992</v>
      </c>
      <c r="R42" s="64"/>
      <c r="S42" s="64"/>
      <c r="T42" s="64"/>
      <c r="U42" s="64"/>
      <c r="V42" s="64"/>
      <c r="W42" s="64"/>
      <c r="X42" s="64"/>
      <c r="Y42" s="64"/>
      <c r="Z42" s="64"/>
    </row>
    <row r="43" spans="1:26" s="147" customFormat="1" ht="57" customHeight="1">
      <c r="A43" s="14"/>
      <c r="B43" s="15" t="s">
        <v>1897</v>
      </c>
      <c r="C43" s="15" t="s">
        <v>1897</v>
      </c>
      <c r="D43" s="15" t="s">
        <v>1994</v>
      </c>
      <c r="E43" s="98" t="s">
        <v>1905</v>
      </c>
      <c r="F43" s="16" t="s">
        <v>18</v>
      </c>
      <c r="G43" s="99" t="s">
        <v>5</v>
      </c>
      <c r="H43" s="100">
        <v>40257</v>
      </c>
      <c r="I43" s="103">
        <v>41820</v>
      </c>
      <c r="J43" s="103"/>
      <c r="K43" s="107"/>
      <c r="L43" s="102">
        <f>(DAYS360(H43,I43))/30</f>
        <v>51.333333333333336</v>
      </c>
      <c r="M43" s="105">
        <v>0</v>
      </c>
      <c r="N43" s="105"/>
      <c r="O43" s="106"/>
      <c r="P43" s="106" t="s">
        <v>1995</v>
      </c>
      <c r="Q43" s="18" t="s">
        <v>1996</v>
      </c>
      <c r="R43" s="64"/>
      <c r="S43" s="64"/>
      <c r="T43" s="64"/>
      <c r="U43" s="64"/>
      <c r="V43" s="64"/>
      <c r="W43" s="64"/>
      <c r="X43" s="64"/>
      <c r="Y43" s="64"/>
      <c r="Z43" s="64"/>
    </row>
    <row r="44" spans="1:26" s="147" customFormat="1" ht="57" customHeight="1">
      <c r="A44" s="14"/>
      <c r="B44" s="15" t="s">
        <v>1897</v>
      </c>
      <c r="C44" s="15" t="s">
        <v>1897</v>
      </c>
      <c r="D44" s="15" t="s">
        <v>1472</v>
      </c>
      <c r="E44" s="98" t="s">
        <v>1997</v>
      </c>
      <c r="F44" s="16" t="s">
        <v>18</v>
      </c>
      <c r="G44" s="99" t="s">
        <v>5</v>
      </c>
      <c r="H44" s="100">
        <v>41528</v>
      </c>
      <c r="I44" s="103">
        <v>41915</v>
      </c>
      <c r="J44" s="103"/>
      <c r="K44" s="102">
        <f>(DAYS360(H44,I44))/30</f>
        <v>12.733333333333333</v>
      </c>
      <c r="L44" s="102">
        <v>0</v>
      </c>
      <c r="M44" s="105">
        <v>476</v>
      </c>
      <c r="N44" s="105"/>
      <c r="O44" s="106">
        <v>801893773</v>
      </c>
      <c r="P44" s="106" t="s">
        <v>1998</v>
      </c>
      <c r="Q44" s="18"/>
      <c r="R44" s="64"/>
      <c r="S44" s="64"/>
      <c r="T44" s="64"/>
      <c r="U44" s="64"/>
      <c r="V44" s="64"/>
      <c r="W44" s="64"/>
      <c r="X44" s="64"/>
      <c r="Y44" s="64"/>
      <c r="Z44" s="64"/>
    </row>
    <row r="45" spans="1:26" s="147" customFormat="1" ht="57" customHeight="1">
      <c r="A45" s="14"/>
      <c r="B45" s="15" t="s">
        <v>1897</v>
      </c>
      <c r="C45" s="15" t="s">
        <v>1897</v>
      </c>
      <c r="D45" s="15" t="s">
        <v>1904</v>
      </c>
      <c r="E45" s="98" t="s">
        <v>1936</v>
      </c>
      <c r="F45" s="16" t="s">
        <v>18</v>
      </c>
      <c r="G45" s="99" t="s">
        <v>5</v>
      </c>
      <c r="H45" s="100">
        <v>40554</v>
      </c>
      <c r="I45" s="103">
        <v>40877</v>
      </c>
      <c r="J45" s="103"/>
      <c r="K45" s="102">
        <f>(DAYS360(H45,I45))/30</f>
        <v>10.633333333333333</v>
      </c>
      <c r="L45" s="102">
        <v>0</v>
      </c>
      <c r="M45" s="105">
        <v>483</v>
      </c>
      <c r="N45" s="105"/>
      <c r="O45" s="106">
        <v>28746244</v>
      </c>
      <c r="P45" s="106" t="s">
        <v>1999</v>
      </c>
      <c r="Q45" s="18"/>
      <c r="R45" s="64"/>
      <c r="S45" s="64"/>
      <c r="T45" s="64"/>
      <c r="U45" s="64"/>
      <c r="V45" s="64"/>
      <c r="W45" s="64"/>
      <c r="X45" s="64"/>
      <c r="Y45" s="64"/>
      <c r="Z45" s="64"/>
    </row>
    <row r="46" spans="1:26" s="136" customFormat="1">
      <c r="A46" s="129"/>
      <c r="B46" s="130" t="s">
        <v>29</v>
      </c>
      <c r="C46" s="131"/>
      <c r="D46" s="109"/>
      <c r="E46" s="132"/>
      <c r="F46" s="131"/>
      <c r="G46" s="131"/>
      <c r="H46" s="131"/>
      <c r="I46" s="133"/>
      <c r="J46" s="133"/>
      <c r="K46" s="109">
        <f>SUM(K40:K40)</f>
        <v>0</v>
      </c>
      <c r="L46" s="109">
        <f>SUM(L40:L40)</f>
        <v>1.1666666666666667</v>
      </c>
      <c r="M46" s="110">
        <f>SUM(M40:M40)</f>
        <v>0</v>
      </c>
      <c r="N46" s="109">
        <f>SUM(N40:N40)</f>
        <v>0</v>
      </c>
      <c r="O46" s="134"/>
      <c r="P46" s="134"/>
      <c r="Q46" s="135"/>
    </row>
    <row r="47" spans="1:26" s="147" customFormat="1">
      <c r="A47" s="467"/>
      <c r="B47" s="468"/>
      <c r="C47" s="469"/>
      <c r="D47" s="470"/>
      <c r="E47" s="480"/>
      <c r="F47" s="469"/>
      <c r="G47" s="469"/>
      <c r="H47" s="469"/>
      <c r="I47" s="472"/>
      <c r="J47" s="472"/>
      <c r="K47" s="473"/>
      <c r="L47" s="473"/>
      <c r="M47" s="474"/>
      <c r="N47" s="473"/>
      <c r="O47" s="475"/>
      <c r="P47" s="475"/>
      <c r="Q47" s="64"/>
    </row>
    <row r="48" spans="1:26" s="66" customFormat="1">
      <c r="E48" s="68"/>
    </row>
    <row r="49" spans="2:17" s="66" customFormat="1">
      <c r="B49" s="1587" t="s">
        <v>57</v>
      </c>
      <c r="C49" s="1587" t="s">
        <v>58</v>
      </c>
      <c r="D49" s="1589" t="s">
        <v>59</v>
      </c>
      <c r="E49" s="1589"/>
    </row>
    <row r="50" spans="2:17" s="66" customFormat="1">
      <c r="B50" s="1588"/>
      <c r="C50" s="1588"/>
      <c r="D50" s="146" t="s">
        <v>60</v>
      </c>
      <c r="E50" s="118" t="s">
        <v>61</v>
      </c>
    </row>
    <row r="51" spans="2:17" s="66" customFormat="1" ht="30.6" customHeight="1">
      <c r="B51" s="19" t="s">
        <v>62</v>
      </c>
      <c r="C51" s="160">
        <f>+K46</f>
        <v>0</v>
      </c>
      <c r="D51" s="377"/>
      <c r="E51" s="377" t="s">
        <v>21</v>
      </c>
      <c r="F51" s="112"/>
      <c r="G51" s="112"/>
      <c r="H51" s="112"/>
      <c r="I51" s="112"/>
      <c r="J51" s="112"/>
      <c r="K51" s="112"/>
      <c r="L51" s="112"/>
      <c r="M51" s="112"/>
    </row>
    <row r="52" spans="2:17" s="66" customFormat="1" ht="30" customHeight="1">
      <c r="B52" s="19" t="s">
        <v>64</v>
      </c>
      <c r="C52" s="160">
        <f>+M46</f>
        <v>0</v>
      </c>
      <c r="D52" s="377"/>
      <c r="E52" s="377" t="s">
        <v>21</v>
      </c>
    </row>
    <row r="53" spans="2:17" s="66" customFormat="1">
      <c r="B53" s="113"/>
      <c r="C53" s="1512"/>
      <c r="D53" s="1512"/>
      <c r="E53" s="1512"/>
      <c r="F53" s="1512"/>
      <c r="G53" s="1512"/>
      <c r="H53" s="1512"/>
      <c r="I53" s="1512"/>
      <c r="J53" s="1512"/>
      <c r="K53" s="1512"/>
      <c r="L53" s="1512"/>
      <c r="M53" s="1512"/>
      <c r="N53" s="1512"/>
    </row>
    <row r="54" spans="2:17" ht="28.15" customHeight="1" thickBot="1"/>
    <row r="55" spans="2:17" ht="15.75" thickBot="1">
      <c r="B55" s="1513" t="s">
        <v>65</v>
      </c>
      <c r="C55" s="1513"/>
      <c r="D55" s="1513"/>
      <c r="E55" s="1513"/>
      <c r="F55" s="1513"/>
      <c r="G55" s="1513"/>
      <c r="H55" s="1513"/>
      <c r="I55" s="1513"/>
      <c r="J55" s="1513"/>
      <c r="K55" s="1513"/>
      <c r="L55" s="1513"/>
      <c r="M55" s="1513"/>
      <c r="N55" s="1513"/>
    </row>
    <row r="58" spans="2:17" ht="109.5" customHeight="1">
      <c r="B58" s="9" t="s">
        <v>66</v>
      </c>
      <c r="C58" s="22" t="s">
        <v>67</v>
      </c>
      <c r="D58" s="22" t="s">
        <v>68</v>
      </c>
      <c r="E58" s="22" t="s">
        <v>69</v>
      </c>
      <c r="F58" s="22" t="s">
        <v>70</v>
      </c>
      <c r="G58" s="22" t="s">
        <v>71</v>
      </c>
      <c r="H58" s="22" t="s">
        <v>72</v>
      </c>
      <c r="I58" s="22" t="s">
        <v>73</v>
      </c>
      <c r="J58" s="22" t="s">
        <v>74</v>
      </c>
      <c r="K58" s="22" t="s">
        <v>75</v>
      </c>
      <c r="L58" s="22" t="s">
        <v>76</v>
      </c>
      <c r="M58" s="23" t="s">
        <v>77</v>
      </c>
      <c r="N58" s="23" t="s">
        <v>78</v>
      </c>
      <c r="O58" s="1522" t="s">
        <v>79</v>
      </c>
      <c r="P58" s="1523"/>
      <c r="Q58" s="22" t="s">
        <v>80</v>
      </c>
    </row>
    <row r="59" spans="2:17">
      <c r="B59" s="72" t="s">
        <v>427</v>
      </c>
      <c r="C59" s="72" t="s">
        <v>427</v>
      </c>
      <c r="D59" s="74" t="s">
        <v>2000</v>
      </c>
      <c r="E59" s="74"/>
      <c r="F59" s="76"/>
      <c r="G59" s="76"/>
      <c r="H59" s="76"/>
      <c r="I59" s="77"/>
      <c r="J59" s="77"/>
      <c r="K59" s="59"/>
      <c r="L59" s="59"/>
      <c r="M59" s="59"/>
      <c r="N59" s="59"/>
      <c r="O59" s="1526" t="s">
        <v>2001</v>
      </c>
      <c r="P59" s="1527"/>
      <c r="Q59" s="59" t="s">
        <v>19</v>
      </c>
    </row>
    <row r="60" spans="2:17" ht="15" customHeight="1">
      <c r="B60" s="309" t="s">
        <v>81</v>
      </c>
      <c r="C60" s="309" t="s">
        <v>251</v>
      </c>
      <c r="D60" s="310" t="s">
        <v>5</v>
      </c>
      <c r="E60" s="310" t="s">
        <v>5</v>
      </c>
      <c r="F60" s="196" t="s">
        <v>5</v>
      </c>
      <c r="G60" s="196" t="s">
        <v>5</v>
      </c>
      <c r="H60" s="196"/>
      <c r="I60" s="291" t="s">
        <v>18</v>
      </c>
      <c r="J60" s="291" t="s">
        <v>5</v>
      </c>
      <c r="K60" s="265" t="s">
        <v>5</v>
      </c>
      <c r="L60" s="265" t="s">
        <v>5</v>
      </c>
      <c r="M60" s="265" t="s">
        <v>5</v>
      </c>
      <c r="N60" s="265" t="s">
        <v>5</v>
      </c>
      <c r="O60" s="1574" t="s">
        <v>1910</v>
      </c>
      <c r="P60" s="1575"/>
      <c r="Q60" s="265" t="s">
        <v>18</v>
      </c>
    </row>
    <row r="61" spans="2:17">
      <c r="B61" s="28" t="s">
        <v>84</v>
      </c>
    </row>
    <row r="62" spans="2:17">
      <c r="B62" s="28" t="s">
        <v>85</v>
      </c>
    </row>
    <row r="63" spans="2:17">
      <c r="B63" s="28" t="s">
        <v>86</v>
      </c>
    </row>
    <row r="65" spans="2:17" ht="15.75" thickBot="1"/>
    <row r="66" spans="2:17" ht="15.75" thickBot="1">
      <c r="B66" s="1532" t="s">
        <v>87</v>
      </c>
      <c r="C66" s="1533"/>
      <c r="D66" s="1533"/>
      <c r="E66" s="1533"/>
      <c r="F66" s="1533"/>
      <c r="G66" s="1533"/>
      <c r="H66" s="1533"/>
      <c r="I66" s="1533"/>
      <c r="J66" s="1533"/>
      <c r="K66" s="1533"/>
      <c r="L66" s="1533"/>
      <c r="M66" s="1533"/>
      <c r="N66" s="1534"/>
    </row>
    <row r="69" spans="2:17" ht="76.5" customHeight="1">
      <c r="B69" s="9" t="s">
        <v>88</v>
      </c>
      <c r="C69" s="9" t="s">
        <v>89</v>
      </c>
      <c r="D69" s="9" t="s">
        <v>90</v>
      </c>
      <c r="E69" s="9" t="s">
        <v>91</v>
      </c>
      <c r="F69" s="9" t="s">
        <v>92</v>
      </c>
      <c r="G69" s="9" t="s">
        <v>93</v>
      </c>
      <c r="H69" s="9" t="s">
        <v>94</v>
      </c>
      <c r="I69" s="9" t="s">
        <v>95</v>
      </c>
      <c r="J69" s="1522" t="s">
        <v>164</v>
      </c>
      <c r="K69" s="1529"/>
      <c r="L69" s="1523"/>
      <c r="M69" s="9" t="s">
        <v>97</v>
      </c>
      <c r="N69" s="9" t="s">
        <v>234</v>
      </c>
      <c r="O69" s="9" t="s">
        <v>235</v>
      </c>
      <c r="P69" s="1522" t="s">
        <v>79</v>
      </c>
      <c r="Q69" s="1523"/>
    </row>
    <row r="70" spans="2:17" s="30" customFormat="1" ht="60.75" customHeight="1">
      <c r="B70" s="78" t="s">
        <v>356</v>
      </c>
      <c r="C70" s="78"/>
      <c r="D70" s="78"/>
      <c r="E70" s="78"/>
      <c r="F70" s="78"/>
      <c r="G70" s="78"/>
      <c r="H70" s="78"/>
      <c r="I70" s="91"/>
      <c r="J70" s="78" t="s">
        <v>165</v>
      </c>
      <c r="K70" s="91" t="s">
        <v>166</v>
      </c>
      <c r="L70" s="91" t="s">
        <v>167</v>
      </c>
      <c r="M70" s="78"/>
      <c r="N70" s="78"/>
      <c r="O70" s="78"/>
      <c r="P70" s="1528" t="s">
        <v>1942</v>
      </c>
      <c r="Q70" s="1528"/>
    </row>
    <row r="71" spans="2:17" s="30" customFormat="1" ht="33.6" customHeight="1">
      <c r="B71" s="78" t="s">
        <v>443</v>
      </c>
      <c r="C71" s="78"/>
      <c r="D71" s="78"/>
      <c r="E71" s="78"/>
      <c r="F71" s="78"/>
      <c r="G71" s="78"/>
      <c r="H71" s="78"/>
      <c r="I71" s="91"/>
      <c r="J71" s="78"/>
      <c r="K71" s="91"/>
      <c r="L71" s="91"/>
      <c r="M71" s="78"/>
      <c r="N71" s="78"/>
      <c r="O71" s="78"/>
      <c r="P71" s="1528" t="s">
        <v>1942</v>
      </c>
      <c r="Q71" s="1528"/>
    </row>
    <row r="72" spans="2:17" s="30" customFormat="1" ht="140.25" customHeight="1">
      <c r="B72" s="456" t="s">
        <v>2002</v>
      </c>
      <c r="C72" s="93"/>
      <c r="D72" s="93"/>
      <c r="E72" s="93"/>
      <c r="F72" s="93"/>
      <c r="G72" s="93"/>
      <c r="H72" s="93"/>
      <c r="I72" s="41"/>
      <c r="J72" s="93"/>
      <c r="K72" s="41"/>
      <c r="L72" s="41"/>
      <c r="M72" s="93"/>
      <c r="N72" s="93"/>
      <c r="O72" s="93"/>
      <c r="P72" s="142"/>
      <c r="Q72" s="142"/>
    </row>
    <row r="74" spans="2:17" ht="15.75" thickBot="1"/>
    <row r="75" spans="2:17" ht="15.75" thickBot="1">
      <c r="B75" s="1532" t="s">
        <v>139</v>
      </c>
      <c r="C75" s="1533"/>
      <c r="D75" s="1533"/>
      <c r="E75" s="1533"/>
      <c r="F75" s="1533"/>
      <c r="G75" s="1533"/>
      <c r="H75" s="1533"/>
      <c r="I75" s="1533"/>
      <c r="J75" s="1533"/>
      <c r="K75" s="1533"/>
      <c r="L75" s="1533"/>
      <c r="M75" s="1533"/>
      <c r="N75" s="1534"/>
    </row>
    <row r="78" spans="2:17" ht="46.15" customHeight="1">
      <c r="B78" s="22" t="s">
        <v>17</v>
      </c>
      <c r="C78" s="22" t="s">
        <v>80</v>
      </c>
      <c r="D78" s="1522" t="s">
        <v>79</v>
      </c>
      <c r="E78" s="1523"/>
    </row>
    <row r="79" spans="2:17" ht="46.9" customHeight="1">
      <c r="B79" s="78" t="s">
        <v>140</v>
      </c>
      <c r="C79" s="59" t="s">
        <v>18</v>
      </c>
      <c r="D79" s="1524" t="s">
        <v>1976</v>
      </c>
      <c r="E79" s="1525"/>
    </row>
    <row r="82" spans="1:26">
      <c r="B82" s="1505" t="s">
        <v>141</v>
      </c>
      <c r="C82" s="1506"/>
      <c r="D82" s="1506"/>
      <c r="E82" s="1506"/>
      <c r="F82" s="1506"/>
      <c r="G82" s="1506"/>
      <c r="H82" s="1506"/>
      <c r="I82" s="1506"/>
      <c r="J82" s="1506"/>
      <c r="K82" s="1506"/>
      <c r="L82" s="1506"/>
      <c r="M82" s="1506"/>
      <c r="N82" s="1506"/>
      <c r="O82" s="1506"/>
      <c r="P82" s="1506"/>
    </row>
    <row r="84" spans="1:26" ht="15.75" thickBot="1"/>
    <row r="85" spans="1:26" ht="15.75" thickBot="1">
      <c r="B85" s="1532" t="s">
        <v>142</v>
      </c>
      <c r="C85" s="1533"/>
      <c r="D85" s="1533"/>
      <c r="E85" s="1533"/>
      <c r="F85" s="1533"/>
      <c r="G85" s="1533"/>
      <c r="H85" s="1533"/>
      <c r="I85" s="1533"/>
      <c r="J85" s="1533"/>
      <c r="K85" s="1533"/>
      <c r="L85" s="1533"/>
      <c r="M85" s="1533"/>
      <c r="N85" s="1534"/>
    </row>
    <row r="87" spans="1:26" ht="15.75" thickBot="1">
      <c r="M87" s="10"/>
      <c r="N87" s="10"/>
    </row>
    <row r="88" spans="1:26" s="39" customFormat="1" ht="109.5" customHeight="1">
      <c r="B88" s="11" t="s">
        <v>33</v>
      </c>
      <c r="C88" s="11" t="s">
        <v>34</v>
      </c>
      <c r="D88" s="11" t="s">
        <v>35</v>
      </c>
      <c r="E88" s="11" t="s">
        <v>36</v>
      </c>
      <c r="F88" s="11" t="s">
        <v>37</v>
      </c>
      <c r="G88" s="11" t="s">
        <v>38</v>
      </c>
      <c r="H88" s="11" t="s">
        <v>39</v>
      </c>
      <c r="I88" s="11" t="s">
        <v>40</v>
      </c>
      <c r="J88" s="498" t="s">
        <v>41</v>
      </c>
      <c r="K88" s="9" t="s">
        <v>42</v>
      </c>
      <c r="L88" s="499" t="s">
        <v>43</v>
      </c>
      <c r="M88" s="12" t="s">
        <v>44</v>
      </c>
      <c r="N88" s="11" t="s">
        <v>45</v>
      </c>
      <c r="O88" s="11" t="s">
        <v>46</v>
      </c>
      <c r="P88" s="13" t="s">
        <v>47</v>
      </c>
      <c r="Q88" s="13" t="s">
        <v>48</v>
      </c>
    </row>
    <row r="89" spans="1:26" s="147" customFormat="1" ht="54.75" customHeight="1">
      <c r="A89" s="14">
        <v>1</v>
      </c>
      <c r="B89" s="15" t="s">
        <v>1915</v>
      </c>
      <c r="C89" s="15" t="s">
        <v>1915</v>
      </c>
      <c r="D89" s="15" t="s">
        <v>2003</v>
      </c>
      <c r="E89" s="303" t="s">
        <v>2004</v>
      </c>
      <c r="F89" s="281" t="s">
        <v>18</v>
      </c>
      <c r="G89" s="281" t="s">
        <v>5</v>
      </c>
      <c r="H89" s="275">
        <v>41250</v>
      </c>
      <c r="I89" s="275">
        <v>41271</v>
      </c>
      <c r="J89" s="276" t="s">
        <v>19</v>
      </c>
      <c r="K89" s="147">
        <v>0</v>
      </c>
      <c r="L89" s="500">
        <f>(DAYS360(H89,I89))/30</f>
        <v>0.7</v>
      </c>
      <c r="M89" s="277">
        <v>80</v>
      </c>
      <c r="N89" s="277" t="s">
        <v>51</v>
      </c>
      <c r="O89" s="501"/>
      <c r="P89" s="501"/>
      <c r="Q89" s="323" t="s">
        <v>2005</v>
      </c>
      <c r="R89" s="64"/>
      <c r="S89" s="64"/>
      <c r="T89" s="64"/>
      <c r="U89" s="64"/>
      <c r="V89" s="64"/>
      <c r="W89" s="64"/>
      <c r="X89" s="64"/>
      <c r="Y89" s="64"/>
      <c r="Z89" s="64"/>
    </row>
    <row r="90" spans="1:26" s="136" customFormat="1">
      <c r="A90" s="129"/>
      <c r="B90" s="130" t="s">
        <v>29</v>
      </c>
      <c r="C90" s="131"/>
      <c r="D90" s="109"/>
      <c r="E90" s="132"/>
      <c r="F90" s="131"/>
      <c r="G90" s="131"/>
      <c r="H90" s="131"/>
      <c r="I90" s="133"/>
      <c r="J90" s="133"/>
      <c r="K90" s="109" t="s">
        <v>1972</v>
      </c>
      <c r="L90" s="109" t="s">
        <v>2006</v>
      </c>
      <c r="M90" s="110">
        <f>SUM(M89:M89)</f>
        <v>80</v>
      </c>
      <c r="N90" s="109">
        <f>SUM(N89:N89)</f>
        <v>0</v>
      </c>
      <c r="O90" s="134"/>
      <c r="P90" s="134"/>
      <c r="Q90" s="135"/>
    </row>
    <row r="91" spans="1:26">
      <c r="B91" s="66"/>
      <c r="C91" s="66"/>
      <c r="D91" s="66"/>
      <c r="E91" s="68"/>
      <c r="F91" s="66"/>
      <c r="G91" s="66"/>
      <c r="H91" s="66"/>
      <c r="I91" s="66"/>
      <c r="J91" s="66"/>
      <c r="K91" s="66"/>
      <c r="L91" s="66"/>
      <c r="M91" s="66"/>
      <c r="N91" s="66"/>
      <c r="O91" s="66"/>
      <c r="P91" s="66"/>
    </row>
    <row r="92" spans="1:26">
      <c r="B92" s="19" t="s">
        <v>156</v>
      </c>
      <c r="C92" s="84" t="str">
        <f>+K90</f>
        <v>0</v>
      </c>
      <c r="H92" s="112"/>
      <c r="I92" s="112"/>
      <c r="J92" s="112"/>
      <c r="K92" s="112"/>
      <c r="L92" s="112"/>
      <c r="M92" s="112"/>
      <c r="N92" s="66"/>
      <c r="O92" s="66"/>
      <c r="P92" s="66"/>
    </row>
    <row r="94" spans="1:26" ht="15.75" thickBot="1"/>
    <row r="95" spans="1:26" ht="37.15" customHeight="1" thickBot="1">
      <c r="B95" s="24" t="s">
        <v>157</v>
      </c>
      <c r="C95" s="25" t="s">
        <v>158</v>
      </c>
      <c r="D95" s="24" t="s">
        <v>28</v>
      </c>
      <c r="E95" s="25" t="s">
        <v>159</v>
      </c>
    </row>
    <row r="96" spans="1:26" ht="41.45" customHeight="1">
      <c r="B96" s="85" t="s">
        <v>160</v>
      </c>
      <c r="C96" s="86">
        <v>20</v>
      </c>
      <c r="D96" s="389">
        <v>0</v>
      </c>
      <c r="E96" s="1536">
        <f>+D96+D97+D98</f>
        <v>0</v>
      </c>
    </row>
    <row r="97" spans="2:17">
      <c r="B97" s="85" t="s">
        <v>161</v>
      </c>
      <c r="C97" s="71">
        <v>30</v>
      </c>
      <c r="D97" s="390">
        <v>0</v>
      </c>
      <c r="E97" s="1537"/>
    </row>
    <row r="98" spans="2:17" ht="15.75" thickBot="1">
      <c r="B98" s="85" t="s">
        <v>162</v>
      </c>
      <c r="C98" s="87">
        <v>40</v>
      </c>
      <c r="D98" s="391">
        <v>0</v>
      </c>
      <c r="E98" s="1538"/>
    </row>
    <row r="100" spans="2:17" ht="15.75" thickBot="1"/>
    <row r="101" spans="2:17" ht="15.75" thickBot="1">
      <c r="B101" s="1532" t="s">
        <v>163</v>
      </c>
      <c r="C101" s="1533"/>
      <c r="D101" s="1533"/>
      <c r="E101" s="1533"/>
      <c r="F101" s="1533"/>
      <c r="G101" s="1533"/>
      <c r="H101" s="1533"/>
      <c r="I101" s="1533"/>
      <c r="J101" s="1533"/>
      <c r="K101" s="1533"/>
      <c r="L101" s="1533"/>
      <c r="M101" s="1533"/>
      <c r="N101" s="1534"/>
    </row>
    <row r="103" spans="2:17" ht="76.5" customHeight="1">
      <c r="B103" s="9" t="s">
        <v>88</v>
      </c>
      <c r="C103" s="9" t="s">
        <v>89</v>
      </c>
      <c r="D103" s="9" t="s">
        <v>90</v>
      </c>
      <c r="E103" s="9" t="s">
        <v>91</v>
      </c>
      <c r="F103" s="9" t="s">
        <v>92</v>
      </c>
      <c r="G103" s="9" t="s">
        <v>93</v>
      </c>
      <c r="H103" s="9" t="s">
        <v>94</v>
      </c>
      <c r="I103" s="9" t="s">
        <v>95</v>
      </c>
      <c r="J103" s="1522" t="s">
        <v>164</v>
      </c>
      <c r="K103" s="1529"/>
      <c r="L103" s="1523"/>
      <c r="M103" s="9" t="s">
        <v>97</v>
      </c>
      <c r="N103" s="9" t="s">
        <v>234</v>
      </c>
      <c r="O103" s="9" t="s">
        <v>235</v>
      </c>
      <c r="P103" s="1522" t="s">
        <v>79</v>
      </c>
      <c r="Q103" s="1523"/>
    </row>
    <row r="104" spans="2:17" s="30" customFormat="1" ht="114.75" customHeight="1">
      <c r="B104" s="217" t="s">
        <v>1495</v>
      </c>
      <c r="C104" s="217"/>
      <c r="D104" s="217" t="s">
        <v>2007</v>
      </c>
      <c r="E104" s="453">
        <v>25530962</v>
      </c>
      <c r="F104" s="217" t="s">
        <v>2008</v>
      </c>
      <c r="G104" s="217" t="s">
        <v>2009</v>
      </c>
      <c r="H104" s="407">
        <v>39388</v>
      </c>
      <c r="I104" s="299"/>
      <c r="J104" s="217" t="s">
        <v>19</v>
      </c>
      <c r="K104" s="299" t="s">
        <v>19</v>
      </c>
      <c r="L104" s="299" t="s">
        <v>19</v>
      </c>
      <c r="M104" s="217" t="s">
        <v>18</v>
      </c>
      <c r="N104" s="217" t="s">
        <v>19</v>
      </c>
      <c r="O104" s="217" t="s">
        <v>19</v>
      </c>
      <c r="P104" s="1574" t="s">
        <v>2010</v>
      </c>
      <c r="Q104" s="1575"/>
    </row>
    <row r="105" spans="2:17" s="30" customFormat="1" ht="240">
      <c r="B105" s="217" t="s">
        <v>1075</v>
      </c>
      <c r="C105" s="217"/>
      <c r="D105" s="217" t="s">
        <v>2011</v>
      </c>
      <c r="E105" s="453">
        <v>4695853</v>
      </c>
      <c r="F105" s="217" t="s">
        <v>2012</v>
      </c>
      <c r="G105" s="217" t="s">
        <v>1033</v>
      </c>
      <c r="H105" s="407">
        <v>36625</v>
      </c>
      <c r="I105" s="299"/>
      <c r="J105" s="217" t="s">
        <v>2013</v>
      </c>
      <c r="K105" s="299" t="s">
        <v>2014</v>
      </c>
      <c r="L105" s="299" t="s">
        <v>2015</v>
      </c>
      <c r="M105" s="217" t="s">
        <v>18</v>
      </c>
      <c r="N105" s="217" t="s">
        <v>18</v>
      </c>
      <c r="O105" s="217" t="s">
        <v>18</v>
      </c>
      <c r="P105" s="1574" t="s">
        <v>2016</v>
      </c>
      <c r="Q105" s="1575"/>
    </row>
    <row r="106" spans="2:17" s="30" customFormat="1" ht="33.6" customHeight="1">
      <c r="B106" s="217" t="s">
        <v>227</v>
      </c>
      <c r="C106" s="217"/>
      <c r="D106" s="217" t="s">
        <v>1930</v>
      </c>
      <c r="E106" s="453">
        <v>94536738</v>
      </c>
      <c r="F106" s="217" t="s">
        <v>741</v>
      </c>
      <c r="G106" s="217" t="s">
        <v>1931</v>
      </c>
      <c r="H106" s="407">
        <v>37072</v>
      </c>
      <c r="I106" s="299"/>
      <c r="J106" s="217"/>
      <c r="K106" s="299"/>
      <c r="L106" s="299"/>
      <c r="M106" s="217"/>
      <c r="N106" s="217" t="s">
        <v>19</v>
      </c>
      <c r="O106" s="217" t="s">
        <v>19</v>
      </c>
      <c r="P106" s="1599" t="s">
        <v>2017</v>
      </c>
      <c r="Q106" s="1600"/>
    </row>
    <row r="107" spans="2:17" s="30" customFormat="1" ht="102.75" customHeight="1">
      <c r="B107" s="456" t="s">
        <v>2018</v>
      </c>
      <c r="C107" s="456"/>
      <c r="D107" s="456"/>
      <c r="E107" s="485"/>
      <c r="F107" s="456"/>
      <c r="G107" s="456"/>
      <c r="H107" s="457"/>
      <c r="I107" s="250"/>
      <c r="J107" s="456"/>
      <c r="K107" s="250"/>
      <c r="L107" s="250"/>
      <c r="M107" s="456"/>
      <c r="N107" s="456"/>
      <c r="O107" s="456"/>
      <c r="P107" s="486"/>
      <c r="Q107" s="486"/>
    </row>
    <row r="110" spans="2:17" ht="15.75" thickBot="1"/>
    <row r="111" spans="2:17" ht="54" customHeight="1">
      <c r="B111" s="146" t="s">
        <v>17</v>
      </c>
      <c r="C111" s="146" t="s">
        <v>157</v>
      </c>
      <c r="D111" s="9" t="s">
        <v>158</v>
      </c>
      <c r="E111" s="146" t="s">
        <v>28</v>
      </c>
      <c r="F111" s="25" t="s">
        <v>228</v>
      </c>
      <c r="G111" s="178"/>
    </row>
    <row r="112" spans="2:17" ht="150">
      <c r="B112" s="1540" t="s">
        <v>229</v>
      </c>
      <c r="C112" s="115" t="s">
        <v>230</v>
      </c>
      <c r="D112" s="138">
        <v>25</v>
      </c>
      <c r="E112" s="390">
        <v>0</v>
      </c>
      <c r="F112" s="1541">
        <f>+E112+E113+E114</f>
        <v>0</v>
      </c>
      <c r="G112" s="27"/>
    </row>
    <row r="113" spans="2:7" ht="120">
      <c r="B113" s="1540"/>
      <c r="C113" s="115" t="s">
        <v>231</v>
      </c>
      <c r="D113" s="141">
        <v>25</v>
      </c>
      <c r="E113" s="390">
        <v>0</v>
      </c>
      <c r="F113" s="1542"/>
      <c r="G113" s="27"/>
    </row>
    <row r="114" spans="2:7" ht="90">
      <c r="B114" s="1540"/>
      <c r="C114" s="115" t="s">
        <v>232</v>
      </c>
      <c r="D114" s="138">
        <v>10</v>
      </c>
      <c r="E114" s="390">
        <v>0</v>
      </c>
      <c r="F114" s="1543"/>
      <c r="G114" s="27"/>
    </row>
    <row r="115" spans="2:7">
      <c r="C115" s="57"/>
    </row>
    <row r="117" spans="2:7">
      <c r="B117" s="8" t="s">
        <v>233</v>
      </c>
    </row>
    <row r="120" spans="2:7">
      <c r="B120" s="9" t="s">
        <v>17</v>
      </c>
      <c r="C120" s="9" t="s">
        <v>27</v>
      </c>
      <c r="D120" s="146" t="s">
        <v>28</v>
      </c>
      <c r="E120" s="146" t="s">
        <v>29</v>
      </c>
    </row>
    <row r="121" spans="2:7" ht="48.75" customHeight="1">
      <c r="B121" s="367" t="s">
        <v>236</v>
      </c>
      <c r="C121" s="141">
        <v>40</v>
      </c>
      <c r="D121" s="138">
        <f>+E96</f>
        <v>0</v>
      </c>
      <c r="E121" s="1519">
        <f>+D121+D122</f>
        <v>0</v>
      </c>
    </row>
    <row r="122" spans="2:7" ht="61.5" customHeight="1">
      <c r="B122" s="367" t="s">
        <v>237</v>
      </c>
      <c r="C122" s="141">
        <v>60</v>
      </c>
      <c r="D122" s="138">
        <f>+F112</f>
        <v>0</v>
      </c>
      <c r="E122" s="1520"/>
    </row>
  </sheetData>
  <mergeCells count="38">
    <mergeCell ref="E121:E122"/>
    <mergeCell ref="D79:E79"/>
    <mergeCell ref="B82:P82"/>
    <mergeCell ref="B85:N85"/>
    <mergeCell ref="E96:E98"/>
    <mergeCell ref="B101:N101"/>
    <mergeCell ref="J103:L103"/>
    <mergeCell ref="P103:Q103"/>
    <mergeCell ref="P104:Q104"/>
    <mergeCell ref="P105:Q105"/>
    <mergeCell ref="P106:Q106"/>
    <mergeCell ref="B112:B114"/>
    <mergeCell ref="F112:F114"/>
    <mergeCell ref="D78:E78"/>
    <mergeCell ref="C53:N53"/>
    <mergeCell ref="B55:N55"/>
    <mergeCell ref="O58:P58"/>
    <mergeCell ref="O59:P59"/>
    <mergeCell ref="O60:P60"/>
    <mergeCell ref="B66:N66"/>
    <mergeCell ref="J69:L69"/>
    <mergeCell ref="P69:Q69"/>
    <mergeCell ref="P70:Q70"/>
    <mergeCell ref="P71:Q71"/>
    <mergeCell ref="B75:N75"/>
    <mergeCell ref="B14:C15"/>
    <mergeCell ref="B16:C16"/>
    <mergeCell ref="E33:E34"/>
    <mergeCell ref="M36:N36"/>
    <mergeCell ref="B49:B50"/>
    <mergeCell ref="C49:C50"/>
    <mergeCell ref="D49:E49"/>
    <mergeCell ref="C9:N9"/>
    <mergeCell ref="B2:P2"/>
    <mergeCell ref="B4:P4"/>
    <mergeCell ref="C6:N6"/>
    <mergeCell ref="C7:N7"/>
    <mergeCell ref="C8:N8"/>
  </mergeCells>
  <dataValidations count="2">
    <dataValidation type="list" allowBlank="1" showInputMessage="1" showErrorMessage="1" sqref="WVE983038 A65534 IS65534 SO65534 ACK65534 AMG65534 AWC65534 BFY65534 BPU65534 BZQ65534 CJM65534 CTI65534 DDE65534 DNA65534 DWW65534 EGS65534 EQO65534 FAK65534 FKG65534 FUC65534 GDY65534 GNU65534 GXQ65534 HHM65534 HRI65534 IBE65534 ILA65534 IUW65534 JES65534 JOO65534 JYK65534 KIG65534 KSC65534 LBY65534 LLU65534 LVQ65534 MFM65534 MPI65534 MZE65534 NJA65534 NSW65534 OCS65534 OMO65534 OWK65534 PGG65534 PQC65534 PZY65534 QJU65534 QTQ65534 RDM65534 RNI65534 RXE65534 SHA65534 SQW65534 TAS65534 TKO65534 TUK65534 UEG65534 UOC65534 UXY65534 VHU65534 VRQ65534 WBM65534 WLI65534 WVE65534 A131070 IS131070 SO131070 ACK131070 AMG131070 AWC131070 BFY131070 BPU131070 BZQ131070 CJM131070 CTI131070 DDE131070 DNA131070 DWW131070 EGS131070 EQO131070 FAK131070 FKG131070 FUC131070 GDY131070 GNU131070 GXQ131070 HHM131070 HRI131070 IBE131070 ILA131070 IUW131070 JES131070 JOO131070 JYK131070 KIG131070 KSC131070 LBY131070 LLU131070 LVQ131070 MFM131070 MPI131070 MZE131070 NJA131070 NSW131070 OCS131070 OMO131070 OWK131070 PGG131070 PQC131070 PZY131070 QJU131070 QTQ131070 RDM131070 RNI131070 RXE131070 SHA131070 SQW131070 TAS131070 TKO131070 TUK131070 UEG131070 UOC131070 UXY131070 VHU131070 VRQ131070 WBM131070 WLI131070 WVE131070 A196606 IS196606 SO196606 ACK196606 AMG196606 AWC196606 BFY196606 BPU196606 BZQ196606 CJM196606 CTI196606 DDE196606 DNA196606 DWW196606 EGS196606 EQO196606 FAK196606 FKG196606 FUC196606 GDY196606 GNU196606 GXQ196606 HHM196606 HRI196606 IBE196606 ILA196606 IUW196606 JES196606 JOO196606 JYK196606 KIG196606 KSC196606 LBY196606 LLU196606 LVQ196606 MFM196606 MPI196606 MZE196606 NJA196606 NSW196606 OCS196606 OMO196606 OWK196606 PGG196606 PQC196606 PZY196606 QJU196606 QTQ196606 RDM196606 RNI196606 RXE196606 SHA196606 SQW196606 TAS196606 TKO196606 TUK196606 UEG196606 UOC196606 UXY196606 VHU196606 VRQ196606 WBM196606 WLI196606 WVE196606 A262142 IS262142 SO262142 ACK262142 AMG262142 AWC262142 BFY262142 BPU262142 BZQ262142 CJM262142 CTI262142 DDE262142 DNA262142 DWW262142 EGS262142 EQO262142 FAK262142 FKG262142 FUC262142 GDY262142 GNU262142 GXQ262142 HHM262142 HRI262142 IBE262142 ILA262142 IUW262142 JES262142 JOO262142 JYK262142 KIG262142 KSC262142 LBY262142 LLU262142 LVQ262142 MFM262142 MPI262142 MZE262142 NJA262142 NSW262142 OCS262142 OMO262142 OWK262142 PGG262142 PQC262142 PZY262142 QJU262142 QTQ262142 RDM262142 RNI262142 RXE262142 SHA262142 SQW262142 TAS262142 TKO262142 TUK262142 UEG262142 UOC262142 UXY262142 VHU262142 VRQ262142 WBM262142 WLI262142 WVE262142 A327678 IS327678 SO327678 ACK327678 AMG327678 AWC327678 BFY327678 BPU327678 BZQ327678 CJM327678 CTI327678 DDE327678 DNA327678 DWW327678 EGS327678 EQO327678 FAK327678 FKG327678 FUC327678 GDY327678 GNU327678 GXQ327678 HHM327678 HRI327678 IBE327678 ILA327678 IUW327678 JES327678 JOO327678 JYK327678 KIG327678 KSC327678 LBY327678 LLU327678 LVQ327678 MFM327678 MPI327678 MZE327678 NJA327678 NSW327678 OCS327678 OMO327678 OWK327678 PGG327678 PQC327678 PZY327678 QJU327678 QTQ327678 RDM327678 RNI327678 RXE327678 SHA327678 SQW327678 TAS327678 TKO327678 TUK327678 UEG327678 UOC327678 UXY327678 VHU327678 VRQ327678 WBM327678 WLI327678 WVE327678 A393214 IS393214 SO393214 ACK393214 AMG393214 AWC393214 BFY393214 BPU393214 BZQ393214 CJM393214 CTI393214 DDE393214 DNA393214 DWW393214 EGS393214 EQO393214 FAK393214 FKG393214 FUC393214 GDY393214 GNU393214 GXQ393214 HHM393214 HRI393214 IBE393214 ILA393214 IUW393214 JES393214 JOO393214 JYK393214 KIG393214 KSC393214 LBY393214 LLU393214 LVQ393214 MFM393214 MPI393214 MZE393214 NJA393214 NSW393214 OCS393214 OMO393214 OWK393214 PGG393214 PQC393214 PZY393214 QJU393214 QTQ393214 RDM393214 RNI393214 RXE393214 SHA393214 SQW393214 TAS393214 TKO393214 TUK393214 UEG393214 UOC393214 UXY393214 VHU393214 VRQ393214 WBM393214 WLI393214 WVE393214 A458750 IS458750 SO458750 ACK458750 AMG458750 AWC458750 BFY458750 BPU458750 BZQ458750 CJM458750 CTI458750 DDE458750 DNA458750 DWW458750 EGS458750 EQO458750 FAK458750 FKG458750 FUC458750 GDY458750 GNU458750 GXQ458750 HHM458750 HRI458750 IBE458750 ILA458750 IUW458750 JES458750 JOO458750 JYK458750 KIG458750 KSC458750 LBY458750 LLU458750 LVQ458750 MFM458750 MPI458750 MZE458750 NJA458750 NSW458750 OCS458750 OMO458750 OWK458750 PGG458750 PQC458750 PZY458750 QJU458750 QTQ458750 RDM458750 RNI458750 RXE458750 SHA458750 SQW458750 TAS458750 TKO458750 TUK458750 UEG458750 UOC458750 UXY458750 VHU458750 VRQ458750 WBM458750 WLI458750 WVE458750 A524286 IS524286 SO524286 ACK524286 AMG524286 AWC524286 BFY524286 BPU524286 BZQ524286 CJM524286 CTI524286 DDE524286 DNA524286 DWW524286 EGS524286 EQO524286 FAK524286 FKG524286 FUC524286 GDY524286 GNU524286 GXQ524286 HHM524286 HRI524286 IBE524286 ILA524286 IUW524286 JES524286 JOO524286 JYK524286 KIG524286 KSC524286 LBY524286 LLU524286 LVQ524286 MFM524286 MPI524286 MZE524286 NJA524286 NSW524286 OCS524286 OMO524286 OWK524286 PGG524286 PQC524286 PZY524286 QJU524286 QTQ524286 RDM524286 RNI524286 RXE524286 SHA524286 SQW524286 TAS524286 TKO524286 TUK524286 UEG524286 UOC524286 UXY524286 VHU524286 VRQ524286 WBM524286 WLI524286 WVE524286 A589822 IS589822 SO589822 ACK589822 AMG589822 AWC589822 BFY589822 BPU589822 BZQ589822 CJM589822 CTI589822 DDE589822 DNA589822 DWW589822 EGS589822 EQO589822 FAK589822 FKG589822 FUC589822 GDY589822 GNU589822 GXQ589822 HHM589822 HRI589822 IBE589822 ILA589822 IUW589822 JES589822 JOO589822 JYK589822 KIG589822 KSC589822 LBY589822 LLU589822 LVQ589822 MFM589822 MPI589822 MZE589822 NJA589822 NSW589822 OCS589822 OMO589822 OWK589822 PGG589822 PQC589822 PZY589822 QJU589822 QTQ589822 RDM589822 RNI589822 RXE589822 SHA589822 SQW589822 TAS589822 TKO589822 TUK589822 UEG589822 UOC589822 UXY589822 VHU589822 VRQ589822 WBM589822 WLI589822 WVE589822 A655358 IS655358 SO655358 ACK655358 AMG655358 AWC655358 BFY655358 BPU655358 BZQ655358 CJM655358 CTI655358 DDE655358 DNA655358 DWW655358 EGS655358 EQO655358 FAK655358 FKG655358 FUC655358 GDY655358 GNU655358 GXQ655358 HHM655358 HRI655358 IBE655358 ILA655358 IUW655358 JES655358 JOO655358 JYK655358 KIG655358 KSC655358 LBY655358 LLU655358 LVQ655358 MFM655358 MPI655358 MZE655358 NJA655358 NSW655358 OCS655358 OMO655358 OWK655358 PGG655358 PQC655358 PZY655358 QJU655358 QTQ655358 RDM655358 RNI655358 RXE655358 SHA655358 SQW655358 TAS655358 TKO655358 TUK655358 UEG655358 UOC655358 UXY655358 VHU655358 VRQ655358 WBM655358 WLI655358 WVE655358 A720894 IS720894 SO720894 ACK720894 AMG720894 AWC720894 BFY720894 BPU720894 BZQ720894 CJM720894 CTI720894 DDE720894 DNA720894 DWW720894 EGS720894 EQO720894 FAK720894 FKG720894 FUC720894 GDY720894 GNU720894 GXQ720894 HHM720894 HRI720894 IBE720894 ILA720894 IUW720894 JES720894 JOO720894 JYK720894 KIG720894 KSC720894 LBY720894 LLU720894 LVQ720894 MFM720894 MPI720894 MZE720894 NJA720894 NSW720894 OCS720894 OMO720894 OWK720894 PGG720894 PQC720894 PZY720894 QJU720894 QTQ720894 RDM720894 RNI720894 RXE720894 SHA720894 SQW720894 TAS720894 TKO720894 TUK720894 UEG720894 UOC720894 UXY720894 VHU720894 VRQ720894 WBM720894 WLI720894 WVE720894 A786430 IS786430 SO786430 ACK786430 AMG786430 AWC786430 BFY786430 BPU786430 BZQ786430 CJM786430 CTI786430 DDE786430 DNA786430 DWW786430 EGS786430 EQO786430 FAK786430 FKG786430 FUC786430 GDY786430 GNU786430 GXQ786430 HHM786430 HRI786430 IBE786430 ILA786430 IUW786430 JES786430 JOO786430 JYK786430 KIG786430 KSC786430 LBY786430 LLU786430 LVQ786430 MFM786430 MPI786430 MZE786430 NJA786430 NSW786430 OCS786430 OMO786430 OWK786430 PGG786430 PQC786430 PZY786430 QJU786430 QTQ786430 RDM786430 RNI786430 RXE786430 SHA786430 SQW786430 TAS786430 TKO786430 TUK786430 UEG786430 UOC786430 UXY786430 VHU786430 VRQ786430 WBM786430 WLI786430 WVE786430 A851966 IS851966 SO851966 ACK851966 AMG851966 AWC851966 BFY851966 BPU851966 BZQ851966 CJM851966 CTI851966 DDE851966 DNA851966 DWW851966 EGS851966 EQO851966 FAK851966 FKG851966 FUC851966 GDY851966 GNU851966 GXQ851966 HHM851966 HRI851966 IBE851966 ILA851966 IUW851966 JES851966 JOO851966 JYK851966 KIG851966 KSC851966 LBY851966 LLU851966 LVQ851966 MFM851966 MPI851966 MZE851966 NJA851966 NSW851966 OCS851966 OMO851966 OWK851966 PGG851966 PQC851966 PZY851966 QJU851966 QTQ851966 RDM851966 RNI851966 RXE851966 SHA851966 SQW851966 TAS851966 TKO851966 TUK851966 UEG851966 UOC851966 UXY851966 VHU851966 VRQ851966 WBM851966 WLI851966 WVE851966 A917502 IS917502 SO917502 ACK917502 AMG917502 AWC917502 BFY917502 BPU917502 BZQ917502 CJM917502 CTI917502 DDE917502 DNA917502 DWW917502 EGS917502 EQO917502 FAK917502 FKG917502 FUC917502 GDY917502 GNU917502 GXQ917502 HHM917502 HRI917502 IBE917502 ILA917502 IUW917502 JES917502 JOO917502 JYK917502 KIG917502 KSC917502 LBY917502 LLU917502 LVQ917502 MFM917502 MPI917502 MZE917502 NJA917502 NSW917502 OCS917502 OMO917502 OWK917502 PGG917502 PQC917502 PZY917502 QJU917502 QTQ917502 RDM917502 RNI917502 RXE917502 SHA917502 SQW917502 TAS917502 TKO917502 TUK917502 UEG917502 UOC917502 UXY917502 VHU917502 VRQ917502 WBM917502 WLI917502 WVE917502 A983038 IS983038 SO983038 ACK983038 AMG983038 AWC983038 BFY983038 BPU983038 BZQ983038 CJM983038 CTI983038 DDE983038 DNA983038 DWW983038 EGS983038 EQO983038 FAK983038 FKG983038 FUC983038 GDY983038 GNU983038 GXQ983038 HHM983038 HRI983038 IBE983038 ILA983038 IUW983038 JES983038 JOO983038 JYK983038 KIG983038 KSC983038 LBY983038 LLU983038 LVQ983038 MFM983038 MPI983038 MZE983038 NJA983038 NSW983038 OCS983038 OMO983038 OWK983038 PGG983038 PQC983038 PZY983038 QJU983038 QTQ983038 RDM983038 RNI983038 RXE983038 SHA983038 SQW983038 TAS983038 TKO983038 TUK983038 UEG983038 UOC983038 UXY983038 VHU983038 VRQ983038 WBM983038 WLI983038 WVE18:WVE35 WLI18:WLI35 WBM18:WBM35 VRQ18:VRQ35 VHU18:VHU35 UXY18:UXY35 UOC18:UOC35 UEG18:UEG35 TUK18:TUK35 TKO18:TKO35 TAS18:TAS35 SQW18:SQW35 SHA18:SHA35 RXE18:RXE35 RNI18:RNI35 RDM18:RDM35 QTQ18:QTQ35 QJU18:QJU35 PZY18:PZY35 PQC18:PQC35 PGG18:PGG35 OWK18:OWK35 OMO18:OMO35 OCS18:OCS35 NSW18:NSW35 NJA18:NJA35 MZE18:MZE35 MPI18:MPI35 MFM18:MFM35 LVQ18:LVQ35 LLU18:LLU35 LBY18:LBY35 KSC18:KSC35 KIG18:KIG35 JYK18:JYK35 JOO18:JOO35 JES18:JES35 IUW18:IUW35 ILA18:ILA35 IBE18:IBE35 HRI18:HRI35 HHM18:HHM35 GXQ18:GXQ35 GNU18:GNU35 GDY18:GDY35 FUC18:FUC35 FKG18:FKG35 FAK18:FAK35 EQO18:EQO35 EGS18:EGS35 DWW18:DWW35 DNA18:DNA35 DDE18:DDE35 CTI18:CTI35 CJM18:CJM35 BZQ18:BZQ35 BPU18:BPU35 BFY18:BFY35 AWC18:AWC35 AMG18:AMG35 ACK18:ACK35 SO18:SO35 IS18:IS35 A18:A35">
      <formula1>"1,2,3,4,5"</formula1>
    </dataValidation>
    <dataValidation type="decimal" allowBlank="1" showInputMessage="1" showErrorMessage="1" sqref="WVH983038 WLL983038 C65534 IV65534 SR65534 ACN65534 AMJ65534 AWF65534 BGB65534 BPX65534 BZT65534 CJP65534 CTL65534 DDH65534 DND65534 DWZ65534 EGV65534 EQR65534 FAN65534 FKJ65534 FUF65534 GEB65534 GNX65534 GXT65534 HHP65534 HRL65534 IBH65534 ILD65534 IUZ65534 JEV65534 JOR65534 JYN65534 KIJ65534 KSF65534 LCB65534 LLX65534 LVT65534 MFP65534 MPL65534 MZH65534 NJD65534 NSZ65534 OCV65534 OMR65534 OWN65534 PGJ65534 PQF65534 QAB65534 QJX65534 QTT65534 RDP65534 RNL65534 RXH65534 SHD65534 SQZ65534 TAV65534 TKR65534 TUN65534 UEJ65534 UOF65534 UYB65534 VHX65534 VRT65534 WBP65534 WLL65534 WVH65534 C131070 IV131070 SR131070 ACN131070 AMJ131070 AWF131070 BGB131070 BPX131070 BZT131070 CJP131070 CTL131070 DDH131070 DND131070 DWZ131070 EGV131070 EQR131070 FAN131070 FKJ131070 FUF131070 GEB131070 GNX131070 GXT131070 HHP131070 HRL131070 IBH131070 ILD131070 IUZ131070 JEV131070 JOR131070 JYN131070 KIJ131070 KSF131070 LCB131070 LLX131070 LVT131070 MFP131070 MPL131070 MZH131070 NJD131070 NSZ131070 OCV131070 OMR131070 OWN131070 PGJ131070 PQF131070 QAB131070 QJX131070 QTT131070 RDP131070 RNL131070 RXH131070 SHD131070 SQZ131070 TAV131070 TKR131070 TUN131070 UEJ131070 UOF131070 UYB131070 VHX131070 VRT131070 WBP131070 WLL131070 WVH131070 C196606 IV196606 SR196606 ACN196606 AMJ196606 AWF196606 BGB196606 BPX196606 BZT196606 CJP196606 CTL196606 DDH196606 DND196606 DWZ196606 EGV196606 EQR196606 FAN196606 FKJ196606 FUF196606 GEB196606 GNX196606 GXT196606 HHP196606 HRL196606 IBH196606 ILD196606 IUZ196606 JEV196606 JOR196606 JYN196606 KIJ196606 KSF196606 LCB196606 LLX196606 LVT196606 MFP196606 MPL196606 MZH196606 NJD196606 NSZ196606 OCV196606 OMR196606 OWN196606 PGJ196606 PQF196606 QAB196606 QJX196606 QTT196606 RDP196606 RNL196606 RXH196606 SHD196606 SQZ196606 TAV196606 TKR196606 TUN196606 UEJ196606 UOF196606 UYB196606 VHX196606 VRT196606 WBP196606 WLL196606 WVH196606 C262142 IV262142 SR262142 ACN262142 AMJ262142 AWF262142 BGB262142 BPX262142 BZT262142 CJP262142 CTL262142 DDH262142 DND262142 DWZ262142 EGV262142 EQR262142 FAN262142 FKJ262142 FUF262142 GEB262142 GNX262142 GXT262142 HHP262142 HRL262142 IBH262142 ILD262142 IUZ262142 JEV262142 JOR262142 JYN262142 KIJ262142 KSF262142 LCB262142 LLX262142 LVT262142 MFP262142 MPL262142 MZH262142 NJD262142 NSZ262142 OCV262142 OMR262142 OWN262142 PGJ262142 PQF262142 QAB262142 QJX262142 QTT262142 RDP262142 RNL262142 RXH262142 SHD262142 SQZ262142 TAV262142 TKR262142 TUN262142 UEJ262142 UOF262142 UYB262142 VHX262142 VRT262142 WBP262142 WLL262142 WVH262142 C327678 IV327678 SR327678 ACN327678 AMJ327678 AWF327678 BGB327678 BPX327678 BZT327678 CJP327678 CTL327678 DDH327678 DND327678 DWZ327678 EGV327678 EQR327678 FAN327678 FKJ327678 FUF327678 GEB327678 GNX327678 GXT327678 HHP327678 HRL327678 IBH327678 ILD327678 IUZ327678 JEV327678 JOR327678 JYN327678 KIJ327678 KSF327678 LCB327678 LLX327678 LVT327678 MFP327678 MPL327678 MZH327678 NJD327678 NSZ327678 OCV327678 OMR327678 OWN327678 PGJ327678 PQF327678 QAB327678 QJX327678 QTT327678 RDP327678 RNL327678 RXH327678 SHD327678 SQZ327678 TAV327678 TKR327678 TUN327678 UEJ327678 UOF327678 UYB327678 VHX327678 VRT327678 WBP327678 WLL327678 WVH327678 C393214 IV393214 SR393214 ACN393214 AMJ393214 AWF393214 BGB393214 BPX393214 BZT393214 CJP393214 CTL393214 DDH393214 DND393214 DWZ393214 EGV393214 EQR393214 FAN393214 FKJ393214 FUF393214 GEB393214 GNX393214 GXT393214 HHP393214 HRL393214 IBH393214 ILD393214 IUZ393214 JEV393214 JOR393214 JYN393214 KIJ393214 KSF393214 LCB393214 LLX393214 LVT393214 MFP393214 MPL393214 MZH393214 NJD393214 NSZ393214 OCV393214 OMR393214 OWN393214 PGJ393214 PQF393214 QAB393214 QJX393214 QTT393214 RDP393214 RNL393214 RXH393214 SHD393214 SQZ393214 TAV393214 TKR393214 TUN393214 UEJ393214 UOF393214 UYB393214 VHX393214 VRT393214 WBP393214 WLL393214 WVH393214 C458750 IV458750 SR458750 ACN458750 AMJ458750 AWF458750 BGB458750 BPX458750 BZT458750 CJP458750 CTL458750 DDH458750 DND458750 DWZ458750 EGV458750 EQR458750 FAN458750 FKJ458750 FUF458750 GEB458750 GNX458750 GXT458750 HHP458750 HRL458750 IBH458750 ILD458750 IUZ458750 JEV458750 JOR458750 JYN458750 KIJ458750 KSF458750 LCB458750 LLX458750 LVT458750 MFP458750 MPL458750 MZH458750 NJD458750 NSZ458750 OCV458750 OMR458750 OWN458750 PGJ458750 PQF458750 QAB458750 QJX458750 QTT458750 RDP458750 RNL458750 RXH458750 SHD458750 SQZ458750 TAV458750 TKR458750 TUN458750 UEJ458750 UOF458750 UYB458750 VHX458750 VRT458750 WBP458750 WLL458750 WVH458750 C524286 IV524286 SR524286 ACN524286 AMJ524286 AWF524286 BGB524286 BPX524286 BZT524286 CJP524286 CTL524286 DDH524286 DND524286 DWZ524286 EGV524286 EQR524286 FAN524286 FKJ524286 FUF524286 GEB524286 GNX524286 GXT524286 HHP524286 HRL524286 IBH524286 ILD524286 IUZ524286 JEV524286 JOR524286 JYN524286 KIJ524286 KSF524286 LCB524286 LLX524286 LVT524286 MFP524286 MPL524286 MZH524286 NJD524286 NSZ524286 OCV524286 OMR524286 OWN524286 PGJ524286 PQF524286 QAB524286 QJX524286 QTT524286 RDP524286 RNL524286 RXH524286 SHD524286 SQZ524286 TAV524286 TKR524286 TUN524286 UEJ524286 UOF524286 UYB524286 VHX524286 VRT524286 WBP524286 WLL524286 WVH524286 C589822 IV589822 SR589822 ACN589822 AMJ589822 AWF589822 BGB589822 BPX589822 BZT589822 CJP589822 CTL589822 DDH589822 DND589822 DWZ589822 EGV589822 EQR589822 FAN589822 FKJ589822 FUF589822 GEB589822 GNX589822 GXT589822 HHP589822 HRL589822 IBH589822 ILD589822 IUZ589822 JEV589822 JOR589822 JYN589822 KIJ589822 KSF589822 LCB589822 LLX589822 LVT589822 MFP589822 MPL589822 MZH589822 NJD589822 NSZ589822 OCV589822 OMR589822 OWN589822 PGJ589822 PQF589822 QAB589822 QJX589822 QTT589822 RDP589822 RNL589822 RXH589822 SHD589822 SQZ589822 TAV589822 TKR589822 TUN589822 UEJ589822 UOF589822 UYB589822 VHX589822 VRT589822 WBP589822 WLL589822 WVH589822 C655358 IV655358 SR655358 ACN655358 AMJ655358 AWF655358 BGB655358 BPX655358 BZT655358 CJP655358 CTL655358 DDH655358 DND655358 DWZ655358 EGV655358 EQR655358 FAN655358 FKJ655358 FUF655358 GEB655358 GNX655358 GXT655358 HHP655358 HRL655358 IBH655358 ILD655358 IUZ655358 JEV655358 JOR655358 JYN655358 KIJ655358 KSF655358 LCB655358 LLX655358 LVT655358 MFP655358 MPL655358 MZH655358 NJD655358 NSZ655358 OCV655358 OMR655358 OWN655358 PGJ655358 PQF655358 QAB655358 QJX655358 QTT655358 RDP655358 RNL655358 RXH655358 SHD655358 SQZ655358 TAV655358 TKR655358 TUN655358 UEJ655358 UOF655358 UYB655358 VHX655358 VRT655358 WBP655358 WLL655358 WVH655358 C720894 IV720894 SR720894 ACN720894 AMJ720894 AWF720894 BGB720894 BPX720894 BZT720894 CJP720894 CTL720894 DDH720894 DND720894 DWZ720894 EGV720894 EQR720894 FAN720894 FKJ720894 FUF720894 GEB720894 GNX720894 GXT720894 HHP720894 HRL720894 IBH720894 ILD720894 IUZ720894 JEV720894 JOR720894 JYN720894 KIJ720894 KSF720894 LCB720894 LLX720894 LVT720894 MFP720894 MPL720894 MZH720894 NJD720894 NSZ720894 OCV720894 OMR720894 OWN720894 PGJ720894 PQF720894 QAB720894 QJX720894 QTT720894 RDP720894 RNL720894 RXH720894 SHD720894 SQZ720894 TAV720894 TKR720894 TUN720894 UEJ720894 UOF720894 UYB720894 VHX720894 VRT720894 WBP720894 WLL720894 WVH720894 C786430 IV786430 SR786430 ACN786430 AMJ786430 AWF786430 BGB786430 BPX786430 BZT786430 CJP786430 CTL786430 DDH786430 DND786430 DWZ786430 EGV786430 EQR786430 FAN786430 FKJ786430 FUF786430 GEB786430 GNX786430 GXT786430 HHP786430 HRL786430 IBH786430 ILD786430 IUZ786430 JEV786430 JOR786430 JYN786430 KIJ786430 KSF786430 LCB786430 LLX786430 LVT786430 MFP786430 MPL786430 MZH786430 NJD786430 NSZ786430 OCV786430 OMR786430 OWN786430 PGJ786430 PQF786430 QAB786430 QJX786430 QTT786430 RDP786430 RNL786430 RXH786430 SHD786430 SQZ786430 TAV786430 TKR786430 TUN786430 UEJ786430 UOF786430 UYB786430 VHX786430 VRT786430 WBP786430 WLL786430 WVH786430 C851966 IV851966 SR851966 ACN851966 AMJ851966 AWF851966 BGB851966 BPX851966 BZT851966 CJP851966 CTL851966 DDH851966 DND851966 DWZ851966 EGV851966 EQR851966 FAN851966 FKJ851966 FUF851966 GEB851966 GNX851966 GXT851966 HHP851966 HRL851966 IBH851966 ILD851966 IUZ851966 JEV851966 JOR851966 JYN851966 KIJ851966 KSF851966 LCB851966 LLX851966 LVT851966 MFP851966 MPL851966 MZH851966 NJD851966 NSZ851966 OCV851966 OMR851966 OWN851966 PGJ851966 PQF851966 QAB851966 QJX851966 QTT851966 RDP851966 RNL851966 RXH851966 SHD851966 SQZ851966 TAV851966 TKR851966 TUN851966 UEJ851966 UOF851966 UYB851966 VHX851966 VRT851966 WBP851966 WLL851966 WVH851966 C917502 IV917502 SR917502 ACN917502 AMJ917502 AWF917502 BGB917502 BPX917502 BZT917502 CJP917502 CTL917502 DDH917502 DND917502 DWZ917502 EGV917502 EQR917502 FAN917502 FKJ917502 FUF917502 GEB917502 GNX917502 GXT917502 HHP917502 HRL917502 IBH917502 ILD917502 IUZ917502 JEV917502 JOR917502 JYN917502 KIJ917502 KSF917502 LCB917502 LLX917502 LVT917502 MFP917502 MPL917502 MZH917502 NJD917502 NSZ917502 OCV917502 OMR917502 OWN917502 PGJ917502 PQF917502 QAB917502 QJX917502 QTT917502 RDP917502 RNL917502 RXH917502 SHD917502 SQZ917502 TAV917502 TKR917502 TUN917502 UEJ917502 UOF917502 UYB917502 VHX917502 VRT917502 WBP917502 WLL917502 WVH917502 C983038 IV983038 SR983038 ACN983038 AMJ983038 AWF983038 BGB983038 BPX983038 BZT983038 CJP983038 CTL983038 DDH983038 DND983038 DWZ983038 EGV983038 EQR983038 FAN983038 FKJ983038 FUF983038 GEB983038 GNX983038 GXT983038 HHP983038 HRL983038 IBH983038 ILD983038 IUZ983038 JEV983038 JOR983038 JYN983038 KIJ983038 KSF983038 LCB983038 LLX983038 LVT983038 MFP983038 MPL983038 MZH983038 NJD983038 NSZ983038 OCV983038 OMR983038 OWN983038 PGJ983038 PQF983038 QAB983038 QJX983038 QTT983038 RDP983038 RNL983038 RXH983038 SHD983038 SQZ983038 TAV983038 TKR983038 TUN983038 UEJ983038 UOF983038 UYB983038 VHX983038 VRT983038 WBP983038 WVH18:WVH35 WLL18:WLL35 WBP18:WBP35 VRT18:VRT35 VHX18:VHX35 UYB18:UYB35 UOF18:UOF35 UEJ18:UEJ35 TUN18:TUN35 TKR18:TKR35 TAV18:TAV35 SQZ18:SQZ35 SHD18:SHD35 RXH18:RXH35 RNL18:RNL35 RDP18:RDP35 QTT18:QTT35 QJX18:QJX35 QAB18:QAB35 PQF18:PQF35 PGJ18:PGJ35 OWN18:OWN35 OMR18:OMR35 OCV18:OCV35 NSZ18:NSZ35 NJD18:NJD35 MZH18:MZH35 MPL18:MPL35 MFP18:MFP35 LVT18:LVT35 LLX18:LLX35 LCB18:LCB35 KSF18:KSF35 KIJ18:KIJ35 JYN18:JYN35 JOR18:JOR35 JEV18:JEV35 IUZ18:IUZ35 ILD18:ILD35 IBH18:IBH35 HRL18:HRL35 HHP18:HHP35 GXT18:GXT35 GNX18:GNX35 GEB18:GEB35 FUF18:FUF35 FKJ18:FKJ35 FAN18:FAN35 EQR18:EQR35 EGV18:EGV35 DWZ18:DWZ35 DND18:DND35 DDH18:DDH35 CTL18:CTL35 CJP18:CJP35 BZT18:BZT35 BPX18:BPX35 BGB18:BGB35 AWF18:AWF35 AMJ18:AMJ35 ACN18:ACN35 SR18:SR35 IV18:IV35">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5"/>
  <sheetViews>
    <sheetView topLeftCell="A51" zoomScale="60" zoomScaleNormal="60" workbookViewId="0">
      <selection activeCell="L45" sqref="L45"/>
    </sheetView>
  </sheetViews>
  <sheetFormatPr baseColWidth="10" defaultRowHeight="15"/>
  <cols>
    <col min="1" max="1" width="4.7109375" style="28" customWidth="1"/>
    <col min="2" max="2" width="102.7109375" style="28" bestFit="1" customWidth="1"/>
    <col min="3" max="3" width="33.5703125" style="39" customWidth="1"/>
    <col min="4" max="4" width="33.7109375" style="28" customWidth="1"/>
    <col min="5" max="5" width="25" style="838" customWidth="1"/>
    <col min="6" max="6" width="29.7109375" style="1010" customWidth="1"/>
    <col min="7" max="7" width="29.7109375" style="566" customWidth="1"/>
    <col min="8" max="8" width="24.5703125" style="1011" customWidth="1"/>
    <col min="9" max="9" width="34.5703125" style="1010" bestFit="1" customWidth="1"/>
    <col min="10" max="10" width="23.5703125" style="1010" customWidth="1"/>
    <col min="11" max="11" width="14.85546875" style="1454" bestFit="1" customWidth="1"/>
    <col min="12" max="12" width="20.140625" style="1010" customWidth="1"/>
    <col min="13" max="13" width="18.7109375" style="1010" customWidth="1"/>
    <col min="14" max="14" width="22.140625" style="1010" customWidth="1"/>
    <col min="15" max="15" width="26.140625" style="1010" customWidth="1"/>
    <col min="16" max="16" width="19.7109375" style="1010" bestFit="1" customWidth="1"/>
    <col min="17" max="17" width="46.5703125" style="1010"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1:26">
      <c r="B2" s="1505" t="s">
        <v>0</v>
      </c>
      <c r="C2" s="1506"/>
      <c r="D2" s="1506"/>
      <c r="E2" s="1506"/>
      <c r="F2" s="1506"/>
      <c r="G2" s="1506"/>
      <c r="H2" s="1506"/>
      <c r="I2" s="1506"/>
      <c r="J2" s="1506"/>
      <c r="K2" s="1506"/>
      <c r="L2" s="1506"/>
      <c r="M2" s="1506"/>
      <c r="N2" s="1506"/>
      <c r="O2" s="1506"/>
      <c r="P2" s="1506"/>
    </row>
    <row r="4" spans="1:26">
      <c r="B4" s="1505" t="s">
        <v>1</v>
      </c>
      <c r="C4" s="1506"/>
      <c r="D4" s="1506"/>
      <c r="E4" s="1506"/>
      <c r="F4" s="1506"/>
      <c r="G4" s="1506"/>
      <c r="H4" s="1506"/>
      <c r="I4" s="1506"/>
      <c r="J4" s="1506"/>
      <c r="K4" s="1506"/>
      <c r="L4" s="1506"/>
      <c r="M4" s="1506"/>
      <c r="N4" s="1506"/>
      <c r="O4" s="1506"/>
      <c r="P4" s="1506"/>
    </row>
    <row r="5" spans="1:26" ht="15.75" thickBot="1"/>
    <row r="6" spans="1:26" ht="15.75" thickBot="1">
      <c r="B6" s="116" t="s">
        <v>2</v>
      </c>
      <c r="C6" s="1507" t="s">
        <v>5912</v>
      </c>
      <c r="D6" s="1507"/>
      <c r="E6" s="1507"/>
      <c r="F6" s="1507"/>
      <c r="G6" s="1507"/>
      <c r="H6" s="1507"/>
      <c r="I6" s="1507"/>
      <c r="J6" s="1507"/>
      <c r="K6" s="1507"/>
      <c r="L6" s="1507"/>
      <c r="M6" s="1507"/>
      <c r="N6" s="1508"/>
    </row>
    <row r="7" spans="1:26" ht="15.75" thickBot="1">
      <c r="B7" s="116" t="s">
        <v>4</v>
      </c>
      <c r="C7" s="1503" t="s">
        <v>5913</v>
      </c>
      <c r="D7" s="1503"/>
      <c r="E7" s="1503"/>
      <c r="F7" s="1503"/>
      <c r="G7" s="1503"/>
      <c r="H7" s="1503"/>
      <c r="I7" s="1503"/>
      <c r="J7" s="1503"/>
      <c r="K7" s="1503"/>
      <c r="L7" s="1503"/>
      <c r="M7" s="1503"/>
      <c r="N7" s="1504"/>
    </row>
    <row r="8" spans="1:26" s="1010" customFormat="1" ht="15.75" thickBot="1">
      <c r="A8" s="28"/>
      <c r="B8" s="116" t="s">
        <v>6</v>
      </c>
      <c r="C8" s="1503" t="s">
        <v>5914</v>
      </c>
      <c r="D8" s="1503"/>
      <c r="E8" s="1503"/>
      <c r="F8" s="1503"/>
      <c r="G8" s="1503"/>
      <c r="H8" s="1503"/>
      <c r="I8" s="1503"/>
      <c r="J8" s="1503"/>
      <c r="K8" s="1503"/>
      <c r="L8" s="1503"/>
      <c r="M8" s="1503"/>
      <c r="N8" s="1504"/>
      <c r="R8" s="28"/>
      <c r="S8" s="28"/>
      <c r="T8" s="28"/>
      <c r="U8" s="28"/>
      <c r="V8" s="28"/>
      <c r="W8" s="28"/>
      <c r="X8" s="28"/>
      <c r="Y8" s="28"/>
      <c r="Z8" s="28"/>
    </row>
    <row r="9" spans="1:26" s="1010" customFormat="1" ht="15.75" thickBot="1">
      <c r="A9" s="28"/>
      <c r="B9" s="116" t="s">
        <v>7</v>
      </c>
      <c r="C9" s="1503" t="s">
        <v>5915</v>
      </c>
      <c r="D9" s="1503"/>
      <c r="E9" s="1503"/>
      <c r="F9" s="1503"/>
      <c r="G9" s="1503"/>
      <c r="H9" s="1503"/>
      <c r="I9" s="1503"/>
      <c r="J9" s="1503"/>
      <c r="K9" s="1503"/>
      <c r="L9" s="1503"/>
      <c r="M9" s="1503"/>
      <c r="N9" s="1504"/>
      <c r="R9" s="28"/>
      <c r="S9" s="28"/>
      <c r="T9" s="28"/>
      <c r="U9" s="28"/>
      <c r="V9" s="28"/>
      <c r="W9" s="28"/>
      <c r="X9" s="28"/>
      <c r="Y9" s="28"/>
      <c r="Z9" s="28"/>
    </row>
    <row r="10" spans="1:26" s="1010" customFormat="1" ht="15.75" thickBot="1">
      <c r="A10" s="28"/>
      <c r="B10" s="116" t="s">
        <v>238</v>
      </c>
      <c r="C10" s="1514">
        <v>2</v>
      </c>
      <c r="D10" s="1514"/>
      <c r="E10" s="1515"/>
      <c r="F10" s="1012"/>
      <c r="G10" s="1267"/>
      <c r="H10" s="1013"/>
      <c r="I10" s="1012"/>
      <c r="J10" s="1012"/>
      <c r="K10" s="1455"/>
      <c r="L10" s="1012"/>
      <c r="M10" s="1012"/>
      <c r="N10" s="1015"/>
      <c r="R10" s="28"/>
      <c r="S10" s="28"/>
      <c r="T10" s="28"/>
      <c r="U10" s="28"/>
      <c r="V10" s="28"/>
      <c r="W10" s="28"/>
      <c r="X10" s="28"/>
      <c r="Y10" s="28"/>
      <c r="Z10" s="28"/>
    </row>
    <row r="11" spans="1:26" s="1010" customFormat="1" ht="15.75" thickBot="1">
      <c r="A11" s="28"/>
      <c r="B11" s="117" t="s">
        <v>8</v>
      </c>
      <c r="C11" s="1308">
        <v>41977</v>
      </c>
      <c r="D11" s="35"/>
      <c r="E11" s="840"/>
      <c r="F11" s="840"/>
      <c r="G11" s="35"/>
      <c r="H11" s="1016"/>
      <c r="I11" s="840"/>
      <c r="J11" s="840"/>
      <c r="K11" s="1456"/>
      <c r="L11" s="840"/>
      <c r="M11" s="840"/>
      <c r="N11" s="1018"/>
      <c r="R11" s="28"/>
      <c r="S11" s="28"/>
      <c r="T11" s="28"/>
      <c r="U11" s="28"/>
      <c r="V11" s="28"/>
      <c r="W11" s="28"/>
      <c r="X11" s="28"/>
      <c r="Y11" s="28"/>
      <c r="Z11" s="28"/>
    </row>
    <row r="12" spans="1:26" s="1010" customFormat="1">
      <c r="A12" s="28"/>
      <c r="B12" s="94"/>
      <c r="C12" s="1019"/>
      <c r="D12" s="96"/>
      <c r="E12" s="842"/>
      <c r="F12" s="842"/>
      <c r="G12" s="96"/>
      <c r="H12" s="1020"/>
      <c r="K12" s="1454"/>
      <c r="N12" s="842"/>
      <c r="R12" s="28"/>
      <c r="S12" s="28"/>
      <c r="T12" s="28"/>
      <c r="U12" s="28"/>
      <c r="V12" s="28"/>
      <c r="W12" s="28"/>
      <c r="X12" s="28"/>
      <c r="Y12" s="28"/>
      <c r="Z12" s="28"/>
    </row>
    <row r="13" spans="1:26" s="1010" customFormat="1">
      <c r="A13" s="28"/>
      <c r="B13" s="28"/>
      <c r="C13" s="39"/>
      <c r="D13" s="28"/>
      <c r="E13" s="838"/>
      <c r="G13" s="566"/>
      <c r="H13" s="1011"/>
      <c r="K13" s="1454"/>
      <c r="N13" s="1021"/>
      <c r="R13" s="28"/>
      <c r="S13" s="28"/>
      <c r="T13" s="28"/>
      <c r="U13" s="28"/>
      <c r="V13" s="28"/>
      <c r="W13" s="28"/>
      <c r="X13" s="28"/>
      <c r="Y13" s="28"/>
      <c r="Z13" s="28"/>
    </row>
    <row r="14" spans="1:26" s="1010" customFormat="1" ht="45.75" customHeight="1">
      <c r="A14" s="28"/>
      <c r="B14" s="1516" t="s">
        <v>9</v>
      </c>
      <c r="C14" s="1516"/>
      <c r="D14" s="1265" t="s">
        <v>10</v>
      </c>
      <c r="E14" s="844" t="s">
        <v>11</v>
      </c>
      <c r="F14" s="1022" t="s">
        <v>12</v>
      </c>
      <c r="G14" s="551"/>
      <c r="H14" s="1011"/>
      <c r="I14" s="1023"/>
      <c r="J14" s="1023"/>
      <c r="K14" s="1457"/>
      <c r="L14" s="1023"/>
      <c r="M14" s="1023"/>
      <c r="N14" s="1021"/>
      <c r="R14" s="28"/>
      <c r="S14" s="28"/>
      <c r="T14" s="28"/>
      <c r="U14" s="28"/>
      <c r="V14" s="28"/>
      <c r="W14" s="28"/>
      <c r="X14" s="28"/>
      <c r="Y14" s="28"/>
      <c r="Z14" s="28"/>
    </row>
    <row r="15" spans="1:26" s="1010" customFormat="1">
      <c r="A15" s="28"/>
      <c r="B15" s="1516"/>
      <c r="C15" s="1516"/>
      <c r="D15" s="1265">
        <v>2</v>
      </c>
      <c r="E15" s="221">
        <v>2088281000</v>
      </c>
      <c r="F15" s="1024">
        <v>1000</v>
      </c>
      <c r="G15" s="1025"/>
      <c r="H15" s="1011"/>
      <c r="I15" s="1204"/>
      <c r="J15" s="1204"/>
      <c r="K15" s="1458"/>
      <c r="L15" s="1204"/>
      <c r="M15" s="1204"/>
      <c r="N15" s="1021"/>
      <c r="R15" s="28"/>
      <c r="S15" s="28"/>
      <c r="T15" s="28"/>
      <c r="U15" s="28"/>
      <c r="V15" s="28"/>
      <c r="W15" s="28"/>
      <c r="X15" s="28"/>
      <c r="Y15" s="28"/>
      <c r="Z15" s="28"/>
    </row>
    <row r="16" spans="1:26" s="1010" customFormat="1" ht="15.75" thickBot="1">
      <c r="A16" s="28"/>
      <c r="B16" s="1517" t="s">
        <v>13</v>
      </c>
      <c r="C16" s="1518"/>
      <c r="D16" s="1265"/>
      <c r="E16" s="4">
        <f>SUM(E15:E15)</f>
        <v>2088281000</v>
      </c>
      <c r="F16" s="1027">
        <f>SUM(F15:F15)</f>
        <v>1000</v>
      </c>
      <c r="G16" s="1025"/>
      <c r="H16" s="1026"/>
      <c r="K16" s="1454"/>
      <c r="R16" s="28"/>
      <c r="S16" s="28"/>
      <c r="T16" s="28"/>
      <c r="U16" s="28"/>
      <c r="V16" s="28"/>
      <c r="W16" s="28"/>
      <c r="X16" s="28"/>
      <c r="Y16" s="28"/>
      <c r="Z16" s="28"/>
    </row>
    <row r="17" spans="1:26" s="1010" customFormat="1" ht="55.5" customHeight="1" thickBot="1">
      <c r="A17" s="48"/>
      <c r="B17" s="49" t="s">
        <v>14</v>
      </c>
      <c r="C17" s="1028" t="s">
        <v>15</v>
      </c>
      <c r="D17" s="28"/>
      <c r="E17" s="850"/>
      <c r="F17" s="1023"/>
      <c r="G17" s="845"/>
      <c r="H17" s="1029"/>
      <c r="I17" s="1031"/>
      <c r="J17" s="1031"/>
      <c r="K17" s="1459"/>
      <c r="L17" s="1031"/>
      <c r="M17" s="1031"/>
      <c r="R17" s="28"/>
      <c r="S17" s="28"/>
      <c r="T17" s="28"/>
      <c r="U17" s="28"/>
      <c r="V17" s="28"/>
      <c r="W17" s="28"/>
      <c r="X17" s="28"/>
      <c r="Y17" s="28"/>
      <c r="Z17" s="28"/>
    </row>
    <row r="18" spans="1:26" s="1010" customFormat="1" ht="15.75" thickBot="1">
      <c r="A18" s="51"/>
      <c r="B18" s="28"/>
      <c r="C18" s="1205">
        <f>F16*80%</f>
        <v>800</v>
      </c>
      <c r="D18" s="224"/>
      <c r="E18" s="1206">
        <f>E16</f>
        <v>2088281000</v>
      </c>
      <c r="F18" s="1032"/>
      <c r="G18" s="1033"/>
      <c r="H18" s="1034"/>
      <c r="I18" s="1031"/>
      <c r="J18" s="1031"/>
      <c r="K18" s="1459"/>
      <c r="L18" s="1031"/>
      <c r="M18" s="1031"/>
      <c r="R18" s="28"/>
      <c r="S18" s="28"/>
      <c r="T18" s="28"/>
      <c r="U18" s="28"/>
      <c r="V18" s="28"/>
      <c r="W18" s="28"/>
      <c r="X18" s="28"/>
      <c r="Y18" s="28"/>
      <c r="Z18" s="28"/>
    </row>
    <row r="19" spans="1:26" s="1010" customFormat="1">
      <c r="A19" s="142"/>
      <c r="B19" s="28"/>
      <c r="C19" s="1035"/>
      <c r="D19" s="45"/>
      <c r="E19" s="856"/>
      <c r="F19" s="1032"/>
      <c r="G19" s="1033"/>
      <c r="H19" s="1034"/>
      <c r="I19" s="1031"/>
      <c r="J19" s="1031"/>
      <c r="K19" s="1459"/>
      <c r="L19" s="1031"/>
      <c r="M19" s="1031"/>
      <c r="R19" s="28"/>
      <c r="S19" s="28"/>
      <c r="T19" s="28"/>
      <c r="U19" s="28"/>
      <c r="V19" s="28"/>
      <c r="W19" s="28"/>
      <c r="X19" s="28"/>
      <c r="Y19" s="28"/>
      <c r="Z19" s="28"/>
    </row>
    <row r="20" spans="1:26" s="1010" customFormat="1">
      <c r="A20" s="142"/>
      <c r="B20" s="28"/>
      <c r="C20" s="1035"/>
      <c r="D20" s="45"/>
      <c r="E20" s="856"/>
      <c r="F20" s="1032"/>
      <c r="G20" s="1033"/>
      <c r="H20" s="1034"/>
      <c r="I20" s="1031"/>
      <c r="J20" s="1031"/>
      <c r="K20" s="1459"/>
      <c r="L20" s="1031"/>
      <c r="M20" s="1031"/>
      <c r="R20" s="28"/>
      <c r="S20" s="28"/>
      <c r="T20" s="28"/>
      <c r="U20" s="28"/>
      <c r="V20" s="28"/>
      <c r="W20" s="28"/>
      <c r="X20" s="28"/>
      <c r="Y20" s="28"/>
      <c r="Z20" s="28"/>
    </row>
    <row r="21" spans="1:26" s="1010" customFormat="1">
      <c r="A21" s="142"/>
      <c r="B21" s="8" t="s">
        <v>16</v>
      </c>
      <c r="C21" s="1036"/>
      <c r="D21" s="57"/>
      <c r="E21" s="858"/>
      <c r="F21" s="1037"/>
      <c r="G21" s="1038"/>
      <c r="H21" s="1039"/>
      <c r="K21" s="1454"/>
      <c r="N21" s="1021"/>
      <c r="R21" s="28"/>
      <c r="S21" s="28"/>
      <c r="T21" s="28"/>
      <c r="U21" s="28"/>
      <c r="V21" s="28"/>
      <c r="W21" s="28"/>
      <c r="X21" s="28"/>
      <c r="Y21" s="28"/>
      <c r="Z21" s="28"/>
    </row>
    <row r="22" spans="1:26" s="1010" customFormat="1">
      <c r="A22" s="142"/>
      <c r="B22" s="57"/>
      <c r="C22" s="1036"/>
      <c r="D22" s="57"/>
      <c r="E22" s="858"/>
      <c r="F22" s="1037"/>
      <c r="G22" s="1038"/>
      <c r="H22" s="1039"/>
      <c r="K22" s="1454"/>
      <c r="N22" s="1021"/>
      <c r="R22" s="28"/>
      <c r="S22" s="28"/>
      <c r="T22" s="28"/>
      <c r="U22" s="28"/>
      <c r="V22" s="28"/>
      <c r="W22" s="28"/>
      <c r="X22" s="28"/>
      <c r="Y22" s="28"/>
      <c r="Z22" s="28"/>
    </row>
    <row r="23" spans="1:26" s="1010" customFormat="1">
      <c r="A23" s="142"/>
      <c r="B23" s="1309" t="s">
        <v>17</v>
      </c>
      <c r="C23" s="1309" t="s">
        <v>18</v>
      </c>
      <c r="D23" s="1309" t="s">
        <v>19</v>
      </c>
      <c r="E23" s="858"/>
      <c r="F23" s="1037"/>
      <c r="G23" s="1038"/>
      <c r="H23" s="1039"/>
      <c r="K23" s="1454"/>
      <c r="N23" s="1021"/>
      <c r="R23" s="28"/>
      <c r="S23" s="28"/>
      <c r="T23" s="28"/>
      <c r="U23" s="28"/>
      <c r="V23" s="28"/>
      <c r="W23" s="28"/>
      <c r="X23" s="28"/>
      <c r="Y23" s="28"/>
      <c r="Z23" s="28"/>
    </row>
    <row r="24" spans="1:26" s="1010" customFormat="1">
      <c r="A24" s="142"/>
      <c r="B24" s="90" t="s">
        <v>20</v>
      </c>
      <c r="C24" s="1256"/>
      <c r="D24" s="59" t="s">
        <v>21</v>
      </c>
      <c r="E24" s="858"/>
      <c r="F24" s="1037"/>
      <c r="G24" s="1038"/>
      <c r="H24" s="1039"/>
      <c r="K24" s="1454"/>
      <c r="N24" s="1021"/>
      <c r="R24" s="28"/>
      <c r="S24" s="28"/>
      <c r="T24" s="28"/>
      <c r="U24" s="28"/>
      <c r="V24" s="28"/>
      <c r="W24" s="28"/>
      <c r="X24" s="28"/>
      <c r="Y24" s="28"/>
      <c r="Z24" s="28"/>
    </row>
    <row r="25" spans="1:26" s="1010" customFormat="1">
      <c r="A25" s="142"/>
      <c r="B25" s="90" t="s">
        <v>22</v>
      </c>
      <c r="C25" s="1256" t="s">
        <v>21</v>
      </c>
      <c r="D25" s="59"/>
      <c r="E25" s="858"/>
      <c r="F25" s="1037"/>
      <c r="G25" s="1038"/>
      <c r="H25" s="1039"/>
      <c r="K25" s="1454"/>
      <c r="N25" s="1021"/>
      <c r="R25" s="28"/>
      <c r="S25" s="28"/>
      <c r="T25" s="28"/>
      <c r="U25" s="28"/>
      <c r="V25" s="28"/>
      <c r="W25" s="28"/>
      <c r="X25" s="28"/>
      <c r="Y25" s="28"/>
      <c r="Z25" s="28"/>
    </row>
    <row r="26" spans="1:26" s="1010" customFormat="1">
      <c r="A26" s="142"/>
      <c r="B26" s="59" t="s">
        <v>23</v>
      </c>
      <c r="C26" s="1256" t="s">
        <v>21</v>
      </c>
      <c r="D26" s="59"/>
      <c r="E26" s="858"/>
      <c r="F26" s="1037"/>
      <c r="G26" s="1038"/>
      <c r="H26" s="1039"/>
      <c r="K26" s="1454"/>
      <c r="N26" s="1021"/>
      <c r="R26" s="28"/>
      <c r="S26" s="28"/>
      <c r="T26" s="28"/>
      <c r="U26" s="28"/>
      <c r="V26" s="28"/>
      <c r="W26" s="28"/>
      <c r="X26" s="28"/>
      <c r="Y26" s="28"/>
      <c r="Z26" s="28"/>
    </row>
    <row r="27" spans="1:26" s="1010" customFormat="1">
      <c r="A27" s="142"/>
      <c r="B27" s="59" t="s">
        <v>24</v>
      </c>
      <c r="C27" s="1256"/>
      <c r="D27" s="59" t="s">
        <v>21</v>
      </c>
      <c r="E27" s="858"/>
      <c r="F27" s="1037"/>
      <c r="G27" s="1038"/>
      <c r="H27" s="1039"/>
      <c r="K27" s="1454"/>
      <c r="N27" s="1021"/>
      <c r="R27" s="28"/>
      <c r="S27" s="28"/>
      <c r="T27" s="28"/>
      <c r="U27" s="28"/>
      <c r="V27" s="28"/>
      <c r="W27" s="28"/>
      <c r="X27" s="28"/>
      <c r="Y27" s="28"/>
      <c r="Z27" s="28"/>
    </row>
    <row r="28" spans="1:26" s="1010" customFormat="1">
      <c r="A28" s="142"/>
      <c r="B28" s="59" t="s">
        <v>5285</v>
      </c>
      <c r="C28" s="1256" t="s">
        <v>21</v>
      </c>
      <c r="D28" s="59"/>
      <c r="E28" s="858"/>
      <c r="F28" s="1037"/>
      <c r="G28" s="1038"/>
      <c r="H28" s="1039"/>
      <c r="K28" s="1454"/>
      <c r="N28" s="1021"/>
      <c r="R28" s="28"/>
      <c r="S28" s="28"/>
      <c r="T28" s="28"/>
      <c r="U28" s="28"/>
      <c r="V28" s="28"/>
      <c r="W28" s="28"/>
      <c r="X28" s="28"/>
      <c r="Y28" s="28"/>
      <c r="Z28" s="28"/>
    </row>
    <row r="29" spans="1:26" s="1010" customFormat="1">
      <c r="A29" s="142"/>
      <c r="B29" s="50"/>
      <c r="C29" s="477"/>
      <c r="D29" s="50"/>
      <c r="E29" s="858"/>
      <c r="F29" s="1037"/>
      <c r="G29" s="1038"/>
      <c r="H29" s="1039"/>
      <c r="K29" s="1454"/>
      <c r="N29" s="1021"/>
      <c r="R29" s="28"/>
      <c r="S29" s="28"/>
      <c r="T29" s="28"/>
      <c r="U29" s="28"/>
      <c r="V29" s="28"/>
      <c r="W29" s="28"/>
      <c r="X29" s="28"/>
      <c r="Y29" s="28"/>
      <c r="Z29" s="28"/>
    </row>
    <row r="30" spans="1:26" s="1010" customFormat="1">
      <c r="A30" s="142"/>
      <c r="B30" s="57"/>
      <c r="C30" s="1036"/>
      <c r="D30" s="57"/>
      <c r="E30" s="858"/>
      <c r="F30" s="1037"/>
      <c r="G30" s="1038"/>
      <c r="H30" s="1039"/>
      <c r="K30" s="1454"/>
      <c r="N30" s="1021"/>
      <c r="R30" s="28"/>
      <c r="S30" s="28"/>
      <c r="T30" s="28"/>
      <c r="U30" s="28"/>
      <c r="V30" s="28"/>
      <c r="W30" s="28"/>
      <c r="X30" s="28"/>
      <c r="Y30" s="28"/>
      <c r="Z30" s="28"/>
    </row>
    <row r="31" spans="1:26" s="1010" customFormat="1">
      <c r="A31" s="142"/>
      <c r="B31" s="8" t="s">
        <v>26</v>
      </c>
      <c r="C31" s="1036"/>
      <c r="D31" s="57"/>
      <c r="E31" s="858"/>
      <c r="F31" s="1037"/>
      <c r="G31" s="1038"/>
      <c r="H31" s="1039"/>
      <c r="K31" s="1454"/>
      <c r="N31" s="1021"/>
      <c r="R31" s="28"/>
      <c r="S31" s="28"/>
      <c r="T31" s="28"/>
      <c r="U31" s="28"/>
      <c r="V31" s="28"/>
      <c r="W31" s="28"/>
      <c r="X31" s="28"/>
      <c r="Y31" s="28"/>
      <c r="Z31" s="28"/>
    </row>
    <row r="32" spans="1:26" s="1010" customFormat="1">
      <c r="A32" s="142"/>
      <c r="B32" s="57"/>
      <c r="C32" s="1036"/>
      <c r="D32" s="57"/>
      <c r="E32" s="858"/>
      <c r="F32" s="1037"/>
      <c r="G32" s="1038"/>
      <c r="H32" s="1039"/>
      <c r="K32" s="1454"/>
      <c r="N32" s="1021"/>
      <c r="R32" s="28"/>
      <c r="S32" s="28"/>
      <c r="T32" s="28"/>
      <c r="U32" s="28"/>
      <c r="V32" s="28"/>
      <c r="W32" s="28"/>
      <c r="X32" s="28"/>
      <c r="Y32" s="28"/>
      <c r="Z32" s="28"/>
    </row>
    <row r="33" spans="1:26" s="1010" customFormat="1">
      <c r="A33" s="142"/>
      <c r="B33" s="57"/>
      <c r="C33" s="1036"/>
      <c r="D33" s="57"/>
      <c r="E33" s="858"/>
      <c r="F33" s="1037"/>
      <c r="G33" s="1038"/>
      <c r="H33" s="1039"/>
      <c r="K33" s="1454"/>
      <c r="N33" s="1021"/>
      <c r="R33" s="28"/>
      <c r="S33" s="28"/>
      <c r="T33" s="28"/>
      <c r="U33" s="28"/>
      <c r="V33" s="28"/>
      <c r="W33" s="28"/>
      <c r="X33" s="28"/>
      <c r="Y33" s="28"/>
      <c r="Z33" s="28"/>
    </row>
    <row r="34" spans="1:26" s="1010" customFormat="1">
      <c r="A34" s="142"/>
      <c r="B34" s="1309" t="s">
        <v>17</v>
      </c>
      <c r="C34" s="1309" t="s">
        <v>27</v>
      </c>
      <c r="D34" s="1283" t="s">
        <v>28</v>
      </c>
      <c r="E34" s="862" t="s">
        <v>29</v>
      </c>
      <c r="F34" s="1037"/>
      <c r="G34" s="1038"/>
      <c r="H34" s="1039"/>
      <c r="K34" s="1454"/>
      <c r="N34" s="1021"/>
      <c r="R34" s="28"/>
      <c r="S34" s="28"/>
      <c r="T34" s="28"/>
      <c r="U34" s="28"/>
      <c r="V34" s="28"/>
      <c r="W34" s="28"/>
      <c r="X34" s="28"/>
      <c r="Y34" s="28"/>
      <c r="Z34" s="28"/>
    </row>
    <row r="35" spans="1:26" s="1010" customFormat="1" ht="30">
      <c r="A35" s="142"/>
      <c r="B35" s="1302" t="s">
        <v>30</v>
      </c>
      <c r="C35" s="1262">
        <v>40</v>
      </c>
      <c r="D35" s="864">
        <f>+D184</f>
        <v>0</v>
      </c>
      <c r="E35" s="1880">
        <f>+D35+D36</f>
        <v>0</v>
      </c>
      <c r="F35" s="1037"/>
      <c r="G35" s="1038"/>
      <c r="H35" s="1039"/>
      <c r="K35" s="1454"/>
      <c r="N35" s="1021"/>
      <c r="R35" s="28"/>
      <c r="S35" s="28"/>
      <c r="T35" s="28"/>
      <c r="U35" s="28"/>
      <c r="V35" s="28"/>
      <c r="W35" s="28"/>
      <c r="X35" s="28"/>
      <c r="Y35" s="28"/>
      <c r="Z35" s="28"/>
    </row>
    <row r="36" spans="1:26" s="1010" customFormat="1" ht="45">
      <c r="A36" s="142"/>
      <c r="B36" s="1302" t="s">
        <v>31</v>
      </c>
      <c r="C36" s="1262">
        <v>60</v>
      </c>
      <c r="D36" s="864">
        <f>+D185</f>
        <v>0</v>
      </c>
      <c r="E36" s="1881"/>
      <c r="F36" s="1037"/>
      <c r="G36" s="1038"/>
      <c r="H36" s="1039"/>
      <c r="K36" s="1454"/>
      <c r="N36" s="1021"/>
      <c r="R36" s="28"/>
      <c r="S36" s="28"/>
      <c r="T36" s="28"/>
      <c r="U36" s="28"/>
      <c r="V36" s="28"/>
      <c r="W36" s="28"/>
      <c r="X36" s="28"/>
      <c r="Y36" s="28"/>
      <c r="Z36" s="28"/>
    </row>
    <row r="37" spans="1:26" s="1010" customFormat="1">
      <c r="A37" s="142"/>
      <c r="B37" s="28"/>
      <c r="C37" s="1035"/>
      <c r="D37" s="45"/>
      <c r="E37" s="856"/>
      <c r="F37" s="1032"/>
      <c r="G37" s="1033"/>
      <c r="H37" s="1034"/>
      <c r="I37" s="1031"/>
      <c r="J37" s="1031"/>
      <c r="K37" s="1459"/>
      <c r="L37" s="1031"/>
      <c r="M37" s="1031"/>
      <c r="R37" s="28"/>
      <c r="S37" s="28"/>
      <c r="T37" s="28"/>
      <c r="U37" s="28"/>
      <c r="V37" s="28"/>
      <c r="W37" s="28"/>
      <c r="X37" s="28"/>
      <c r="Y37" s="28"/>
      <c r="Z37" s="28"/>
    </row>
    <row r="38" spans="1:26" s="1010" customFormat="1">
      <c r="A38" s="142"/>
      <c r="B38" s="28"/>
      <c r="C38" s="1035"/>
      <c r="D38" s="45"/>
      <c r="E38" s="856"/>
      <c r="F38" s="1032"/>
      <c r="G38" s="1033"/>
      <c r="H38" s="1034"/>
      <c r="I38" s="1031"/>
      <c r="J38" s="1031"/>
      <c r="K38" s="1459"/>
      <c r="L38" s="1031"/>
      <c r="M38" s="1031"/>
      <c r="R38" s="28"/>
      <c r="S38" s="28"/>
      <c r="T38" s="28"/>
      <c r="U38" s="28"/>
      <c r="V38" s="28"/>
      <c r="W38" s="28"/>
      <c r="X38" s="28"/>
      <c r="Y38" s="28"/>
      <c r="Z38" s="28"/>
    </row>
    <row r="39" spans="1:26" s="1010" customFormat="1">
      <c r="A39" s="28"/>
      <c r="B39" s="8" t="s">
        <v>32</v>
      </c>
      <c r="C39" s="39"/>
      <c r="D39" s="28"/>
      <c r="E39" s="838"/>
      <c r="G39" s="566"/>
      <c r="H39" s="1011"/>
      <c r="K39" s="1454"/>
      <c r="M39" s="1040"/>
      <c r="N39" s="1040"/>
      <c r="R39" s="28"/>
      <c r="S39" s="28"/>
      <c r="T39" s="28"/>
      <c r="U39" s="28"/>
      <c r="V39" s="28"/>
      <c r="W39" s="28"/>
      <c r="X39" s="28"/>
      <c r="Y39" s="28"/>
      <c r="Z39" s="28"/>
    </row>
    <row r="40" spans="1:26" s="1010" customFormat="1" ht="15.75" thickBot="1">
      <c r="A40" s="28"/>
      <c r="B40" s="28"/>
      <c r="C40" s="39"/>
      <c r="D40" s="28"/>
      <c r="E40" s="838"/>
      <c r="G40" s="566"/>
      <c r="H40" s="1011"/>
      <c r="K40" s="1454"/>
      <c r="M40" s="1040"/>
      <c r="N40" s="1040"/>
      <c r="R40" s="28"/>
      <c r="S40" s="28"/>
      <c r="T40" s="28"/>
      <c r="U40" s="28"/>
      <c r="V40" s="28"/>
      <c r="W40" s="28"/>
      <c r="X40" s="28"/>
      <c r="Y40" s="28"/>
      <c r="Z40" s="28"/>
    </row>
    <row r="41" spans="1:26" s="39" customFormat="1" ht="109.5" customHeight="1">
      <c r="B41" s="11" t="s">
        <v>33</v>
      </c>
      <c r="C41" s="11" t="s">
        <v>34</v>
      </c>
      <c r="D41" s="11" t="s">
        <v>35</v>
      </c>
      <c r="E41" s="868" t="s">
        <v>36</v>
      </c>
      <c r="F41" s="868" t="s">
        <v>37</v>
      </c>
      <c r="G41" s="11" t="s">
        <v>38</v>
      </c>
      <c r="H41" s="868" t="s">
        <v>39</v>
      </c>
      <c r="I41" s="868" t="s">
        <v>40</v>
      </c>
      <c r="J41" s="868" t="s">
        <v>41</v>
      </c>
      <c r="K41" s="1460" t="s">
        <v>42</v>
      </c>
      <c r="L41" s="868" t="s">
        <v>43</v>
      </c>
      <c r="M41" s="868" t="s">
        <v>44</v>
      </c>
      <c r="N41" s="868" t="s">
        <v>45</v>
      </c>
      <c r="O41" s="868" t="s">
        <v>46</v>
      </c>
      <c r="P41" s="1041" t="s">
        <v>47</v>
      </c>
      <c r="Q41" s="1041" t="s">
        <v>48</v>
      </c>
    </row>
    <row r="42" spans="1:26" s="1263" customFormat="1" ht="102.75" customHeight="1">
      <c r="A42" s="1311">
        <v>1</v>
      </c>
      <c r="B42" s="17" t="s">
        <v>5916</v>
      </c>
      <c r="C42" s="536" t="s">
        <v>5917</v>
      </c>
      <c r="D42" s="15" t="s">
        <v>340</v>
      </c>
      <c r="E42" s="155" t="s">
        <v>5918</v>
      </c>
      <c r="F42" s="872" t="s">
        <v>18</v>
      </c>
      <c r="G42" s="873" t="s">
        <v>51</v>
      </c>
      <c r="H42" s="874">
        <v>40195</v>
      </c>
      <c r="I42" s="1082">
        <v>40543</v>
      </c>
      <c r="J42" s="872" t="s">
        <v>19</v>
      </c>
      <c r="K42" s="1068">
        <f>(DAYS360(H42,I42)/30)</f>
        <v>11.466666666666667</v>
      </c>
      <c r="L42" s="872">
        <v>0</v>
      </c>
      <c r="M42" s="872">
        <v>204</v>
      </c>
      <c r="N42" s="873" t="s">
        <v>51</v>
      </c>
      <c r="O42" s="872">
        <v>356481712</v>
      </c>
      <c r="P42" s="872">
        <v>109</v>
      </c>
      <c r="Q42" s="2144" t="s">
        <v>6869</v>
      </c>
      <c r="R42" s="64"/>
      <c r="S42" s="64"/>
      <c r="T42" s="64"/>
      <c r="U42" s="64"/>
      <c r="V42" s="64"/>
      <c r="W42" s="64"/>
      <c r="X42" s="64"/>
      <c r="Y42" s="64"/>
      <c r="Z42" s="64"/>
    </row>
    <row r="43" spans="1:26" s="1263" customFormat="1" ht="102.75" customHeight="1">
      <c r="A43" s="1311">
        <f>+A42+1</f>
        <v>2</v>
      </c>
      <c r="B43" s="17" t="s">
        <v>5916</v>
      </c>
      <c r="C43" s="536" t="s">
        <v>5917</v>
      </c>
      <c r="D43" s="15" t="s">
        <v>340</v>
      </c>
      <c r="E43" s="155" t="s">
        <v>5919</v>
      </c>
      <c r="F43" s="872" t="s">
        <v>18</v>
      </c>
      <c r="G43" s="873" t="s">
        <v>51</v>
      </c>
      <c r="H43" s="874">
        <v>40560</v>
      </c>
      <c r="I43" s="1082">
        <v>40908</v>
      </c>
      <c r="J43" s="872" t="s">
        <v>19</v>
      </c>
      <c r="K43" s="1068">
        <f t="shared" ref="K43:K46" si="0">(DAYS360(H43,I43)/30)</f>
        <v>11.466666666666667</v>
      </c>
      <c r="L43" s="872">
        <v>0</v>
      </c>
      <c r="M43" s="872">
        <v>204</v>
      </c>
      <c r="N43" s="873" t="s">
        <v>51</v>
      </c>
      <c r="O43" s="872">
        <f>326271646+167330</f>
        <v>326438976</v>
      </c>
      <c r="P43" s="872">
        <v>110</v>
      </c>
      <c r="Q43" s="2145"/>
      <c r="R43" s="64"/>
      <c r="S43" s="64"/>
      <c r="T43" s="64"/>
      <c r="U43" s="64"/>
      <c r="V43" s="64"/>
      <c r="W43" s="64"/>
      <c r="X43" s="64"/>
      <c r="Y43" s="64"/>
      <c r="Z43" s="64"/>
    </row>
    <row r="44" spans="1:26" s="1263" customFormat="1" ht="102.75" customHeight="1">
      <c r="A44" s="1311">
        <f t="shared" ref="A44:A48" si="1">+A43+1</f>
        <v>3</v>
      </c>
      <c r="B44" s="17" t="s">
        <v>5916</v>
      </c>
      <c r="C44" s="536" t="s">
        <v>5917</v>
      </c>
      <c r="D44" s="15" t="s">
        <v>340</v>
      </c>
      <c r="E44" s="155" t="s">
        <v>5920</v>
      </c>
      <c r="F44" s="872" t="s">
        <v>18</v>
      </c>
      <c r="G44" s="873" t="s">
        <v>51</v>
      </c>
      <c r="H44" s="874">
        <v>40925</v>
      </c>
      <c r="I44" s="1082">
        <v>41273</v>
      </c>
      <c r="J44" s="872" t="s">
        <v>19</v>
      </c>
      <c r="K44" s="1068">
        <f t="shared" si="0"/>
        <v>11.433333333333334</v>
      </c>
      <c r="L44" s="872">
        <v>0</v>
      </c>
      <c r="M44" s="872">
        <v>204</v>
      </c>
      <c r="N44" s="873" t="s">
        <v>51</v>
      </c>
      <c r="O44" s="872">
        <f>170390857</f>
        <v>170390857</v>
      </c>
      <c r="P44" s="872">
        <v>110</v>
      </c>
      <c r="Q44" s="2145"/>
      <c r="R44" s="64"/>
      <c r="S44" s="64"/>
      <c r="T44" s="64"/>
      <c r="U44" s="64"/>
      <c r="V44" s="64"/>
      <c r="W44" s="64"/>
      <c r="X44" s="64"/>
      <c r="Y44" s="64"/>
      <c r="Z44" s="64"/>
    </row>
    <row r="45" spans="1:26" s="1263" customFormat="1" ht="102.75" customHeight="1">
      <c r="A45" s="1311">
        <f t="shared" si="1"/>
        <v>4</v>
      </c>
      <c r="B45" s="17" t="s">
        <v>5916</v>
      </c>
      <c r="C45" s="536" t="s">
        <v>5917</v>
      </c>
      <c r="D45" s="15" t="s">
        <v>340</v>
      </c>
      <c r="E45" s="155" t="s">
        <v>5921</v>
      </c>
      <c r="F45" s="872" t="s">
        <v>18</v>
      </c>
      <c r="G45" s="873" t="s">
        <v>51</v>
      </c>
      <c r="H45" s="874">
        <v>41291</v>
      </c>
      <c r="I45" s="1082">
        <v>41639</v>
      </c>
      <c r="J45" s="872" t="s">
        <v>19</v>
      </c>
      <c r="K45" s="1068">
        <f t="shared" si="0"/>
        <v>11.466666666666667</v>
      </c>
      <c r="L45" s="872"/>
      <c r="M45" s="872">
        <v>228</v>
      </c>
      <c r="N45" s="873" t="s">
        <v>51</v>
      </c>
      <c r="O45" s="872">
        <f>247361826</f>
        <v>247361826</v>
      </c>
      <c r="P45" s="872">
        <v>105</v>
      </c>
      <c r="Q45" s="2145"/>
      <c r="R45" s="64"/>
      <c r="S45" s="64"/>
      <c r="T45" s="64"/>
      <c r="U45" s="64"/>
      <c r="V45" s="64"/>
      <c r="W45" s="64"/>
      <c r="X45" s="64"/>
      <c r="Y45" s="64"/>
      <c r="Z45" s="64"/>
    </row>
    <row r="46" spans="1:26" s="1263" customFormat="1" ht="102.75" customHeight="1">
      <c r="A46" s="1311">
        <f t="shared" si="1"/>
        <v>5</v>
      </c>
      <c r="B46" s="17" t="s">
        <v>5916</v>
      </c>
      <c r="C46" s="536" t="s">
        <v>5917</v>
      </c>
      <c r="D46" s="15" t="s">
        <v>340</v>
      </c>
      <c r="E46" s="155" t="s">
        <v>5922</v>
      </c>
      <c r="F46" s="872" t="s">
        <v>18</v>
      </c>
      <c r="G46" s="873" t="s">
        <v>51</v>
      </c>
      <c r="H46" s="874">
        <v>41656</v>
      </c>
      <c r="I46" s="1082">
        <v>42004</v>
      </c>
      <c r="J46" s="872" t="s">
        <v>19</v>
      </c>
      <c r="K46" s="1068">
        <f t="shared" si="0"/>
        <v>11.466666666666667</v>
      </c>
      <c r="L46" s="872"/>
      <c r="M46" s="872">
        <v>252</v>
      </c>
      <c r="N46" s="873" t="s">
        <v>51</v>
      </c>
      <c r="O46" s="872">
        <f>238193637</f>
        <v>238193637</v>
      </c>
      <c r="P46" s="872">
        <v>105</v>
      </c>
      <c r="Q46" s="2145"/>
      <c r="R46" s="64"/>
      <c r="S46" s="64"/>
      <c r="T46" s="64"/>
      <c r="U46" s="64"/>
      <c r="V46" s="64"/>
      <c r="W46" s="64"/>
      <c r="X46" s="64"/>
      <c r="Y46" s="64"/>
      <c r="Z46" s="64"/>
    </row>
    <row r="47" spans="1:26" s="1263" customFormat="1" ht="102.75" customHeight="1">
      <c r="A47" s="1311">
        <f t="shared" si="1"/>
        <v>6</v>
      </c>
      <c r="B47" s="17" t="s">
        <v>5916</v>
      </c>
      <c r="C47" s="536" t="s">
        <v>5923</v>
      </c>
      <c r="D47" s="15" t="s">
        <v>340</v>
      </c>
      <c r="E47" s="155" t="s">
        <v>5924</v>
      </c>
      <c r="F47" s="872" t="s">
        <v>259</v>
      </c>
      <c r="G47" s="873" t="s">
        <v>51</v>
      </c>
      <c r="H47" s="874">
        <v>40560</v>
      </c>
      <c r="I47" s="1082">
        <v>40908</v>
      </c>
      <c r="J47" s="872" t="s">
        <v>19</v>
      </c>
      <c r="K47" s="1068"/>
      <c r="L47" s="872">
        <v>0</v>
      </c>
      <c r="M47" s="872">
        <v>225</v>
      </c>
      <c r="N47" s="873" t="s">
        <v>51</v>
      </c>
      <c r="O47" s="872">
        <f>202139631+229250+1470450</f>
        <v>203839331</v>
      </c>
      <c r="P47" s="872">
        <v>106</v>
      </c>
      <c r="Q47" s="2145"/>
      <c r="R47" s="64"/>
      <c r="S47" s="64"/>
      <c r="T47" s="64"/>
      <c r="U47" s="64"/>
      <c r="V47" s="64"/>
      <c r="W47" s="64"/>
      <c r="X47" s="64"/>
      <c r="Y47" s="64"/>
      <c r="Z47" s="64"/>
    </row>
    <row r="48" spans="1:26" s="1263" customFormat="1" ht="102.75" customHeight="1">
      <c r="A48" s="1311">
        <f t="shared" si="1"/>
        <v>7</v>
      </c>
      <c r="B48" s="17" t="s">
        <v>5916</v>
      </c>
      <c r="C48" s="536" t="s">
        <v>5923</v>
      </c>
      <c r="D48" s="15" t="s">
        <v>340</v>
      </c>
      <c r="E48" s="155" t="s">
        <v>5925</v>
      </c>
      <c r="F48" s="872" t="s">
        <v>18</v>
      </c>
      <c r="G48" s="873" t="s">
        <v>51</v>
      </c>
      <c r="H48" s="874">
        <v>40925</v>
      </c>
      <c r="I48" s="1082">
        <v>41274</v>
      </c>
      <c r="J48" s="872" t="s">
        <v>19</v>
      </c>
      <c r="K48" s="1068"/>
      <c r="L48" s="872"/>
      <c r="M48" s="872">
        <v>267</v>
      </c>
      <c r="N48" s="873" t="s">
        <v>51</v>
      </c>
      <c r="O48" s="872">
        <f>206028522</f>
        <v>206028522</v>
      </c>
      <c r="P48" s="872">
        <v>106</v>
      </c>
      <c r="Q48" s="2145"/>
      <c r="R48" s="64"/>
      <c r="S48" s="64"/>
      <c r="T48" s="64"/>
      <c r="U48" s="64"/>
      <c r="V48" s="64"/>
      <c r="W48" s="64"/>
      <c r="X48" s="64"/>
      <c r="Y48" s="64"/>
      <c r="Z48" s="64"/>
    </row>
    <row r="49" spans="1:26" s="1263" customFormat="1" ht="102.75" customHeight="1">
      <c r="A49" s="1311">
        <v>8</v>
      </c>
      <c r="B49" s="17" t="s">
        <v>5916</v>
      </c>
      <c r="C49" s="536" t="s">
        <v>5923</v>
      </c>
      <c r="D49" s="15" t="s">
        <v>340</v>
      </c>
      <c r="E49" s="155" t="s">
        <v>5926</v>
      </c>
      <c r="F49" s="872" t="s">
        <v>18</v>
      </c>
      <c r="G49" s="873" t="s">
        <v>51</v>
      </c>
      <c r="H49" s="874">
        <v>41291</v>
      </c>
      <c r="I49" s="1082">
        <v>41639</v>
      </c>
      <c r="J49" s="872" t="s">
        <v>19</v>
      </c>
      <c r="K49" s="1068"/>
      <c r="L49" s="872"/>
      <c r="M49" s="872">
        <v>291</v>
      </c>
      <c r="N49" s="873" t="s">
        <v>51</v>
      </c>
      <c r="O49" s="872">
        <f>306147952</f>
        <v>306147952</v>
      </c>
      <c r="P49" s="872">
        <v>107</v>
      </c>
      <c r="Q49" s="2145"/>
      <c r="R49" s="64"/>
      <c r="S49" s="64"/>
      <c r="T49" s="64"/>
      <c r="U49" s="64"/>
      <c r="V49" s="64"/>
      <c r="W49" s="64"/>
      <c r="X49" s="64"/>
      <c r="Y49" s="64"/>
      <c r="Z49" s="64"/>
    </row>
    <row r="50" spans="1:26" s="1263" customFormat="1" ht="102.75" customHeight="1">
      <c r="A50" s="1311">
        <v>9</v>
      </c>
      <c r="B50" s="17" t="s">
        <v>5916</v>
      </c>
      <c r="C50" s="536" t="s">
        <v>5923</v>
      </c>
      <c r="D50" s="15" t="s">
        <v>340</v>
      </c>
      <c r="E50" s="155" t="s">
        <v>5926</v>
      </c>
      <c r="F50" s="872" t="s">
        <v>18</v>
      </c>
      <c r="G50" s="873" t="s">
        <v>51</v>
      </c>
      <c r="H50" s="874">
        <v>41291</v>
      </c>
      <c r="I50" s="1082">
        <v>41639</v>
      </c>
      <c r="J50" s="872" t="s">
        <v>19</v>
      </c>
      <c r="K50" s="1068"/>
      <c r="L50" s="872"/>
      <c r="M50" s="872">
        <v>291</v>
      </c>
      <c r="N50" s="873" t="s">
        <v>51</v>
      </c>
      <c r="O50" s="872">
        <f>306147952</f>
        <v>306147952</v>
      </c>
      <c r="P50" s="872">
        <v>107</v>
      </c>
      <c r="Q50" s="2146"/>
      <c r="R50" s="64"/>
      <c r="S50" s="64"/>
      <c r="T50" s="64"/>
      <c r="U50" s="64"/>
      <c r="V50" s="64"/>
      <c r="W50" s="64"/>
      <c r="X50" s="64"/>
      <c r="Y50" s="64"/>
      <c r="Z50" s="64"/>
    </row>
    <row r="51" spans="1:26" s="136" customFormat="1">
      <c r="A51" s="129"/>
      <c r="B51" s="130" t="s">
        <v>29</v>
      </c>
      <c r="C51" s="131"/>
      <c r="D51" s="109"/>
      <c r="E51" s="571"/>
      <c r="F51" s="1044"/>
      <c r="G51" s="1044"/>
      <c r="H51" s="1045"/>
      <c r="I51" s="1084"/>
      <c r="J51" s="1044"/>
      <c r="K51" s="1047">
        <f>SUM(K42:K50)</f>
        <v>57.300000000000004</v>
      </c>
      <c r="L51" s="1044">
        <f>SUM(L42:L50)</f>
        <v>0</v>
      </c>
      <c r="M51" s="1044">
        <f>SUM(M42:M50)</f>
        <v>2166</v>
      </c>
      <c r="N51" s="1044">
        <f>SUM(N42:N50)</f>
        <v>0</v>
      </c>
      <c r="O51" s="1044"/>
      <c r="P51" s="1044"/>
      <c r="Q51" s="571"/>
    </row>
    <row r="52" spans="1:26" s="66" customFormat="1">
      <c r="C52" s="520"/>
      <c r="E52" s="883"/>
      <c r="F52" s="1048"/>
      <c r="G52" s="884"/>
      <c r="H52" s="1049"/>
      <c r="I52" s="1048"/>
      <c r="J52" s="1048"/>
      <c r="K52" s="1461"/>
      <c r="L52" s="1048"/>
      <c r="M52" s="1048"/>
      <c r="N52" s="1048"/>
      <c r="O52" s="1048"/>
      <c r="P52" s="1048"/>
      <c r="Q52" s="1048"/>
    </row>
    <row r="53" spans="1:26" s="66" customFormat="1">
      <c r="B53" s="1587" t="s">
        <v>57</v>
      </c>
      <c r="C53" s="1587" t="s">
        <v>58</v>
      </c>
      <c r="D53" s="1589" t="s">
        <v>59</v>
      </c>
      <c r="E53" s="1589"/>
      <c r="F53" s="1048"/>
      <c r="G53" s="884"/>
      <c r="H53" s="1049"/>
      <c r="I53" s="1048"/>
      <c r="J53" s="1048"/>
      <c r="K53" s="1461"/>
      <c r="L53" s="1048"/>
      <c r="M53" s="1048"/>
      <c r="N53" s="1048"/>
      <c r="O53" s="1048"/>
      <c r="P53" s="1048"/>
      <c r="Q53" s="1048"/>
    </row>
    <row r="54" spans="1:26" s="66" customFormat="1">
      <c r="B54" s="1588"/>
      <c r="C54" s="1588"/>
      <c r="D54" s="1283" t="s">
        <v>60</v>
      </c>
      <c r="E54" s="862" t="s">
        <v>61</v>
      </c>
      <c r="F54" s="1048"/>
      <c r="G54" s="884"/>
      <c r="H54" s="1049"/>
      <c r="I54" s="1048"/>
      <c r="J54" s="1048"/>
      <c r="K54" s="1461"/>
      <c r="L54" s="1048"/>
      <c r="M54" s="1048"/>
      <c r="N54" s="1048"/>
      <c r="O54" s="1048"/>
      <c r="P54" s="1048"/>
      <c r="Q54" s="1048"/>
    </row>
    <row r="55" spans="1:26" s="66" customFormat="1" ht="30.6" customHeight="1">
      <c r="B55" s="19" t="s">
        <v>62</v>
      </c>
      <c r="C55" s="160">
        <f>+K51</f>
        <v>57.300000000000004</v>
      </c>
      <c r="D55" s="71" t="s">
        <v>18</v>
      </c>
      <c r="E55" s="21"/>
      <c r="F55" s="1050"/>
      <c r="G55" s="112"/>
      <c r="H55" s="1051"/>
      <c r="I55" s="1050"/>
      <c r="J55" s="1050"/>
      <c r="K55" s="1462"/>
      <c r="L55" s="1050"/>
      <c r="M55" s="1050"/>
      <c r="N55" s="1048"/>
      <c r="O55" s="1048"/>
      <c r="P55" s="1048"/>
      <c r="Q55" s="1048"/>
    </row>
    <row r="56" spans="1:26" s="66" customFormat="1" ht="30" customHeight="1">
      <c r="B56" s="19" t="s">
        <v>64</v>
      </c>
      <c r="C56" s="160">
        <f>+M51</f>
        <v>2166</v>
      </c>
      <c r="D56" s="71" t="s">
        <v>18</v>
      </c>
      <c r="E56" s="21"/>
      <c r="F56" s="1048"/>
      <c r="G56" s="884"/>
      <c r="H56" s="1049"/>
      <c r="I56" s="1048"/>
      <c r="J56" s="1048"/>
      <c r="K56" s="1461"/>
      <c r="L56" s="1048"/>
      <c r="M56" s="1048"/>
      <c r="N56" s="1048"/>
      <c r="O56" s="1048"/>
      <c r="P56" s="1048"/>
      <c r="Q56" s="1048"/>
    </row>
    <row r="57" spans="1:26" s="66" customFormat="1">
      <c r="B57" s="113"/>
      <c r="C57" s="1512"/>
      <c r="D57" s="1512"/>
      <c r="E57" s="1512"/>
      <c r="F57" s="1512"/>
      <c r="G57" s="1512"/>
      <c r="H57" s="1512"/>
      <c r="I57" s="1512"/>
      <c r="J57" s="1512"/>
      <c r="K57" s="1512"/>
      <c r="L57" s="1512"/>
      <c r="M57" s="1512"/>
      <c r="N57" s="1512"/>
      <c r="O57" s="1048"/>
      <c r="P57" s="1048"/>
      <c r="Q57" s="1048"/>
    </row>
    <row r="58" spans="1:26" ht="15.75" thickBot="1"/>
    <row r="59" spans="1:26" ht="15.75" thickBot="1">
      <c r="B59" s="1513" t="s">
        <v>65</v>
      </c>
      <c r="C59" s="1513"/>
      <c r="D59" s="1513"/>
      <c r="E59" s="1513"/>
      <c r="F59" s="1513"/>
      <c r="G59" s="1513"/>
      <c r="H59" s="1513"/>
      <c r="I59" s="1513"/>
      <c r="J59" s="1513"/>
      <c r="K59" s="1513"/>
      <c r="L59" s="1513"/>
      <c r="M59" s="1513"/>
      <c r="N59" s="1513"/>
    </row>
    <row r="62" spans="1:26" ht="109.5" customHeight="1">
      <c r="B62" s="1309" t="s">
        <v>66</v>
      </c>
      <c r="C62" s="22" t="s">
        <v>67</v>
      </c>
      <c r="D62" s="22" t="s">
        <v>68</v>
      </c>
      <c r="E62" s="887" t="s">
        <v>69</v>
      </c>
      <c r="F62" s="1085" t="s">
        <v>70</v>
      </c>
      <c r="G62" s="889" t="s">
        <v>71</v>
      </c>
      <c r="H62" s="887" t="s">
        <v>72</v>
      </c>
      <c r="I62" s="1085" t="s">
        <v>73</v>
      </c>
      <c r="J62" s="1085" t="s">
        <v>74</v>
      </c>
      <c r="K62" s="1463" t="s">
        <v>75</v>
      </c>
      <c r="L62" s="1085" t="s">
        <v>76</v>
      </c>
      <c r="M62" s="1086" t="s">
        <v>77</v>
      </c>
      <c r="N62" s="1086" t="s">
        <v>78</v>
      </c>
      <c r="O62" s="2023" t="s">
        <v>79</v>
      </c>
      <c r="P62" s="2025"/>
      <c r="Q62" s="1085" t="s">
        <v>80</v>
      </c>
    </row>
    <row r="63" spans="1:26" s="30" customFormat="1">
      <c r="B63" s="78" t="s">
        <v>3894</v>
      </c>
      <c r="C63" s="1262" t="s">
        <v>251</v>
      </c>
      <c r="D63" s="91" t="s">
        <v>5927</v>
      </c>
      <c r="E63" s="1054">
        <v>1000</v>
      </c>
      <c r="F63" s="1360" t="s">
        <v>514</v>
      </c>
      <c r="G63" s="1296" t="s">
        <v>514</v>
      </c>
      <c r="H63" s="1087" t="s">
        <v>514</v>
      </c>
      <c r="I63" s="1360" t="s">
        <v>5406</v>
      </c>
      <c r="J63" s="1360" t="s">
        <v>2489</v>
      </c>
      <c r="K63" s="1464" t="s">
        <v>2489</v>
      </c>
      <c r="L63" s="1360" t="s">
        <v>2489</v>
      </c>
      <c r="M63" s="1360" t="s">
        <v>2489</v>
      </c>
      <c r="N63" s="1360" t="s">
        <v>2489</v>
      </c>
      <c r="O63" s="2032"/>
      <c r="P63" s="1525"/>
      <c r="Q63" s="1354" t="s">
        <v>2493</v>
      </c>
    </row>
    <row r="64" spans="1:26">
      <c r="B64" s="59"/>
      <c r="C64" s="1256"/>
      <c r="D64" s="59"/>
      <c r="E64" s="1207"/>
      <c r="F64" s="1208"/>
      <c r="G64" s="1315"/>
      <c r="H64" s="1343"/>
      <c r="I64" s="1208"/>
      <c r="J64" s="1208"/>
      <c r="K64" s="1465"/>
      <c r="L64" s="1208"/>
      <c r="M64" s="1208"/>
      <c r="N64" s="1208"/>
      <c r="O64" s="2147"/>
      <c r="P64" s="2148"/>
      <c r="Q64" s="1208"/>
    </row>
    <row r="65" spans="2:17">
      <c r="B65" s="28" t="s">
        <v>84</v>
      </c>
    </row>
    <row r="66" spans="2:17">
      <c r="B66" s="28" t="s">
        <v>85</v>
      </c>
    </row>
    <row r="67" spans="2:17">
      <c r="B67" s="28" t="s">
        <v>86</v>
      </c>
    </row>
    <row r="68" spans="2:17" ht="15.75" thickBot="1"/>
    <row r="69" spans="2:17" ht="15.75" thickBot="1">
      <c r="B69" s="1532" t="s">
        <v>87</v>
      </c>
      <c r="C69" s="1533"/>
      <c r="D69" s="1533"/>
      <c r="E69" s="1533"/>
      <c r="F69" s="1533"/>
      <c r="G69" s="1533"/>
      <c r="H69" s="1533"/>
      <c r="I69" s="1533"/>
      <c r="J69" s="1533"/>
      <c r="K69" s="1533"/>
      <c r="L69" s="1533"/>
      <c r="M69" s="1533"/>
      <c r="N69" s="1534"/>
      <c r="O69" s="28"/>
      <c r="P69" s="28"/>
      <c r="Q69" s="28"/>
    </row>
    <row r="70" spans="2:17">
      <c r="C70" s="28"/>
      <c r="E70" s="28"/>
      <c r="F70" s="28"/>
      <c r="G70" s="28"/>
      <c r="H70" s="28"/>
      <c r="I70" s="28"/>
      <c r="J70" s="28"/>
      <c r="K70" s="1466"/>
      <c r="L70" s="28"/>
      <c r="M70" s="28"/>
      <c r="N70" s="28"/>
      <c r="O70" s="28"/>
      <c r="P70" s="28"/>
      <c r="Q70" s="28"/>
    </row>
    <row r="71" spans="2:17">
      <c r="C71" s="28"/>
      <c r="E71" s="28"/>
      <c r="F71" s="28"/>
      <c r="G71" s="28"/>
      <c r="H71" s="28"/>
      <c r="I71" s="28"/>
      <c r="J71" s="28"/>
      <c r="K71" s="1466"/>
      <c r="L71" s="28"/>
      <c r="M71" s="28"/>
      <c r="N71" s="28"/>
      <c r="O71" s="28"/>
      <c r="P71" s="28"/>
      <c r="Q71" s="28"/>
    </row>
    <row r="72" spans="2:17">
      <c r="C72" s="28"/>
      <c r="E72" s="28"/>
      <c r="F72" s="28"/>
      <c r="G72" s="28"/>
      <c r="H72" s="28"/>
      <c r="I72" s="28"/>
      <c r="J72" s="28"/>
      <c r="K72" s="1466"/>
      <c r="L72" s="28"/>
      <c r="M72" s="28"/>
      <c r="N72" s="28"/>
      <c r="O72" s="28"/>
      <c r="P72" s="28"/>
      <c r="Q72" s="28"/>
    </row>
    <row r="73" spans="2:17">
      <c r="C73" s="28"/>
      <c r="E73" s="28"/>
      <c r="F73" s="28"/>
      <c r="G73" s="28"/>
      <c r="H73" s="28"/>
      <c r="I73" s="28"/>
      <c r="J73" s="28"/>
      <c r="K73" s="1466"/>
      <c r="L73" s="28"/>
      <c r="M73" s="28"/>
      <c r="N73" s="28"/>
      <c r="O73" s="28"/>
      <c r="P73" s="28"/>
      <c r="Q73" s="28"/>
    </row>
    <row r="74" spans="2:17" ht="76.5" customHeight="1">
      <c r="B74" s="1309" t="s">
        <v>88</v>
      </c>
      <c r="C74" s="1309" t="s">
        <v>89</v>
      </c>
      <c r="D74" s="1309" t="s">
        <v>90</v>
      </c>
      <c r="E74" s="1309" t="s">
        <v>91</v>
      </c>
      <c r="F74" s="1309" t="s">
        <v>92</v>
      </c>
      <c r="G74" s="1309" t="s">
        <v>93</v>
      </c>
      <c r="H74" s="1309" t="s">
        <v>94</v>
      </c>
      <c r="I74" s="1309" t="s">
        <v>95</v>
      </c>
      <c r="J74" s="1522" t="s">
        <v>164</v>
      </c>
      <c r="K74" s="1529"/>
      <c r="L74" s="1523"/>
      <c r="M74" s="1309" t="s">
        <v>97</v>
      </c>
      <c r="N74" s="1309" t="s">
        <v>234</v>
      </c>
      <c r="O74" s="1309" t="s">
        <v>235</v>
      </c>
      <c r="P74" s="1522" t="s">
        <v>79</v>
      </c>
      <c r="Q74" s="1523"/>
    </row>
    <row r="75" spans="2:17" s="30" customFormat="1" ht="72" customHeight="1">
      <c r="B75" s="78" t="s">
        <v>356</v>
      </c>
      <c r="C75" s="78" t="s">
        <v>1634</v>
      </c>
      <c r="D75" s="78" t="s">
        <v>3372</v>
      </c>
      <c r="E75" s="78">
        <v>25291238</v>
      </c>
      <c r="F75" s="78" t="s">
        <v>5928</v>
      </c>
      <c r="G75" s="78" t="s">
        <v>55</v>
      </c>
      <c r="H75" s="216">
        <v>40781</v>
      </c>
      <c r="I75" s="91" t="s">
        <v>5</v>
      </c>
      <c r="J75" s="91" t="s">
        <v>5929</v>
      </c>
      <c r="K75" s="1467" t="s">
        <v>5930</v>
      </c>
      <c r="L75" s="91" t="s">
        <v>5931</v>
      </c>
      <c r="M75" s="91" t="s">
        <v>18</v>
      </c>
      <c r="N75" s="91" t="s">
        <v>259</v>
      </c>
      <c r="O75" s="91" t="s">
        <v>18</v>
      </c>
      <c r="P75" s="1524" t="s">
        <v>3900</v>
      </c>
      <c r="Q75" s="1525"/>
    </row>
    <row r="76" spans="2:17" s="30" customFormat="1" ht="60">
      <c r="B76" s="78" t="s">
        <v>356</v>
      </c>
      <c r="C76" s="78" t="s">
        <v>1634</v>
      </c>
      <c r="D76" s="78" t="s">
        <v>5932</v>
      </c>
      <c r="E76" s="78">
        <v>25423824</v>
      </c>
      <c r="F76" s="78" t="s">
        <v>1768</v>
      </c>
      <c r="G76" s="78" t="s">
        <v>278</v>
      </c>
      <c r="H76" s="216">
        <v>38100</v>
      </c>
      <c r="I76" s="91">
        <v>192015</v>
      </c>
      <c r="J76" s="91" t="s">
        <v>5933</v>
      </c>
      <c r="K76" s="1467" t="s">
        <v>5934</v>
      </c>
      <c r="L76" s="91" t="s">
        <v>356</v>
      </c>
      <c r="M76" s="91" t="s">
        <v>18</v>
      </c>
      <c r="N76" s="91" t="s">
        <v>18</v>
      </c>
      <c r="O76" s="91" t="s">
        <v>18</v>
      </c>
      <c r="P76" s="1524"/>
      <c r="Q76" s="1525"/>
    </row>
    <row r="77" spans="2:17" s="30" customFormat="1" ht="114.75" customHeight="1">
      <c r="B77" s="78" t="s">
        <v>274</v>
      </c>
      <c r="C77" s="78" t="s">
        <v>1729</v>
      </c>
      <c r="D77" s="78" t="s">
        <v>5935</v>
      </c>
      <c r="E77" s="78">
        <v>34329798</v>
      </c>
      <c r="F77" s="78" t="s">
        <v>1768</v>
      </c>
      <c r="G77" s="78" t="s">
        <v>278</v>
      </c>
      <c r="H77" s="216">
        <v>40146</v>
      </c>
      <c r="I77" s="91">
        <v>132653</v>
      </c>
      <c r="J77" s="91" t="s">
        <v>5936</v>
      </c>
      <c r="K77" s="1467" t="s">
        <v>5937</v>
      </c>
      <c r="L77" s="91" t="s">
        <v>5938</v>
      </c>
      <c r="M77" s="91" t="s">
        <v>18</v>
      </c>
      <c r="N77" s="91" t="s">
        <v>18</v>
      </c>
      <c r="O77" s="78" t="s">
        <v>18</v>
      </c>
      <c r="P77" s="1528"/>
      <c r="Q77" s="1528"/>
    </row>
    <row r="78" spans="2:17" s="30" customFormat="1" ht="100.5" customHeight="1">
      <c r="B78" s="78" t="s">
        <v>274</v>
      </c>
      <c r="C78" s="78" t="s">
        <v>1729</v>
      </c>
      <c r="D78" s="78" t="s">
        <v>5939</v>
      </c>
      <c r="E78" s="78">
        <v>25706744</v>
      </c>
      <c r="F78" s="78" t="s">
        <v>1768</v>
      </c>
      <c r="G78" s="78" t="s">
        <v>131</v>
      </c>
      <c r="H78" s="216">
        <v>40530</v>
      </c>
      <c r="I78" s="232" t="s">
        <v>2102</v>
      </c>
      <c r="J78" s="91" t="s">
        <v>5940</v>
      </c>
      <c r="K78" s="1467" t="s">
        <v>19</v>
      </c>
      <c r="L78" s="91" t="s">
        <v>5941</v>
      </c>
      <c r="M78" s="428" t="s">
        <v>18</v>
      </c>
      <c r="N78" s="91" t="s">
        <v>19</v>
      </c>
      <c r="O78" s="78" t="s">
        <v>18</v>
      </c>
      <c r="P78" s="1524" t="s">
        <v>5942</v>
      </c>
      <c r="Q78" s="1525"/>
    </row>
    <row r="79" spans="2:17" s="30" customFormat="1" ht="147.75" customHeight="1">
      <c r="B79" s="78" t="s">
        <v>274</v>
      </c>
      <c r="C79" s="78" t="s">
        <v>1729</v>
      </c>
      <c r="D79" s="78" t="s">
        <v>5943</v>
      </c>
      <c r="E79" s="78">
        <v>43151800</v>
      </c>
      <c r="F79" s="78" t="s">
        <v>1768</v>
      </c>
      <c r="G79" s="78" t="s">
        <v>5828</v>
      </c>
      <c r="H79" s="216">
        <v>37868</v>
      </c>
      <c r="I79" s="232" t="s">
        <v>5944</v>
      </c>
      <c r="J79" s="78" t="s">
        <v>5945</v>
      </c>
      <c r="K79" s="1467" t="s">
        <v>5946</v>
      </c>
      <c r="L79" s="91" t="s">
        <v>5947</v>
      </c>
      <c r="M79" s="78" t="s">
        <v>18</v>
      </c>
      <c r="N79" s="78" t="s">
        <v>18</v>
      </c>
      <c r="O79" s="78" t="s">
        <v>18</v>
      </c>
      <c r="P79" s="1528"/>
      <c r="Q79" s="1528"/>
    </row>
    <row r="80" spans="2:17" s="30" customFormat="1" ht="30">
      <c r="B80" s="78" t="s">
        <v>274</v>
      </c>
      <c r="C80" s="78" t="s">
        <v>1729</v>
      </c>
      <c r="D80" s="78" t="s">
        <v>5948</v>
      </c>
      <c r="E80" s="78">
        <v>10186178</v>
      </c>
      <c r="F80" s="78" t="s">
        <v>3001</v>
      </c>
      <c r="G80" s="78" t="s">
        <v>131</v>
      </c>
      <c r="H80" s="1209" t="s">
        <v>5949</v>
      </c>
      <c r="I80" s="91">
        <v>108703</v>
      </c>
      <c r="J80" s="78" t="s">
        <v>5950</v>
      </c>
      <c r="K80" s="1467" t="s">
        <v>5951</v>
      </c>
      <c r="L80" s="91" t="s">
        <v>5952</v>
      </c>
      <c r="M80" s="78" t="s">
        <v>18</v>
      </c>
      <c r="N80" s="78" t="s">
        <v>18</v>
      </c>
      <c r="O80" s="78" t="s">
        <v>18</v>
      </c>
      <c r="P80" s="1528"/>
      <c r="Q80" s="1528"/>
    </row>
    <row r="81" spans="2:17" s="30" customFormat="1" ht="60">
      <c r="B81" s="78" t="s">
        <v>274</v>
      </c>
      <c r="C81" s="78" t="s">
        <v>1729</v>
      </c>
      <c r="D81" s="78" t="s">
        <v>5953</v>
      </c>
      <c r="E81" s="78">
        <v>25283921</v>
      </c>
      <c r="F81" s="78" t="s">
        <v>1768</v>
      </c>
      <c r="G81" s="78" t="s">
        <v>438</v>
      </c>
      <c r="H81" s="216">
        <v>39248</v>
      </c>
      <c r="I81" s="91" t="s">
        <v>5954</v>
      </c>
      <c r="J81" s="78" t="s">
        <v>5955</v>
      </c>
      <c r="K81" s="1467" t="s">
        <v>5956</v>
      </c>
      <c r="L81" s="91" t="s">
        <v>5952</v>
      </c>
      <c r="M81" s="78" t="s">
        <v>18</v>
      </c>
      <c r="N81" s="78" t="s">
        <v>18</v>
      </c>
      <c r="O81" s="78" t="s">
        <v>18</v>
      </c>
      <c r="P81" s="1528"/>
      <c r="Q81" s="1528"/>
    </row>
    <row r="82" spans="2:17" s="30" customFormat="1" ht="206.25" customHeight="1">
      <c r="B82" s="78" t="s">
        <v>274</v>
      </c>
      <c r="C82" s="78" t="s">
        <v>1729</v>
      </c>
      <c r="D82" s="78" t="s">
        <v>5957</v>
      </c>
      <c r="E82" s="78">
        <v>34547908</v>
      </c>
      <c r="F82" s="78" t="s">
        <v>5958</v>
      </c>
      <c r="G82" s="78" t="s">
        <v>131</v>
      </c>
      <c r="H82" s="428">
        <v>37968</v>
      </c>
      <c r="I82" s="91" t="s">
        <v>5959</v>
      </c>
      <c r="J82" s="91" t="s">
        <v>5960</v>
      </c>
      <c r="K82" s="1467" t="s">
        <v>5961</v>
      </c>
      <c r="L82" s="91" t="s">
        <v>5962</v>
      </c>
      <c r="M82" s="91" t="s">
        <v>18</v>
      </c>
      <c r="N82" s="91" t="s">
        <v>18</v>
      </c>
      <c r="O82" s="91" t="s">
        <v>18</v>
      </c>
      <c r="P82" s="1593" t="s">
        <v>3900</v>
      </c>
      <c r="Q82" s="1593"/>
    </row>
    <row r="83" spans="2:17" s="30" customFormat="1" ht="75">
      <c r="B83" s="78" t="s">
        <v>274</v>
      </c>
      <c r="C83" s="78" t="s">
        <v>1729</v>
      </c>
      <c r="D83" s="78" t="s">
        <v>3172</v>
      </c>
      <c r="E83" s="78">
        <v>34639796</v>
      </c>
      <c r="F83" s="78" t="s">
        <v>277</v>
      </c>
      <c r="G83" s="78" t="s">
        <v>131</v>
      </c>
      <c r="H83" s="428">
        <v>39802</v>
      </c>
      <c r="I83" s="91">
        <v>109397</v>
      </c>
      <c r="J83" s="91" t="s">
        <v>5963</v>
      </c>
      <c r="K83" s="1467" t="s">
        <v>3762</v>
      </c>
      <c r="L83" s="91" t="s">
        <v>5964</v>
      </c>
      <c r="M83" s="91" t="s">
        <v>18</v>
      </c>
      <c r="N83" s="91" t="s">
        <v>18</v>
      </c>
      <c r="O83" s="91" t="s">
        <v>18</v>
      </c>
      <c r="P83" s="1593" t="s">
        <v>3900</v>
      </c>
      <c r="Q83" s="1593"/>
    </row>
    <row r="84" spans="2:17" s="30" customFormat="1" ht="131.25" customHeight="1">
      <c r="B84" s="78" t="s">
        <v>274</v>
      </c>
      <c r="C84" s="78" t="s">
        <v>1729</v>
      </c>
      <c r="D84" s="78" t="s">
        <v>5965</v>
      </c>
      <c r="E84" s="78">
        <v>1061761941</v>
      </c>
      <c r="F84" s="78" t="s">
        <v>1104</v>
      </c>
      <c r="G84" s="78" t="s">
        <v>438</v>
      </c>
      <c r="H84" s="428">
        <v>41803</v>
      </c>
      <c r="I84" s="91" t="s">
        <v>2102</v>
      </c>
      <c r="J84" s="91" t="s">
        <v>3822</v>
      </c>
      <c r="K84" s="1467" t="s">
        <v>5966</v>
      </c>
      <c r="L84" s="91" t="s">
        <v>382</v>
      </c>
      <c r="M84" s="91" t="s">
        <v>18</v>
      </c>
      <c r="N84" s="91" t="s">
        <v>18</v>
      </c>
      <c r="O84" s="91" t="s">
        <v>18</v>
      </c>
      <c r="P84" s="1593" t="s">
        <v>3900</v>
      </c>
      <c r="Q84" s="1593"/>
    </row>
    <row r="85" spans="2:17" s="30" customFormat="1" ht="45">
      <c r="B85" s="78" t="s">
        <v>274</v>
      </c>
      <c r="C85" s="78" t="s">
        <v>1729</v>
      </c>
      <c r="D85" s="78" t="s">
        <v>5967</v>
      </c>
      <c r="E85" s="78">
        <v>34560651</v>
      </c>
      <c r="F85" s="78" t="s">
        <v>277</v>
      </c>
      <c r="G85" s="78" t="s">
        <v>278</v>
      </c>
      <c r="H85" s="428">
        <v>38911</v>
      </c>
      <c r="I85" s="91" t="s">
        <v>5968</v>
      </c>
      <c r="J85" s="91" t="s">
        <v>5969</v>
      </c>
      <c r="K85" s="1467" t="s">
        <v>5970</v>
      </c>
      <c r="L85" s="91" t="s">
        <v>5971</v>
      </c>
      <c r="M85" s="91" t="s">
        <v>259</v>
      </c>
      <c r="N85" s="91" t="s">
        <v>18</v>
      </c>
      <c r="O85" s="91" t="s">
        <v>18</v>
      </c>
      <c r="P85" s="1528"/>
      <c r="Q85" s="1528"/>
    </row>
    <row r="86" spans="2:17" s="30" customFormat="1" ht="60">
      <c r="B86" s="78" t="s">
        <v>5972</v>
      </c>
      <c r="C86" s="78" t="s">
        <v>1634</v>
      </c>
      <c r="D86" s="78" t="s">
        <v>5973</v>
      </c>
      <c r="E86" s="78">
        <v>34544459</v>
      </c>
      <c r="F86" s="78" t="s">
        <v>4083</v>
      </c>
      <c r="G86" s="78" t="s">
        <v>1331</v>
      </c>
      <c r="H86" s="428">
        <v>32122</v>
      </c>
      <c r="I86" s="91" t="s">
        <v>5974</v>
      </c>
      <c r="J86" s="91" t="s">
        <v>5975</v>
      </c>
      <c r="K86" s="1467" t="s">
        <v>5976</v>
      </c>
      <c r="L86" s="91" t="s">
        <v>1559</v>
      </c>
      <c r="M86" s="91" t="s">
        <v>18</v>
      </c>
      <c r="N86" s="91"/>
      <c r="O86" s="91"/>
      <c r="P86" s="1528"/>
      <c r="Q86" s="1528"/>
    </row>
    <row r="87" spans="2:17" s="30" customFormat="1">
      <c r="B87" s="78" t="s">
        <v>5972</v>
      </c>
      <c r="C87" s="78" t="s">
        <v>1634</v>
      </c>
      <c r="D87" s="78" t="s">
        <v>5977</v>
      </c>
      <c r="E87" s="78">
        <v>25404474</v>
      </c>
      <c r="F87" s="78" t="s">
        <v>451</v>
      </c>
      <c r="G87" s="78" t="s">
        <v>4939</v>
      </c>
      <c r="H87" s="428">
        <v>39632</v>
      </c>
      <c r="I87" s="91" t="s">
        <v>5978</v>
      </c>
      <c r="J87" s="91" t="s">
        <v>19</v>
      </c>
      <c r="K87" s="1467" t="s">
        <v>19</v>
      </c>
      <c r="L87" s="91" t="s">
        <v>5979</v>
      </c>
      <c r="M87" s="91" t="s">
        <v>18</v>
      </c>
      <c r="N87" s="91"/>
      <c r="O87" s="91"/>
      <c r="P87" s="1528"/>
      <c r="Q87" s="1528"/>
    </row>
    <row r="88" spans="2:17" s="30" customFormat="1">
      <c r="B88" s="78" t="s">
        <v>5972</v>
      </c>
      <c r="C88" s="78" t="s">
        <v>1634</v>
      </c>
      <c r="D88" s="78" t="s">
        <v>5980</v>
      </c>
      <c r="E88" s="78">
        <v>1061705032</v>
      </c>
      <c r="F88" s="78" t="s">
        <v>451</v>
      </c>
      <c r="G88" s="78" t="s">
        <v>5098</v>
      </c>
      <c r="H88" s="428">
        <v>40221</v>
      </c>
      <c r="I88" s="91" t="s">
        <v>5981</v>
      </c>
      <c r="J88" s="91" t="s">
        <v>19</v>
      </c>
      <c r="K88" s="1467" t="s">
        <v>19</v>
      </c>
      <c r="L88" s="91" t="s">
        <v>5979</v>
      </c>
      <c r="M88" s="91" t="s">
        <v>18</v>
      </c>
      <c r="N88" s="91"/>
      <c r="O88" s="91"/>
      <c r="P88" s="1528"/>
      <c r="Q88" s="1528"/>
    </row>
    <row r="89" spans="2:17" s="30" customFormat="1" ht="60">
      <c r="B89" s="78" t="s">
        <v>5972</v>
      </c>
      <c r="C89" s="78" t="s">
        <v>1634</v>
      </c>
      <c r="D89" s="78" t="s">
        <v>5982</v>
      </c>
      <c r="E89" s="78">
        <v>25286518</v>
      </c>
      <c r="F89" s="78" t="s">
        <v>5983</v>
      </c>
      <c r="G89" s="78" t="s">
        <v>1488</v>
      </c>
      <c r="H89" s="216">
        <v>39438</v>
      </c>
      <c r="I89" s="78" t="s">
        <v>5984</v>
      </c>
      <c r="J89" s="91" t="s">
        <v>5985</v>
      </c>
      <c r="K89" s="1467" t="s">
        <v>5986</v>
      </c>
      <c r="L89" s="91" t="s">
        <v>5979</v>
      </c>
      <c r="M89" s="91" t="s">
        <v>18</v>
      </c>
      <c r="N89" s="91"/>
      <c r="O89" s="78"/>
      <c r="P89" s="1528"/>
      <c r="Q89" s="1528"/>
    </row>
    <row r="90" spans="2:17" s="30" customFormat="1" ht="45">
      <c r="B90" s="78" t="s">
        <v>5987</v>
      </c>
      <c r="C90" s="78" t="s">
        <v>1634</v>
      </c>
      <c r="D90" s="78" t="s">
        <v>5988</v>
      </c>
      <c r="E90" s="78">
        <v>31655995</v>
      </c>
      <c r="F90" s="78" t="s">
        <v>5989</v>
      </c>
      <c r="G90" s="78" t="s">
        <v>5990</v>
      </c>
      <c r="H90" s="216" t="s">
        <v>5</v>
      </c>
      <c r="I90" s="78" t="s">
        <v>5</v>
      </c>
      <c r="J90" s="91" t="s">
        <v>5991</v>
      </c>
      <c r="K90" s="1467" t="s">
        <v>5992</v>
      </c>
      <c r="L90" s="91" t="s">
        <v>1628</v>
      </c>
      <c r="M90" s="91" t="s">
        <v>18</v>
      </c>
      <c r="N90" s="91"/>
      <c r="O90" s="78"/>
      <c r="P90" s="1528"/>
      <c r="Q90" s="1528"/>
    </row>
    <row r="91" spans="2:17" s="30" customFormat="1" ht="60">
      <c r="B91" s="78" t="s">
        <v>5987</v>
      </c>
      <c r="C91" s="78" t="s">
        <v>1634</v>
      </c>
      <c r="D91" s="78" t="s">
        <v>5993</v>
      </c>
      <c r="E91" s="78">
        <v>25277814</v>
      </c>
      <c r="F91" s="78" t="s">
        <v>5994</v>
      </c>
      <c r="G91" s="78" t="s">
        <v>465</v>
      </c>
      <c r="H91" s="216">
        <v>38673</v>
      </c>
      <c r="I91" s="78" t="s">
        <v>5</v>
      </c>
      <c r="J91" s="91" t="s">
        <v>5995</v>
      </c>
      <c r="K91" s="1467" t="s">
        <v>5996</v>
      </c>
      <c r="L91" s="91" t="s">
        <v>5997</v>
      </c>
      <c r="M91" s="91" t="s">
        <v>18</v>
      </c>
      <c r="N91" s="91"/>
      <c r="O91" s="78"/>
      <c r="P91" s="1528"/>
      <c r="Q91" s="1528"/>
    </row>
    <row r="92" spans="2:17" s="30" customFormat="1" ht="30">
      <c r="B92" s="78" t="s">
        <v>5987</v>
      </c>
      <c r="C92" s="78" t="s">
        <v>1634</v>
      </c>
      <c r="D92" s="78" t="s">
        <v>5998</v>
      </c>
      <c r="E92" s="78">
        <v>31307977</v>
      </c>
      <c r="F92" s="78" t="s">
        <v>5999</v>
      </c>
      <c r="G92" s="78" t="s">
        <v>465</v>
      </c>
      <c r="H92" s="216">
        <v>41795</v>
      </c>
      <c r="I92" s="78" t="s">
        <v>5</v>
      </c>
      <c r="J92" s="91" t="s">
        <v>5</v>
      </c>
      <c r="K92" s="1467" t="s">
        <v>5</v>
      </c>
      <c r="L92" s="91" t="s">
        <v>5</v>
      </c>
      <c r="M92" s="91" t="s">
        <v>18</v>
      </c>
      <c r="N92" s="91"/>
      <c r="O92" s="78"/>
      <c r="P92" s="1528"/>
      <c r="Q92" s="1528"/>
    </row>
    <row r="93" spans="2:17" s="30" customFormat="1" ht="30">
      <c r="B93" s="78" t="s">
        <v>5987</v>
      </c>
      <c r="C93" s="78" t="s">
        <v>1634</v>
      </c>
      <c r="D93" s="78" t="s">
        <v>6000</v>
      </c>
      <c r="E93" s="78">
        <v>1061744983</v>
      </c>
      <c r="F93" s="78" t="s">
        <v>6001</v>
      </c>
      <c r="G93" s="78" t="s">
        <v>5990</v>
      </c>
      <c r="H93" s="216" t="s">
        <v>5</v>
      </c>
      <c r="I93" s="78" t="s">
        <v>5</v>
      </c>
      <c r="J93" s="91" t="s">
        <v>6002</v>
      </c>
      <c r="K93" s="1467" t="s">
        <v>6003</v>
      </c>
      <c r="L93" s="91" t="s">
        <v>5997</v>
      </c>
      <c r="M93" s="91" t="s">
        <v>18</v>
      </c>
      <c r="N93" s="91"/>
      <c r="O93" s="78"/>
      <c r="P93" s="1528"/>
      <c r="Q93" s="1528"/>
    </row>
    <row r="94" spans="2:17" s="30" customFormat="1" ht="60">
      <c r="B94" s="78" t="s">
        <v>461</v>
      </c>
      <c r="C94" s="214" t="s">
        <v>4943</v>
      </c>
      <c r="D94" s="78" t="s">
        <v>6004</v>
      </c>
      <c r="E94" s="78">
        <v>1060876048</v>
      </c>
      <c r="F94" s="78" t="s">
        <v>6005</v>
      </c>
      <c r="G94" s="78" t="s">
        <v>4121</v>
      </c>
      <c r="H94" s="216">
        <v>40880</v>
      </c>
      <c r="I94" s="78" t="s">
        <v>5</v>
      </c>
      <c r="J94" s="91" t="s">
        <v>6006</v>
      </c>
      <c r="K94" s="1467" t="s">
        <v>6007</v>
      </c>
      <c r="L94" s="91" t="s">
        <v>1049</v>
      </c>
      <c r="M94" s="91" t="s">
        <v>18</v>
      </c>
      <c r="N94" s="91"/>
      <c r="O94" s="78"/>
      <c r="P94" s="1530"/>
      <c r="Q94" s="1531"/>
    </row>
    <row r="95" spans="2:17" s="30" customFormat="1" ht="30">
      <c r="B95" s="78" t="s">
        <v>461</v>
      </c>
      <c r="C95" s="214" t="s">
        <v>4943</v>
      </c>
      <c r="D95" s="78" t="s">
        <v>6008</v>
      </c>
      <c r="E95" s="78">
        <v>1061709919</v>
      </c>
      <c r="F95" s="78" t="s">
        <v>780</v>
      </c>
      <c r="G95" s="78" t="s">
        <v>6009</v>
      </c>
      <c r="H95" s="216">
        <v>39131</v>
      </c>
      <c r="I95" s="78" t="s">
        <v>5</v>
      </c>
      <c r="J95" s="91" t="s">
        <v>6010</v>
      </c>
      <c r="K95" s="1467" t="s">
        <v>6011</v>
      </c>
      <c r="L95" s="91" t="s">
        <v>461</v>
      </c>
      <c r="M95" s="91" t="s">
        <v>18</v>
      </c>
      <c r="N95" s="91"/>
      <c r="O95" s="78"/>
      <c r="P95" s="1530"/>
      <c r="Q95" s="1531"/>
    </row>
    <row r="96" spans="2:17" s="30" customFormat="1" ht="60">
      <c r="B96" s="78" t="s">
        <v>461</v>
      </c>
      <c r="C96" s="214" t="s">
        <v>4943</v>
      </c>
      <c r="D96" s="78" t="s">
        <v>6012</v>
      </c>
      <c r="E96" s="78">
        <v>1060873307</v>
      </c>
      <c r="F96" s="78" t="s">
        <v>6013</v>
      </c>
      <c r="G96" s="78" t="s">
        <v>465</v>
      </c>
      <c r="H96" s="216">
        <v>41255</v>
      </c>
      <c r="I96" s="78" t="s">
        <v>5</v>
      </c>
      <c r="J96" s="91" t="s">
        <v>998</v>
      </c>
      <c r="K96" s="1467" t="s">
        <v>6014</v>
      </c>
      <c r="L96" s="91" t="s">
        <v>461</v>
      </c>
      <c r="M96" s="91" t="s">
        <v>18</v>
      </c>
      <c r="N96" s="91"/>
      <c r="O96" s="78"/>
      <c r="P96" s="1530"/>
      <c r="Q96" s="1531"/>
    </row>
    <row r="97" spans="2:17" s="30" customFormat="1" ht="90">
      <c r="B97" s="78" t="s">
        <v>461</v>
      </c>
      <c r="C97" s="214" t="s">
        <v>4943</v>
      </c>
      <c r="D97" s="78" t="s">
        <v>6015</v>
      </c>
      <c r="E97" s="78">
        <v>25395188</v>
      </c>
      <c r="F97" s="78" t="s">
        <v>3458</v>
      </c>
      <c r="G97" s="78" t="s">
        <v>6016</v>
      </c>
      <c r="H97" s="216">
        <v>40362</v>
      </c>
      <c r="I97" s="78" t="s">
        <v>5</v>
      </c>
      <c r="J97" s="91" t="s">
        <v>998</v>
      </c>
      <c r="K97" s="1467" t="s">
        <v>6017</v>
      </c>
      <c r="L97" s="91" t="s">
        <v>461</v>
      </c>
      <c r="M97" s="91" t="s">
        <v>18</v>
      </c>
      <c r="N97" s="91"/>
      <c r="O97" s="78"/>
      <c r="P97" s="1528"/>
      <c r="Q97" s="1528"/>
    </row>
    <row r="98" spans="2:17" s="30" customFormat="1" ht="30">
      <c r="B98" s="78" t="s">
        <v>461</v>
      </c>
      <c r="C98" s="214" t="s">
        <v>4943</v>
      </c>
      <c r="D98" s="78" t="s">
        <v>6018</v>
      </c>
      <c r="E98" s="78">
        <v>1060874642</v>
      </c>
      <c r="F98" s="78" t="s">
        <v>6019</v>
      </c>
      <c r="G98" s="78" t="s">
        <v>465</v>
      </c>
      <c r="H98" s="216">
        <v>41240</v>
      </c>
      <c r="I98" s="78" t="s">
        <v>5</v>
      </c>
      <c r="J98" s="91" t="s">
        <v>6020</v>
      </c>
      <c r="K98" s="1467" t="s">
        <v>6021</v>
      </c>
      <c r="L98" s="91" t="s">
        <v>5</v>
      </c>
      <c r="M98" s="91" t="s">
        <v>18</v>
      </c>
      <c r="N98" s="91"/>
      <c r="O98" s="78"/>
      <c r="P98" s="1530"/>
      <c r="Q98" s="1531"/>
    </row>
    <row r="99" spans="2:17" s="30" customFormat="1" ht="60">
      <c r="B99" s="78" t="s">
        <v>461</v>
      </c>
      <c r="C99" s="214" t="s">
        <v>4943</v>
      </c>
      <c r="D99" s="78" t="s">
        <v>6022</v>
      </c>
      <c r="E99" s="78">
        <v>1060874824</v>
      </c>
      <c r="F99" s="78" t="s">
        <v>3108</v>
      </c>
      <c r="G99" s="78" t="s">
        <v>4121</v>
      </c>
      <c r="H99" s="216">
        <v>41248</v>
      </c>
      <c r="I99" s="78" t="s">
        <v>5</v>
      </c>
      <c r="J99" s="91" t="s">
        <v>6023</v>
      </c>
      <c r="K99" s="1467" t="s">
        <v>6024</v>
      </c>
      <c r="L99" s="91" t="s">
        <v>461</v>
      </c>
      <c r="M99" s="91" t="s">
        <v>18</v>
      </c>
      <c r="N99" s="91"/>
      <c r="O99" s="78"/>
      <c r="P99" s="1530"/>
      <c r="Q99" s="1531"/>
    </row>
    <row r="100" spans="2:17" s="30" customFormat="1" ht="30">
      <c r="B100" s="78" t="s">
        <v>461</v>
      </c>
      <c r="C100" s="214" t="s">
        <v>4943</v>
      </c>
      <c r="D100" s="78" t="s">
        <v>6025</v>
      </c>
      <c r="E100" s="78">
        <v>25415733</v>
      </c>
      <c r="F100" s="78" t="s">
        <v>6013</v>
      </c>
      <c r="G100" s="78" t="s">
        <v>1253</v>
      </c>
      <c r="H100" s="216">
        <v>41820</v>
      </c>
      <c r="I100" s="78" t="s">
        <v>5</v>
      </c>
      <c r="J100" s="91" t="s">
        <v>6026</v>
      </c>
      <c r="K100" s="1467" t="s">
        <v>6027</v>
      </c>
      <c r="L100" s="91" t="s">
        <v>461</v>
      </c>
      <c r="M100" s="91" t="s">
        <v>18</v>
      </c>
      <c r="N100" s="91"/>
      <c r="O100" s="78"/>
      <c r="P100" s="1530"/>
      <c r="Q100" s="1531"/>
    </row>
    <row r="101" spans="2:17" s="30" customFormat="1" ht="45">
      <c r="B101" s="78" t="s">
        <v>461</v>
      </c>
      <c r="C101" s="214" t="s">
        <v>4943</v>
      </c>
      <c r="D101" s="78" t="s">
        <v>6028</v>
      </c>
      <c r="E101" s="78">
        <v>34316669</v>
      </c>
      <c r="F101" s="78" t="s">
        <v>6013</v>
      </c>
      <c r="G101" s="78" t="s">
        <v>465</v>
      </c>
      <c r="H101" s="216">
        <v>41255</v>
      </c>
      <c r="I101" s="78" t="s">
        <v>5</v>
      </c>
      <c r="J101" s="91" t="s">
        <v>6029</v>
      </c>
      <c r="K101" s="1467" t="s">
        <v>6030</v>
      </c>
      <c r="L101" s="91" t="s">
        <v>461</v>
      </c>
      <c r="M101" s="91" t="s">
        <v>18</v>
      </c>
      <c r="N101" s="91"/>
      <c r="O101" s="78"/>
      <c r="P101" s="1530"/>
      <c r="Q101" s="1531"/>
    </row>
    <row r="102" spans="2:17" s="30" customFormat="1" ht="60">
      <c r="B102" s="78" t="s">
        <v>461</v>
      </c>
      <c r="C102" s="214" t="s">
        <v>4943</v>
      </c>
      <c r="D102" s="78" t="s">
        <v>6031</v>
      </c>
      <c r="E102" s="78">
        <v>1061702223</v>
      </c>
      <c r="F102" s="78" t="s">
        <v>6032</v>
      </c>
      <c r="G102" s="78" t="s">
        <v>465</v>
      </c>
      <c r="H102" s="216">
        <v>40884</v>
      </c>
      <c r="I102" s="78" t="s">
        <v>5</v>
      </c>
      <c r="J102" s="91" t="s">
        <v>6033</v>
      </c>
      <c r="K102" s="1467" t="s">
        <v>6034</v>
      </c>
      <c r="L102" s="91" t="s">
        <v>461</v>
      </c>
      <c r="M102" s="91" t="s">
        <v>18</v>
      </c>
      <c r="N102" s="91"/>
      <c r="O102" s="78"/>
      <c r="P102" s="1530"/>
      <c r="Q102" s="1531"/>
    </row>
    <row r="103" spans="2:17" s="30" customFormat="1" ht="30">
      <c r="B103" s="78" t="s">
        <v>461</v>
      </c>
      <c r="C103" s="214" t="s">
        <v>4943</v>
      </c>
      <c r="D103" s="78" t="s">
        <v>6035</v>
      </c>
      <c r="E103" s="78">
        <v>1061733426</v>
      </c>
      <c r="F103" s="78" t="s">
        <v>878</v>
      </c>
      <c r="G103" s="78" t="s">
        <v>154</v>
      </c>
      <c r="H103" s="216">
        <v>40619</v>
      </c>
      <c r="I103" s="78" t="s">
        <v>5</v>
      </c>
      <c r="J103" s="91" t="s">
        <v>6036</v>
      </c>
      <c r="K103" s="1467" t="s">
        <v>6037</v>
      </c>
      <c r="L103" s="91" t="s">
        <v>461</v>
      </c>
      <c r="M103" s="91" t="s">
        <v>18</v>
      </c>
      <c r="N103" s="91"/>
      <c r="O103" s="78"/>
      <c r="P103" s="1530"/>
      <c r="Q103" s="1531"/>
    </row>
    <row r="104" spans="2:17" s="30" customFormat="1" ht="90">
      <c r="B104" s="78" t="s">
        <v>461</v>
      </c>
      <c r="C104" s="214" t="s">
        <v>4943</v>
      </c>
      <c r="D104" s="78" t="s">
        <v>6038</v>
      </c>
      <c r="E104" s="78">
        <v>1061766454</v>
      </c>
      <c r="F104" s="78" t="s">
        <v>780</v>
      </c>
      <c r="G104" s="78" t="s">
        <v>6039</v>
      </c>
      <c r="H104" s="216">
        <v>41257</v>
      </c>
      <c r="I104" s="78" t="s">
        <v>5</v>
      </c>
      <c r="J104" s="91" t="s">
        <v>998</v>
      </c>
      <c r="K104" s="1467" t="s">
        <v>6040</v>
      </c>
      <c r="L104" s="91" t="s">
        <v>461</v>
      </c>
      <c r="M104" s="91" t="s">
        <v>18</v>
      </c>
      <c r="N104" s="91"/>
      <c r="O104" s="78"/>
      <c r="P104" s="1530"/>
      <c r="Q104" s="1531"/>
    </row>
    <row r="105" spans="2:17" s="30" customFormat="1" ht="45">
      <c r="B105" s="78" t="s">
        <v>461</v>
      </c>
      <c r="C105" s="214" t="s">
        <v>4943</v>
      </c>
      <c r="D105" s="78" t="s">
        <v>6041</v>
      </c>
      <c r="E105" s="78">
        <v>1061702123</v>
      </c>
      <c r="F105" s="78" t="s">
        <v>6042</v>
      </c>
      <c r="G105" s="78" t="s">
        <v>55</v>
      </c>
      <c r="H105" s="216" t="s">
        <v>5</v>
      </c>
      <c r="I105" s="78" t="s">
        <v>5</v>
      </c>
      <c r="J105" s="91" t="s">
        <v>5</v>
      </c>
      <c r="K105" s="1467" t="s">
        <v>5</v>
      </c>
      <c r="L105" s="91" t="s">
        <v>461</v>
      </c>
      <c r="M105" s="91" t="s">
        <v>18</v>
      </c>
      <c r="N105" s="91"/>
      <c r="O105" s="78"/>
      <c r="P105" s="1530"/>
      <c r="Q105" s="1531"/>
    </row>
    <row r="106" spans="2:17" s="30" customFormat="1" ht="30">
      <c r="B106" s="78" t="s">
        <v>461</v>
      </c>
      <c r="C106" s="214" t="s">
        <v>4943</v>
      </c>
      <c r="D106" s="78" t="s">
        <v>6043</v>
      </c>
      <c r="E106" s="78">
        <v>34324129</v>
      </c>
      <c r="F106" s="78" t="s">
        <v>780</v>
      </c>
      <c r="G106" s="78" t="s">
        <v>6039</v>
      </c>
      <c r="H106" s="216">
        <v>41089</v>
      </c>
      <c r="I106" s="78" t="s">
        <v>5</v>
      </c>
      <c r="J106" s="91" t="s">
        <v>1840</v>
      </c>
      <c r="K106" s="1467" t="s">
        <v>6044</v>
      </c>
      <c r="L106" s="91" t="s">
        <v>461</v>
      </c>
      <c r="M106" s="91" t="s">
        <v>18</v>
      </c>
      <c r="N106" s="91"/>
      <c r="O106" s="78"/>
      <c r="P106" s="1530"/>
      <c r="Q106" s="1531"/>
    </row>
    <row r="107" spans="2:17" s="30" customFormat="1" ht="30">
      <c r="B107" s="78" t="s">
        <v>461</v>
      </c>
      <c r="C107" s="214" t="s">
        <v>4943</v>
      </c>
      <c r="D107" s="78" t="s">
        <v>6045</v>
      </c>
      <c r="E107" s="78">
        <v>1061693759</v>
      </c>
      <c r="F107" s="78" t="s">
        <v>4941</v>
      </c>
      <c r="G107" s="78" t="s">
        <v>5050</v>
      </c>
      <c r="H107" s="216">
        <v>39312</v>
      </c>
      <c r="I107" s="78" t="s">
        <v>5</v>
      </c>
      <c r="J107" s="91" t="s">
        <v>6046</v>
      </c>
      <c r="K107" s="1467" t="s">
        <v>6047</v>
      </c>
      <c r="L107" s="91" t="s">
        <v>461</v>
      </c>
      <c r="M107" s="91" t="s">
        <v>18</v>
      </c>
      <c r="N107" s="91"/>
      <c r="O107" s="78"/>
      <c r="P107" s="1530"/>
      <c r="Q107" s="1531"/>
    </row>
    <row r="108" spans="2:17" s="30" customFormat="1" ht="60">
      <c r="B108" s="78" t="s">
        <v>461</v>
      </c>
      <c r="C108" s="214" t="s">
        <v>4943</v>
      </c>
      <c r="D108" s="78" t="s">
        <v>6048</v>
      </c>
      <c r="E108" s="78">
        <v>34328955</v>
      </c>
      <c r="F108" s="78" t="s">
        <v>469</v>
      </c>
      <c r="G108" s="78" t="s">
        <v>6049</v>
      </c>
      <c r="H108" s="216">
        <v>39151</v>
      </c>
      <c r="I108" s="78" t="s">
        <v>5</v>
      </c>
      <c r="J108" s="91" t="s">
        <v>6050</v>
      </c>
      <c r="K108" s="1467" t="s">
        <v>6051</v>
      </c>
      <c r="L108" s="91" t="s">
        <v>461</v>
      </c>
      <c r="M108" s="91" t="s">
        <v>18</v>
      </c>
      <c r="N108" s="91"/>
      <c r="O108" s="78"/>
      <c r="P108" s="1530"/>
      <c r="Q108" s="1531"/>
    </row>
    <row r="109" spans="2:17" s="30" customFormat="1" ht="45">
      <c r="B109" s="78" t="s">
        <v>461</v>
      </c>
      <c r="C109" s="214" t="s">
        <v>4943</v>
      </c>
      <c r="D109" s="78" t="s">
        <v>6052</v>
      </c>
      <c r="E109" s="78">
        <v>34527363</v>
      </c>
      <c r="F109" s="78" t="s">
        <v>6053</v>
      </c>
      <c r="G109" s="78" t="s">
        <v>6054</v>
      </c>
      <c r="H109" s="216">
        <v>33116</v>
      </c>
      <c r="I109" s="78" t="s">
        <v>5</v>
      </c>
      <c r="J109" s="91" t="s">
        <v>6055</v>
      </c>
      <c r="K109" s="1467" t="s">
        <v>6056</v>
      </c>
      <c r="L109" s="91" t="s">
        <v>461</v>
      </c>
      <c r="M109" s="91" t="s">
        <v>18</v>
      </c>
      <c r="N109" s="91"/>
      <c r="O109" s="78"/>
      <c r="P109" s="1530"/>
      <c r="Q109" s="1531"/>
    </row>
    <row r="110" spans="2:17" s="30" customFormat="1" ht="30">
      <c r="B110" s="78" t="s">
        <v>461</v>
      </c>
      <c r="C110" s="214" t="s">
        <v>4943</v>
      </c>
      <c r="D110" s="78" t="s">
        <v>6057</v>
      </c>
      <c r="E110" s="78">
        <v>25415731</v>
      </c>
      <c r="F110" s="78" t="s">
        <v>6013</v>
      </c>
      <c r="G110" s="78" t="s">
        <v>465</v>
      </c>
      <c r="H110" s="216">
        <v>41310</v>
      </c>
      <c r="I110" s="78" t="s">
        <v>5</v>
      </c>
      <c r="J110" s="91" t="s">
        <v>6058</v>
      </c>
      <c r="K110" s="1467" t="s">
        <v>5</v>
      </c>
      <c r="L110" s="91" t="s">
        <v>461</v>
      </c>
      <c r="M110" s="91" t="s">
        <v>18</v>
      </c>
      <c r="N110" s="91"/>
      <c r="O110" s="78"/>
      <c r="P110" s="1530"/>
      <c r="Q110" s="1531"/>
    </row>
    <row r="111" spans="2:17" s="30" customFormat="1" ht="30">
      <c r="B111" s="78" t="s">
        <v>461</v>
      </c>
      <c r="C111" s="214" t="s">
        <v>4943</v>
      </c>
      <c r="D111" s="78" t="s">
        <v>6059</v>
      </c>
      <c r="E111" s="78">
        <v>1061759999</v>
      </c>
      <c r="F111" s="78" t="s">
        <v>780</v>
      </c>
      <c r="G111" s="78" t="s">
        <v>6039</v>
      </c>
      <c r="H111" s="216">
        <v>40893</v>
      </c>
      <c r="I111" s="78" t="s">
        <v>5</v>
      </c>
      <c r="J111" s="91" t="s">
        <v>6060</v>
      </c>
      <c r="K111" s="1467" t="s">
        <v>5</v>
      </c>
      <c r="L111" s="91" t="s">
        <v>461</v>
      </c>
      <c r="M111" s="91" t="s">
        <v>18</v>
      </c>
      <c r="N111" s="91"/>
      <c r="O111" s="78"/>
      <c r="P111" s="1530"/>
      <c r="Q111" s="1531"/>
    </row>
    <row r="112" spans="2:17" s="30" customFormat="1" ht="30">
      <c r="B112" s="78" t="s">
        <v>461</v>
      </c>
      <c r="C112" s="214" t="s">
        <v>4943</v>
      </c>
      <c r="D112" s="78" t="s">
        <v>6061</v>
      </c>
      <c r="E112" s="78">
        <v>1059910265</v>
      </c>
      <c r="F112" s="78" t="s">
        <v>6062</v>
      </c>
      <c r="G112" s="78" t="s">
        <v>6063</v>
      </c>
      <c r="H112" s="216" t="s">
        <v>5</v>
      </c>
      <c r="I112" s="78" t="s">
        <v>5</v>
      </c>
      <c r="J112" s="91" t="s">
        <v>6064</v>
      </c>
      <c r="K112" s="1467" t="s">
        <v>6065</v>
      </c>
      <c r="L112" s="91" t="s">
        <v>461</v>
      </c>
      <c r="M112" s="91" t="s">
        <v>18</v>
      </c>
      <c r="N112" s="91"/>
      <c r="O112" s="78"/>
      <c r="P112" s="1530"/>
      <c r="Q112" s="1531"/>
    </row>
    <row r="113" spans="2:17" s="30" customFormat="1" ht="45">
      <c r="B113" s="78" t="s">
        <v>461</v>
      </c>
      <c r="C113" s="214" t="s">
        <v>4943</v>
      </c>
      <c r="D113" s="78" t="s">
        <v>6066</v>
      </c>
      <c r="E113" s="78">
        <v>34331347</v>
      </c>
      <c r="F113" s="78" t="s">
        <v>6067</v>
      </c>
      <c r="G113" s="78" t="s">
        <v>6068</v>
      </c>
      <c r="H113" s="216">
        <v>40895</v>
      </c>
      <c r="I113" s="78" t="s">
        <v>5</v>
      </c>
      <c r="J113" s="91" t="s">
        <v>6069</v>
      </c>
      <c r="K113" s="1467" t="s">
        <v>5</v>
      </c>
      <c r="L113" s="91" t="s">
        <v>461</v>
      </c>
      <c r="M113" s="91" t="s">
        <v>18</v>
      </c>
      <c r="N113" s="91"/>
      <c r="O113" s="78"/>
      <c r="P113" s="1530"/>
      <c r="Q113" s="1531"/>
    </row>
    <row r="114" spans="2:17" s="30" customFormat="1" ht="30">
      <c r="B114" s="78" t="s">
        <v>486</v>
      </c>
      <c r="C114" s="214" t="s">
        <v>4943</v>
      </c>
      <c r="D114" s="78" t="s">
        <v>6070</v>
      </c>
      <c r="E114" s="78">
        <v>34316111</v>
      </c>
      <c r="F114" s="78" t="s">
        <v>6071</v>
      </c>
      <c r="G114" s="78" t="s">
        <v>4939</v>
      </c>
      <c r="H114" s="216">
        <v>39102</v>
      </c>
      <c r="I114" s="78" t="s">
        <v>5</v>
      </c>
      <c r="J114" s="91" t="s">
        <v>6072</v>
      </c>
      <c r="K114" s="1467" t="s">
        <v>5</v>
      </c>
      <c r="L114" s="91" t="s">
        <v>531</v>
      </c>
      <c r="M114" s="91" t="s">
        <v>18</v>
      </c>
      <c r="N114" s="91"/>
      <c r="O114" s="78"/>
      <c r="P114" s="1530"/>
      <c r="Q114" s="1531"/>
    </row>
    <row r="115" spans="2:17" s="30" customFormat="1" ht="30">
      <c r="B115" s="78" t="s">
        <v>486</v>
      </c>
      <c r="C115" s="214" t="s">
        <v>4943</v>
      </c>
      <c r="D115" s="78" t="s">
        <v>6073</v>
      </c>
      <c r="E115" s="78">
        <v>48600360</v>
      </c>
      <c r="F115" s="78" t="s">
        <v>6071</v>
      </c>
      <c r="G115" s="78" t="s">
        <v>6068</v>
      </c>
      <c r="H115" s="216">
        <v>39102</v>
      </c>
      <c r="I115" s="78" t="s">
        <v>5</v>
      </c>
      <c r="J115" s="91" t="s">
        <v>6074</v>
      </c>
      <c r="K115" s="1467" t="s">
        <v>6075</v>
      </c>
      <c r="L115" s="91" t="s">
        <v>531</v>
      </c>
      <c r="M115" s="91" t="s">
        <v>18</v>
      </c>
      <c r="N115" s="91"/>
      <c r="O115" s="78"/>
      <c r="P115" s="1530"/>
      <c r="Q115" s="1531"/>
    </row>
    <row r="116" spans="2:17" s="30" customFormat="1" ht="45">
      <c r="B116" s="78" t="s">
        <v>486</v>
      </c>
      <c r="C116" s="214" t="s">
        <v>4943</v>
      </c>
      <c r="D116" s="78" t="s">
        <v>6076</v>
      </c>
      <c r="E116" s="78">
        <v>59707751</v>
      </c>
      <c r="F116" s="78" t="s">
        <v>780</v>
      </c>
      <c r="G116" s="78" t="s">
        <v>6077</v>
      </c>
      <c r="H116" s="216">
        <v>38541</v>
      </c>
      <c r="I116" s="78" t="s">
        <v>5</v>
      </c>
      <c r="J116" s="91" t="s">
        <v>6078</v>
      </c>
      <c r="K116" s="1467" t="s">
        <v>6079</v>
      </c>
      <c r="L116" s="91" t="s">
        <v>531</v>
      </c>
      <c r="M116" s="91" t="s">
        <v>18</v>
      </c>
      <c r="N116" s="91"/>
      <c r="O116" s="78"/>
      <c r="P116" s="1530"/>
      <c r="Q116" s="1531"/>
    </row>
    <row r="117" spans="2:17" s="30" customFormat="1" ht="60">
      <c r="B117" s="78" t="s">
        <v>486</v>
      </c>
      <c r="C117" s="214" t="s">
        <v>4943</v>
      </c>
      <c r="D117" s="78" t="s">
        <v>6080</v>
      </c>
      <c r="E117" s="78">
        <v>48600084</v>
      </c>
      <c r="F117" s="78" t="s">
        <v>6067</v>
      </c>
      <c r="G117" s="78" t="s">
        <v>6068</v>
      </c>
      <c r="H117" s="216">
        <v>41259</v>
      </c>
      <c r="I117" s="78" t="s">
        <v>5</v>
      </c>
      <c r="J117" s="91" t="s">
        <v>6081</v>
      </c>
      <c r="K117" s="1467" t="s">
        <v>6082</v>
      </c>
      <c r="L117" s="91" t="s">
        <v>531</v>
      </c>
      <c r="M117" s="91" t="s">
        <v>18</v>
      </c>
      <c r="N117" s="91"/>
      <c r="O117" s="78"/>
      <c r="P117" s="1530"/>
      <c r="Q117" s="1531"/>
    </row>
    <row r="118" spans="2:17" s="30" customFormat="1" ht="30">
      <c r="B118" s="78" t="s">
        <v>486</v>
      </c>
      <c r="C118" s="214" t="s">
        <v>4943</v>
      </c>
      <c r="D118" s="78" t="s">
        <v>6083</v>
      </c>
      <c r="E118" s="78">
        <v>1061703238</v>
      </c>
      <c r="F118" s="78" t="s">
        <v>6071</v>
      </c>
      <c r="G118" s="78" t="s">
        <v>6084</v>
      </c>
      <c r="H118" s="216">
        <v>40586</v>
      </c>
      <c r="I118" s="78" t="s">
        <v>5</v>
      </c>
      <c r="J118" s="91" t="s">
        <v>4164</v>
      </c>
      <c r="K118" s="1467" t="s">
        <v>6085</v>
      </c>
      <c r="L118" s="91" t="s">
        <v>531</v>
      </c>
      <c r="M118" s="91" t="s">
        <v>18</v>
      </c>
      <c r="N118" s="91"/>
      <c r="O118" s="78"/>
      <c r="P118" s="1530"/>
      <c r="Q118" s="1531"/>
    </row>
    <row r="119" spans="2:17" s="30" customFormat="1" ht="30">
      <c r="B119" s="78" t="s">
        <v>486</v>
      </c>
      <c r="C119" s="214" t="s">
        <v>4943</v>
      </c>
      <c r="D119" s="78" t="s">
        <v>6086</v>
      </c>
      <c r="E119" s="78">
        <v>1061733360</v>
      </c>
      <c r="F119" s="78" t="s">
        <v>497</v>
      </c>
      <c r="G119" s="78" t="s">
        <v>6087</v>
      </c>
      <c r="H119" s="216">
        <v>39424</v>
      </c>
      <c r="I119" s="78" t="s">
        <v>5</v>
      </c>
      <c r="J119" s="91" t="s">
        <v>4164</v>
      </c>
      <c r="K119" s="1467" t="s">
        <v>6088</v>
      </c>
      <c r="L119" s="91" t="s">
        <v>531</v>
      </c>
      <c r="M119" s="91" t="s">
        <v>18</v>
      </c>
      <c r="N119" s="91"/>
      <c r="O119" s="78"/>
      <c r="P119" s="1530"/>
      <c r="Q119" s="1531"/>
    </row>
    <row r="120" spans="2:17" s="30" customFormat="1" ht="45">
      <c r="B120" s="78" t="s">
        <v>486</v>
      </c>
      <c r="C120" s="214" t="s">
        <v>4943</v>
      </c>
      <c r="D120" s="78" t="s">
        <v>6089</v>
      </c>
      <c r="E120" s="78">
        <v>1059358071</v>
      </c>
      <c r="F120" s="78" t="s">
        <v>6067</v>
      </c>
      <c r="G120" s="78" t="s">
        <v>6068</v>
      </c>
      <c r="H120" s="216">
        <v>41628</v>
      </c>
      <c r="I120" s="78" t="s">
        <v>5</v>
      </c>
      <c r="J120" s="91" t="s">
        <v>6090</v>
      </c>
      <c r="K120" s="1467" t="s">
        <v>5</v>
      </c>
      <c r="L120" s="91" t="s">
        <v>531</v>
      </c>
      <c r="M120" s="91" t="s">
        <v>18</v>
      </c>
      <c r="N120" s="91"/>
      <c r="O120" s="78"/>
      <c r="P120" s="1530"/>
      <c r="Q120" s="1531"/>
    </row>
    <row r="121" spans="2:17" s="30" customFormat="1" ht="45">
      <c r="B121" s="78" t="s">
        <v>486</v>
      </c>
      <c r="C121" s="214" t="s">
        <v>4943</v>
      </c>
      <c r="D121" s="78" t="s">
        <v>6091</v>
      </c>
      <c r="E121" s="78">
        <v>1060868785</v>
      </c>
      <c r="F121" s="78" t="s">
        <v>6067</v>
      </c>
      <c r="G121" s="78" t="s">
        <v>842</v>
      </c>
      <c r="H121" s="216">
        <v>40397</v>
      </c>
      <c r="I121" s="78" t="s">
        <v>5</v>
      </c>
      <c r="J121" s="91" t="s">
        <v>6092</v>
      </c>
      <c r="K121" s="1467" t="s">
        <v>6093</v>
      </c>
      <c r="L121" s="91" t="s">
        <v>531</v>
      </c>
      <c r="M121" s="91" t="s">
        <v>18</v>
      </c>
      <c r="N121" s="91"/>
      <c r="O121" s="78"/>
      <c r="P121" s="1530"/>
      <c r="Q121" s="1531"/>
    </row>
    <row r="122" spans="2:17" s="30" customFormat="1" ht="30">
      <c r="B122" s="78" t="s">
        <v>486</v>
      </c>
      <c r="C122" s="214" t="s">
        <v>4943</v>
      </c>
      <c r="D122" s="78" t="s">
        <v>6094</v>
      </c>
      <c r="E122" s="78">
        <v>1061759665</v>
      </c>
      <c r="F122" s="78" t="s">
        <v>780</v>
      </c>
      <c r="G122" s="78" t="s">
        <v>6039</v>
      </c>
      <c r="H122" s="216">
        <v>40893</v>
      </c>
      <c r="I122" s="78" t="s">
        <v>5</v>
      </c>
      <c r="J122" s="91" t="s">
        <v>5</v>
      </c>
      <c r="K122" s="1467" t="s">
        <v>5</v>
      </c>
      <c r="L122" s="91" t="s">
        <v>531</v>
      </c>
      <c r="M122" s="91" t="s">
        <v>18</v>
      </c>
      <c r="N122" s="91"/>
      <c r="O122" s="78"/>
      <c r="P122" s="1530"/>
      <c r="Q122" s="1531"/>
    </row>
    <row r="123" spans="2:17" s="30" customFormat="1" ht="45">
      <c r="B123" s="78" t="s">
        <v>486</v>
      </c>
      <c r="C123" s="214" t="s">
        <v>4943</v>
      </c>
      <c r="D123" s="78" t="s">
        <v>6095</v>
      </c>
      <c r="E123" s="78">
        <v>34564992</v>
      </c>
      <c r="F123" s="78" t="s">
        <v>6067</v>
      </c>
      <c r="G123" s="78" t="s">
        <v>3995</v>
      </c>
      <c r="H123" s="216">
        <v>41117</v>
      </c>
      <c r="I123" s="78" t="s">
        <v>5</v>
      </c>
      <c r="J123" s="91" t="s">
        <v>6096</v>
      </c>
      <c r="K123" s="1467" t="s">
        <v>6097</v>
      </c>
      <c r="L123" s="91" t="s">
        <v>531</v>
      </c>
      <c r="M123" s="91" t="s">
        <v>18</v>
      </c>
      <c r="N123" s="91"/>
      <c r="O123" s="78"/>
      <c r="P123" s="1530"/>
      <c r="Q123" s="1531"/>
    </row>
    <row r="124" spans="2:17" s="30" customFormat="1" ht="45">
      <c r="B124" s="78" t="s">
        <v>486</v>
      </c>
      <c r="C124" s="214" t="s">
        <v>4943</v>
      </c>
      <c r="D124" s="78" t="s">
        <v>6098</v>
      </c>
      <c r="E124" s="78">
        <v>25327993</v>
      </c>
      <c r="F124" s="78" t="s">
        <v>6067</v>
      </c>
      <c r="G124" s="78" t="s">
        <v>465</v>
      </c>
      <c r="H124" s="216">
        <v>40884</v>
      </c>
      <c r="I124" s="78" t="s">
        <v>5</v>
      </c>
      <c r="J124" s="91" t="s">
        <v>6099</v>
      </c>
      <c r="K124" s="1467" t="s">
        <v>6100</v>
      </c>
      <c r="L124" s="91" t="s">
        <v>531</v>
      </c>
      <c r="M124" s="91" t="s">
        <v>18</v>
      </c>
      <c r="N124" s="91"/>
      <c r="O124" s="78"/>
      <c r="P124" s="1530"/>
      <c r="Q124" s="1531"/>
    </row>
    <row r="125" spans="2:17" s="30" customFormat="1" ht="30">
      <c r="B125" s="78" t="s">
        <v>486</v>
      </c>
      <c r="C125" s="214" t="s">
        <v>4943</v>
      </c>
      <c r="D125" s="78" t="s">
        <v>6101</v>
      </c>
      <c r="E125" s="78">
        <v>34543146</v>
      </c>
      <c r="F125" s="78" t="s">
        <v>6102</v>
      </c>
      <c r="G125" s="78" t="s">
        <v>6103</v>
      </c>
      <c r="H125" s="216">
        <v>30977</v>
      </c>
      <c r="I125" s="78" t="s">
        <v>5</v>
      </c>
      <c r="J125" s="91" t="s">
        <v>6099</v>
      </c>
      <c r="K125" s="1467" t="s">
        <v>6104</v>
      </c>
      <c r="L125" s="91" t="s">
        <v>531</v>
      </c>
      <c r="M125" s="91" t="s">
        <v>18</v>
      </c>
      <c r="N125" s="91"/>
      <c r="O125" s="78"/>
      <c r="P125" s="1530"/>
      <c r="Q125" s="1531"/>
    </row>
    <row r="126" spans="2:17" s="30" customFormat="1" ht="45">
      <c r="B126" s="78" t="s">
        <v>486</v>
      </c>
      <c r="C126" s="214" t="s">
        <v>4943</v>
      </c>
      <c r="D126" s="78" t="s">
        <v>6105</v>
      </c>
      <c r="E126" s="78">
        <v>1061731264</v>
      </c>
      <c r="F126" s="78" t="s">
        <v>6067</v>
      </c>
      <c r="G126" s="78" t="s">
        <v>465</v>
      </c>
      <c r="H126" s="216">
        <v>40884</v>
      </c>
      <c r="I126" s="78" t="s">
        <v>5</v>
      </c>
      <c r="J126" s="91" t="s">
        <v>6106</v>
      </c>
      <c r="K126" s="1467" t="s">
        <v>6107</v>
      </c>
      <c r="L126" s="91" t="s">
        <v>531</v>
      </c>
      <c r="M126" s="91" t="s">
        <v>18</v>
      </c>
      <c r="N126" s="91"/>
      <c r="O126" s="78"/>
      <c r="P126" s="1530"/>
      <c r="Q126" s="1531"/>
    </row>
    <row r="127" spans="2:17" s="30" customFormat="1" ht="45">
      <c r="B127" s="78" t="s">
        <v>486</v>
      </c>
      <c r="C127" s="214" t="s">
        <v>4943</v>
      </c>
      <c r="D127" s="78" t="s">
        <v>6108</v>
      </c>
      <c r="E127" s="78">
        <v>1060871307</v>
      </c>
      <c r="F127" s="78" t="s">
        <v>464</v>
      </c>
      <c r="G127" s="78" t="s">
        <v>465</v>
      </c>
      <c r="H127" s="216">
        <v>41240</v>
      </c>
      <c r="I127" s="78" t="s">
        <v>5</v>
      </c>
      <c r="J127" s="91" t="s">
        <v>998</v>
      </c>
      <c r="K127" s="1467" t="s">
        <v>6109</v>
      </c>
      <c r="L127" s="91" t="s">
        <v>531</v>
      </c>
      <c r="M127" s="91" t="s">
        <v>18</v>
      </c>
      <c r="N127" s="91"/>
      <c r="O127" s="78"/>
      <c r="P127" s="1530"/>
      <c r="Q127" s="1531"/>
    </row>
    <row r="128" spans="2:17" s="30" customFormat="1" ht="45">
      <c r="B128" s="78" t="s">
        <v>486</v>
      </c>
      <c r="C128" s="214" t="s">
        <v>4943</v>
      </c>
      <c r="D128" s="78" t="s">
        <v>6110</v>
      </c>
      <c r="E128" s="78">
        <v>1061791103</v>
      </c>
      <c r="F128" s="78" t="s">
        <v>464</v>
      </c>
      <c r="G128" s="78" t="s">
        <v>842</v>
      </c>
      <c r="H128" s="216">
        <v>41666</v>
      </c>
      <c r="I128" s="78" t="s">
        <v>5</v>
      </c>
      <c r="J128" s="91" t="s">
        <v>4877</v>
      </c>
      <c r="K128" s="1467" t="s">
        <v>4157</v>
      </c>
      <c r="L128" s="91" t="s">
        <v>531</v>
      </c>
      <c r="M128" s="91" t="s">
        <v>18</v>
      </c>
      <c r="N128" s="91"/>
      <c r="O128" s="78"/>
      <c r="P128" s="1530"/>
      <c r="Q128" s="1531"/>
    </row>
    <row r="129" spans="2:17" s="30" customFormat="1" ht="30">
      <c r="B129" s="78" t="s">
        <v>486</v>
      </c>
      <c r="C129" s="214" t="s">
        <v>4943</v>
      </c>
      <c r="D129" s="78" t="s">
        <v>6111</v>
      </c>
      <c r="E129" s="78">
        <v>36283831</v>
      </c>
      <c r="F129" s="78" t="s">
        <v>3108</v>
      </c>
      <c r="G129" s="78" t="s">
        <v>842</v>
      </c>
      <c r="H129" s="216">
        <v>41482</v>
      </c>
      <c r="I129" s="78" t="s">
        <v>5</v>
      </c>
      <c r="J129" s="91" t="s">
        <v>6112</v>
      </c>
      <c r="K129" s="1467" t="s">
        <v>6113</v>
      </c>
      <c r="L129" s="91" t="s">
        <v>531</v>
      </c>
      <c r="M129" s="91" t="s">
        <v>18</v>
      </c>
      <c r="N129" s="91"/>
      <c r="O129" s="78"/>
      <c r="P129" s="1530"/>
      <c r="Q129" s="1531"/>
    </row>
    <row r="130" spans="2:17" s="30" customFormat="1" ht="60">
      <c r="B130" s="78" t="s">
        <v>486</v>
      </c>
      <c r="C130" s="214" t="s">
        <v>4943</v>
      </c>
      <c r="D130" s="78" t="s">
        <v>6114</v>
      </c>
      <c r="E130" s="78">
        <v>1061700428</v>
      </c>
      <c r="F130" s="78" t="s">
        <v>6115</v>
      </c>
      <c r="G130" s="78" t="s">
        <v>6116</v>
      </c>
      <c r="H130" s="216">
        <v>40165</v>
      </c>
      <c r="I130" s="78" t="s">
        <v>5</v>
      </c>
      <c r="J130" s="91" t="s">
        <v>6117</v>
      </c>
      <c r="K130" s="1467" t="s">
        <v>6118</v>
      </c>
      <c r="L130" s="91" t="s">
        <v>531</v>
      </c>
      <c r="M130" s="91" t="s">
        <v>18</v>
      </c>
      <c r="N130" s="91"/>
      <c r="O130" s="78"/>
      <c r="P130" s="1530"/>
      <c r="Q130" s="1531"/>
    </row>
    <row r="131" spans="2:17" s="30" customFormat="1" ht="30">
      <c r="B131" s="78" t="s">
        <v>486</v>
      </c>
      <c r="C131" s="214" t="s">
        <v>4943</v>
      </c>
      <c r="D131" s="78" t="s">
        <v>6119</v>
      </c>
      <c r="E131" s="78">
        <v>1061759331</v>
      </c>
      <c r="F131" s="78" t="s">
        <v>3108</v>
      </c>
      <c r="G131" s="78" t="s">
        <v>842</v>
      </c>
      <c r="H131" s="216">
        <v>41846</v>
      </c>
      <c r="I131" s="78" t="s">
        <v>5</v>
      </c>
      <c r="J131" s="91" t="s">
        <v>5</v>
      </c>
      <c r="K131" s="1467" t="s">
        <v>5</v>
      </c>
      <c r="L131" s="91" t="s">
        <v>531</v>
      </c>
      <c r="M131" s="91" t="s">
        <v>18</v>
      </c>
      <c r="N131" s="91"/>
      <c r="O131" s="78"/>
      <c r="P131" s="1530"/>
      <c r="Q131" s="1531"/>
    </row>
    <row r="132" spans="2:17" s="30" customFormat="1" ht="30">
      <c r="B132" s="78" t="s">
        <v>486</v>
      </c>
      <c r="C132" s="214" t="s">
        <v>4943</v>
      </c>
      <c r="D132" s="78" t="s">
        <v>6120</v>
      </c>
      <c r="E132" s="78">
        <v>76332170</v>
      </c>
      <c r="F132" s="78" t="s">
        <v>3108</v>
      </c>
      <c r="G132" s="78" t="s">
        <v>6068</v>
      </c>
      <c r="H132" s="216">
        <v>41539</v>
      </c>
      <c r="I132" s="78" t="s">
        <v>5</v>
      </c>
      <c r="J132" s="91" t="s">
        <v>6121</v>
      </c>
      <c r="K132" s="1467" t="s">
        <v>6122</v>
      </c>
      <c r="L132" s="91" t="s">
        <v>531</v>
      </c>
      <c r="M132" s="91" t="s">
        <v>18</v>
      </c>
      <c r="N132" s="91"/>
      <c r="O132" s="78"/>
      <c r="P132" s="1530"/>
      <c r="Q132" s="1531"/>
    </row>
    <row r="133" spans="2:17" s="30" customFormat="1" ht="30">
      <c r="B133" s="78" t="s">
        <v>486</v>
      </c>
      <c r="C133" s="214" t="s">
        <v>4943</v>
      </c>
      <c r="D133" s="78" t="s">
        <v>6123</v>
      </c>
      <c r="E133" s="78">
        <v>25290221</v>
      </c>
      <c r="F133" s="78" t="s">
        <v>497</v>
      </c>
      <c r="G133" s="78" t="s">
        <v>896</v>
      </c>
      <c r="H133" s="216">
        <v>36512</v>
      </c>
      <c r="I133" s="78" t="s">
        <v>5</v>
      </c>
      <c r="J133" s="91" t="s">
        <v>6124</v>
      </c>
      <c r="K133" s="1467" t="s">
        <v>6125</v>
      </c>
      <c r="L133" s="91" t="s">
        <v>531</v>
      </c>
      <c r="M133" s="91" t="s">
        <v>18</v>
      </c>
      <c r="N133" s="91"/>
      <c r="O133" s="78"/>
      <c r="P133" s="1530"/>
      <c r="Q133" s="1531"/>
    </row>
    <row r="135" spans="2:17" ht="15.75" thickBot="1">
      <c r="H135" s="1062"/>
    </row>
    <row r="136" spans="2:17" ht="15.75" thickBot="1">
      <c r="B136" s="1532" t="s">
        <v>139</v>
      </c>
      <c r="C136" s="1533"/>
      <c r="D136" s="1533"/>
      <c r="E136" s="1533"/>
      <c r="F136" s="1533"/>
      <c r="G136" s="1533"/>
      <c r="H136" s="1533"/>
      <c r="I136" s="1533"/>
      <c r="J136" s="1533"/>
      <c r="K136" s="1533"/>
      <c r="L136" s="1533"/>
      <c r="M136" s="1533"/>
      <c r="N136" s="1534"/>
    </row>
    <row r="139" spans="2:17" ht="46.15" customHeight="1">
      <c r="B139" s="22" t="s">
        <v>17</v>
      </c>
      <c r="C139" s="22" t="s">
        <v>80</v>
      </c>
      <c r="D139" s="1522" t="s">
        <v>79</v>
      </c>
      <c r="E139" s="1523"/>
    </row>
    <row r="140" spans="2:17">
      <c r="B140" s="78" t="s">
        <v>140</v>
      </c>
      <c r="C140" s="1256" t="s">
        <v>259</v>
      </c>
      <c r="D140" s="1528"/>
      <c r="E140" s="1528"/>
    </row>
    <row r="143" spans="2:17">
      <c r="B143" s="1505" t="s">
        <v>141</v>
      </c>
      <c r="C143" s="1506"/>
      <c r="D143" s="1506"/>
      <c r="E143" s="1506"/>
      <c r="F143" s="1506"/>
      <c r="G143" s="1506"/>
      <c r="H143" s="1506"/>
      <c r="I143" s="1506"/>
      <c r="J143" s="1506"/>
      <c r="K143" s="1506"/>
      <c r="L143" s="1506"/>
      <c r="M143" s="1506"/>
      <c r="N143" s="1506"/>
      <c r="O143" s="1506"/>
      <c r="P143" s="1506"/>
    </row>
    <row r="145" spans="1:26" ht="15.75" thickBot="1"/>
    <row r="146" spans="1:26" ht="15.75" thickBot="1">
      <c r="B146" s="1532" t="s">
        <v>142</v>
      </c>
      <c r="C146" s="1533"/>
      <c r="D146" s="1533"/>
      <c r="E146" s="1533"/>
      <c r="F146" s="1533"/>
      <c r="G146" s="1533"/>
      <c r="H146" s="1533"/>
      <c r="I146" s="1533"/>
      <c r="J146" s="1533"/>
      <c r="K146" s="1533"/>
      <c r="L146" s="1533"/>
      <c r="M146" s="1533"/>
      <c r="N146" s="1534"/>
    </row>
    <row r="148" spans="1:26" ht="15.75" thickBot="1">
      <c r="M148" s="1040"/>
      <c r="N148" s="1040"/>
    </row>
    <row r="149" spans="1:26" s="39" customFormat="1" ht="109.5" customHeight="1">
      <c r="B149" s="11" t="s">
        <v>33</v>
      </c>
      <c r="C149" s="11" t="s">
        <v>34</v>
      </c>
      <c r="D149" s="11" t="s">
        <v>35</v>
      </c>
      <c r="E149" s="868" t="s">
        <v>36</v>
      </c>
      <c r="F149" s="1063" t="s">
        <v>37</v>
      </c>
      <c r="G149" s="869" t="s">
        <v>38</v>
      </c>
      <c r="H149" s="868" t="s">
        <v>39</v>
      </c>
      <c r="I149" s="1063" t="s">
        <v>40</v>
      </c>
      <c r="J149" s="1063" t="s">
        <v>41</v>
      </c>
      <c r="K149" s="1468" t="s">
        <v>42</v>
      </c>
      <c r="L149" s="1063" t="s">
        <v>43</v>
      </c>
      <c r="M149" s="1063" t="s">
        <v>44</v>
      </c>
      <c r="N149" s="1063" t="s">
        <v>45</v>
      </c>
      <c r="O149" s="1063" t="s">
        <v>46</v>
      </c>
      <c r="P149" s="1065" t="s">
        <v>47</v>
      </c>
      <c r="Q149" s="1065" t="s">
        <v>48</v>
      </c>
    </row>
    <row r="150" spans="1:26" s="1263" customFormat="1" ht="69.75" customHeight="1">
      <c r="A150" s="1311">
        <v>1</v>
      </c>
      <c r="B150" s="15" t="s">
        <v>5916</v>
      </c>
      <c r="C150" s="536" t="s">
        <v>6126</v>
      </c>
      <c r="D150" s="15" t="s">
        <v>340</v>
      </c>
      <c r="E150" s="155" t="s">
        <v>6127</v>
      </c>
      <c r="F150" s="872" t="s">
        <v>259</v>
      </c>
      <c r="G150" s="873">
        <v>0.34</v>
      </c>
      <c r="H150" s="1066">
        <v>41656</v>
      </c>
      <c r="I150" s="1090">
        <v>42004</v>
      </c>
      <c r="J150" s="872" t="s">
        <v>19</v>
      </c>
      <c r="K150" s="1068"/>
      <c r="L150" s="872">
        <v>11</v>
      </c>
      <c r="M150" s="872">
        <v>252</v>
      </c>
      <c r="N150" s="872">
        <f>G150*M150</f>
        <v>85.68</v>
      </c>
      <c r="O150" s="1069">
        <f>163076916</f>
        <v>163076916</v>
      </c>
      <c r="P150" s="1069">
        <v>108</v>
      </c>
      <c r="Q150" s="1210" t="s">
        <v>6128</v>
      </c>
      <c r="R150" s="64"/>
      <c r="S150" s="64"/>
      <c r="T150" s="64"/>
      <c r="U150" s="64"/>
      <c r="V150" s="64"/>
      <c r="W150" s="64"/>
      <c r="X150" s="64"/>
      <c r="Y150" s="64"/>
      <c r="Z150" s="64"/>
    </row>
    <row r="151" spans="1:26" s="1263" customFormat="1" ht="69" customHeight="1">
      <c r="A151" s="1311">
        <f>+A150+1</f>
        <v>2</v>
      </c>
      <c r="B151" s="15" t="s">
        <v>5916</v>
      </c>
      <c r="C151" s="536" t="s">
        <v>6126</v>
      </c>
      <c r="D151" s="15" t="s">
        <v>340</v>
      </c>
      <c r="E151" s="155" t="s">
        <v>6129</v>
      </c>
      <c r="F151" s="1211" t="s">
        <v>259</v>
      </c>
      <c r="G151" s="1212">
        <v>0.34</v>
      </c>
      <c r="H151" s="1213">
        <v>40925</v>
      </c>
      <c r="I151" s="1214">
        <v>41274</v>
      </c>
      <c r="J151" s="1211" t="s">
        <v>19</v>
      </c>
      <c r="K151" s="1215"/>
      <c r="L151" s="1211">
        <v>11</v>
      </c>
      <c r="M151" s="1211">
        <v>252</v>
      </c>
      <c r="N151" s="872">
        <f t="shared" ref="N151:N153" si="2">G151*M151</f>
        <v>85.68</v>
      </c>
      <c r="O151" s="1216">
        <f>137858090</f>
        <v>137858090</v>
      </c>
      <c r="P151" s="1216">
        <v>108</v>
      </c>
      <c r="Q151" s="2149" t="s">
        <v>6130</v>
      </c>
      <c r="R151" s="64"/>
      <c r="S151" s="64"/>
      <c r="T151" s="64"/>
      <c r="U151" s="64"/>
      <c r="V151" s="64"/>
      <c r="W151" s="64"/>
      <c r="X151" s="64"/>
      <c r="Y151" s="64"/>
      <c r="Z151" s="64"/>
    </row>
    <row r="152" spans="1:26" s="1263" customFormat="1" ht="66.75" customHeight="1">
      <c r="A152" s="1311"/>
      <c r="B152" s="15" t="s">
        <v>5916</v>
      </c>
      <c r="C152" s="536" t="s">
        <v>6126</v>
      </c>
      <c r="D152" s="15" t="s">
        <v>340</v>
      </c>
      <c r="E152" s="155" t="s">
        <v>6131</v>
      </c>
      <c r="F152" s="1211" t="s">
        <v>259</v>
      </c>
      <c r="G152" s="1212">
        <v>0.34</v>
      </c>
      <c r="H152" s="1213">
        <v>41291</v>
      </c>
      <c r="I152" s="1214">
        <v>41639</v>
      </c>
      <c r="J152" s="1211" t="s">
        <v>19</v>
      </c>
      <c r="K152" s="1215"/>
      <c r="L152" s="1211">
        <v>11</v>
      </c>
      <c r="M152" s="1211">
        <v>252</v>
      </c>
      <c r="N152" s="872">
        <f t="shared" si="2"/>
        <v>85.68</v>
      </c>
      <c r="O152" s="1216">
        <f>183469185</f>
        <v>183469185</v>
      </c>
      <c r="P152" s="1216">
        <v>108</v>
      </c>
      <c r="Q152" s="2150"/>
      <c r="R152" s="64"/>
      <c r="S152" s="64"/>
      <c r="T152" s="64"/>
      <c r="U152" s="64"/>
      <c r="V152" s="64"/>
      <c r="W152" s="64"/>
      <c r="X152" s="64"/>
      <c r="Y152" s="64"/>
      <c r="Z152" s="64"/>
    </row>
    <row r="153" spans="1:26" s="1263" customFormat="1" ht="95.25" customHeight="1">
      <c r="A153" s="1311"/>
      <c r="B153" s="15" t="s">
        <v>5916</v>
      </c>
      <c r="C153" s="536" t="s">
        <v>6126</v>
      </c>
      <c r="D153" s="15" t="s">
        <v>340</v>
      </c>
      <c r="E153" s="155" t="s">
        <v>6127</v>
      </c>
      <c r="F153" s="1211" t="s">
        <v>259</v>
      </c>
      <c r="G153" s="1212">
        <v>0.34</v>
      </c>
      <c r="H153" s="1213">
        <v>41656</v>
      </c>
      <c r="I153" s="1214">
        <v>42004</v>
      </c>
      <c r="J153" s="1211" t="s">
        <v>19</v>
      </c>
      <c r="K153" s="1215"/>
      <c r="L153" s="1211">
        <v>0</v>
      </c>
      <c r="M153" s="1211">
        <v>252</v>
      </c>
      <c r="N153" s="872">
        <f t="shared" si="2"/>
        <v>85.68</v>
      </c>
      <c r="O153" s="1216">
        <v>163076916</v>
      </c>
      <c r="P153" s="1216">
        <v>108</v>
      </c>
      <c r="Q153" s="2151"/>
      <c r="R153" s="64"/>
      <c r="S153" s="64"/>
      <c r="T153" s="64"/>
      <c r="U153" s="64"/>
      <c r="V153" s="64"/>
      <c r="W153" s="64"/>
      <c r="X153" s="64"/>
      <c r="Y153" s="64"/>
      <c r="Z153" s="64"/>
    </row>
    <row r="154" spans="1:26" s="1263" customFormat="1">
      <c r="A154" s="1311"/>
      <c r="B154" s="17" t="s">
        <v>29</v>
      </c>
      <c r="C154" s="16"/>
      <c r="D154" s="15"/>
      <c r="E154" s="155"/>
      <c r="F154" s="872"/>
      <c r="G154" s="536"/>
      <c r="H154" s="155"/>
      <c r="I154" s="872"/>
      <c r="J154" s="872"/>
      <c r="K154" s="1047">
        <f>SUM(K150:K153)</f>
        <v>0</v>
      </c>
      <c r="L154" s="1044">
        <f>SUM(L150:L153)</f>
        <v>33</v>
      </c>
      <c r="M154" s="1044">
        <f>SUM(M150:M153)</f>
        <v>1008</v>
      </c>
      <c r="N154" s="1044">
        <f>SUM(N150:N153)</f>
        <v>342.72</v>
      </c>
      <c r="O154" s="1069"/>
      <c r="P154" s="1069"/>
      <c r="Q154" s="1069"/>
    </row>
    <row r="155" spans="1:26">
      <c r="B155" s="66"/>
      <c r="C155" s="520"/>
      <c r="D155" s="66"/>
      <c r="E155" s="883"/>
      <c r="F155" s="1048"/>
      <c r="G155" s="884"/>
      <c r="H155" s="1049"/>
      <c r="I155" s="1048"/>
      <c r="J155" s="1048"/>
      <c r="K155" s="1461"/>
      <c r="L155" s="1048"/>
      <c r="M155" s="1048"/>
      <c r="N155" s="1048"/>
      <c r="O155" s="1048"/>
      <c r="P155" s="1048"/>
    </row>
    <row r="156" spans="1:26">
      <c r="B156" s="19" t="s">
        <v>156</v>
      </c>
      <c r="C156" s="1217">
        <f>+K154</f>
        <v>0</v>
      </c>
      <c r="H156" s="1051"/>
      <c r="I156" s="1050"/>
      <c r="J156" s="1050"/>
      <c r="K156" s="1462"/>
      <c r="L156" s="1050"/>
      <c r="M156" s="1050"/>
      <c r="N156" s="1048"/>
      <c r="O156" s="1048"/>
      <c r="P156" s="1048"/>
    </row>
    <row r="158" spans="1:26" ht="15.75" thickBot="1"/>
    <row r="159" spans="1:26" ht="37.15" customHeight="1" thickBot="1">
      <c r="B159" s="24" t="s">
        <v>157</v>
      </c>
      <c r="C159" s="25" t="s">
        <v>158</v>
      </c>
      <c r="D159" s="24" t="s">
        <v>28</v>
      </c>
      <c r="E159" s="912" t="s">
        <v>159</v>
      </c>
    </row>
    <row r="160" spans="1:26">
      <c r="B160" s="85" t="s">
        <v>160</v>
      </c>
      <c r="C160" s="86">
        <v>20</v>
      </c>
      <c r="D160" s="389">
        <v>0</v>
      </c>
      <c r="E160" s="1921">
        <f>D160+D161+D162</f>
        <v>0</v>
      </c>
    </row>
    <row r="161" spans="2:17">
      <c r="B161" s="85" t="s">
        <v>161</v>
      </c>
      <c r="C161" s="71">
        <v>30</v>
      </c>
      <c r="D161" s="390">
        <v>0</v>
      </c>
      <c r="E161" s="1922"/>
    </row>
    <row r="162" spans="2:17" ht="15.75" thickBot="1">
      <c r="B162" s="85" t="s">
        <v>162</v>
      </c>
      <c r="C162" s="87">
        <v>40</v>
      </c>
      <c r="D162" s="391">
        <v>0</v>
      </c>
      <c r="E162" s="1923"/>
    </row>
    <row r="164" spans="2:17" ht="15.75" thickBot="1"/>
    <row r="165" spans="2:17" ht="15.75" thickBot="1">
      <c r="B165" s="1532" t="s">
        <v>163</v>
      </c>
      <c r="C165" s="1533"/>
      <c r="D165" s="1533"/>
      <c r="E165" s="1533"/>
      <c r="F165" s="1533"/>
      <c r="G165" s="1533"/>
      <c r="H165" s="1533"/>
      <c r="I165" s="1533"/>
      <c r="J165" s="1533"/>
      <c r="K165" s="1533"/>
      <c r="L165" s="1533"/>
      <c r="M165" s="1533"/>
      <c r="N165" s="1534"/>
    </row>
    <row r="167" spans="2:17" s="39" customFormat="1" ht="76.5" customHeight="1">
      <c r="B167" s="1309" t="s">
        <v>88</v>
      </c>
      <c r="C167" s="1309" t="s">
        <v>89</v>
      </c>
      <c r="D167" s="1309" t="s">
        <v>90</v>
      </c>
      <c r="E167" s="891" t="s">
        <v>91</v>
      </c>
      <c r="F167" s="891" t="s">
        <v>92</v>
      </c>
      <c r="G167" s="1309" t="s">
        <v>93</v>
      </c>
      <c r="H167" s="891" t="s">
        <v>94</v>
      </c>
      <c r="I167" s="891" t="s">
        <v>95</v>
      </c>
      <c r="J167" s="2030" t="s">
        <v>164</v>
      </c>
      <c r="K167" s="2078"/>
      <c r="L167" s="2031"/>
      <c r="M167" s="891" t="s">
        <v>97</v>
      </c>
      <c r="N167" s="891" t="s">
        <v>234</v>
      </c>
      <c r="O167" s="891" t="s">
        <v>235</v>
      </c>
      <c r="P167" s="2030" t="s">
        <v>79</v>
      </c>
      <c r="Q167" s="2031"/>
    </row>
    <row r="168" spans="2:17" s="30" customFormat="1">
      <c r="B168" s="217" t="s">
        <v>1495</v>
      </c>
      <c r="C168" s="1253"/>
      <c r="D168" s="217"/>
      <c r="E168" s="893"/>
      <c r="F168" s="1354"/>
      <c r="G168" s="1284"/>
      <c r="H168" s="1078"/>
      <c r="I168" s="1360"/>
      <c r="J168" s="1354"/>
      <c r="K168" s="1464"/>
      <c r="L168" s="1360"/>
      <c r="M168" s="1354"/>
      <c r="N168" s="1354"/>
      <c r="O168" s="1354"/>
      <c r="P168" s="2051"/>
      <c r="Q168" s="2051"/>
    </row>
    <row r="169" spans="2:17" s="30" customFormat="1">
      <c r="B169" s="217" t="s">
        <v>1075</v>
      </c>
      <c r="C169" s="1253"/>
      <c r="D169" s="217"/>
      <c r="E169" s="893"/>
      <c r="F169" s="1354"/>
      <c r="G169" s="1284"/>
      <c r="H169" s="1078"/>
      <c r="I169" s="1360"/>
      <c r="J169" s="1354"/>
      <c r="K169" s="1464"/>
      <c r="L169" s="1360"/>
      <c r="M169" s="1354"/>
      <c r="N169" s="1354"/>
      <c r="O169" s="1354"/>
      <c r="P169" s="2051"/>
      <c r="Q169" s="2051"/>
    </row>
    <row r="170" spans="2:17" s="30" customFormat="1" ht="180">
      <c r="B170" s="217" t="s">
        <v>227</v>
      </c>
      <c r="C170" s="1253"/>
      <c r="D170" s="217" t="s">
        <v>6132</v>
      </c>
      <c r="E170" s="893">
        <v>34330937</v>
      </c>
      <c r="F170" s="1354" t="s">
        <v>6133</v>
      </c>
      <c r="G170" s="1354" t="s">
        <v>6134</v>
      </c>
      <c r="H170" s="1079">
        <v>40921</v>
      </c>
      <c r="I170" s="1360" t="s">
        <v>514</v>
      </c>
      <c r="J170" s="1354" t="s">
        <v>6135</v>
      </c>
      <c r="K170" s="1464" t="s">
        <v>6136</v>
      </c>
      <c r="L170" s="1360" t="s">
        <v>6137</v>
      </c>
      <c r="M170" s="1354" t="s">
        <v>18</v>
      </c>
      <c r="N170" s="1354" t="s">
        <v>514</v>
      </c>
      <c r="O170" s="1354" t="s">
        <v>514</v>
      </c>
      <c r="P170" s="2152" t="s">
        <v>6138</v>
      </c>
      <c r="Q170" s="2153"/>
    </row>
    <row r="171" spans="2:17" s="30" customFormat="1" ht="150">
      <c r="B171" s="217" t="s">
        <v>227</v>
      </c>
      <c r="C171" s="1344"/>
      <c r="D171" s="217" t="s">
        <v>6139</v>
      </c>
      <c r="E171" s="893">
        <v>19218979</v>
      </c>
      <c r="F171" s="1354" t="s">
        <v>2073</v>
      </c>
      <c r="G171" s="1284" t="s">
        <v>6140</v>
      </c>
      <c r="H171" s="1079">
        <v>32134</v>
      </c>
      <c r="I171" s="1360" t="s">
        <v>514</v>
      </c>
      <c r="J171" s="1354" t="s">
        <v>4986</v>
      </c>
      <c r="K171" s="1464" t="s">
        <v>6141</v>
      </c>
      <c r="L171" s="1360" t="s">
        <v>6142</v>
      </c>
      <c r="M171" s="1354" t="s">
        <v>6143</v>
      </c>
      <c r="N171" s="1354" t="s">
        <v>514</v>
      </c>
      <c r="O171" s="1354" t="s">
        <v>514</v>
      </c>
      <c r="P171" s="2154"/>
      <c r="Q171" s="2155"/>
    </row>
    <row r="173" spans="2:17" ht="15.75" thickBot="1"/>
    <row r="174" spans="2:17" ht="54" customHeight="1">
      <c r="B174" s="1283" t="s">
        <v>17</v>
      </c>
      <c r="C174" s="1283" t="s">
        <v>157</v>
      </c>
      <c r="D174" s="1309" t="s">
        <v>158</v>
      </c>
      <c r="E174" s="862" t="s">
        <v>28</v>
      </c>
      <c r="F174" s="912" t="s">
        <v>228</v>
      </c>
      <c r="G174" s="1033"/>
    </row>
    <row r="175" spans="2:17" ht="162" customHeight="1">
      <c r="B175" s="1540" t="s">
        <v>229</v>
      </c>
      <c r="C175" s="115" t="s">
        <v>1990</v>
      </c>
      <c r="D175" s="1256">
        <v>25</v>
      </c>
      <c r="E175" s="1081">
        <v>0</v>
      </c>
      <c r="F175" s="2052">
        <f>+E175+E176+E177</f>
        <v>0</v>
      </c>
      <c r="G175" s="1080"/>
    </row>
    <row r="176" spans="2:17" ht="114" customHeight="1">
      <c r="B176" s="1540"/>
      <c r="C176" s="115" t="s">
        <v>231</v>
      </c>
      <c r="D176" s="1262">
        <v>25</v>
      </c>
      <c r="E176" s="1081">
        <v>0</v>
      </c>
      <c r="F176" s="2053"/>
      <c r="G176" s="1080"/>
    </row>
    <row r="177" spans="1:26" ht="88.5" customHeight="1">
      <c r="B177" s="1540"/>
      <c r="C177" s="115" t="s">
        <v>232</v>
      </c>
      <c r="D177" s="1256">
        <v>10</v>
      </c>
      <c r="E177" s="1081">
        <v>0</v>
      </c>
      <c r="F177" s="2054"/>
      <c r="G177" s="1080"/>
    </row>
    <row r="178" spans="1:26">
      <c r="C178" s="1036"/>
    </row>
    <row r="180" spans="1:26">
      <c r="B180" s="8" t="s">
        <v>233</v>
      </c>
    </row>
    <row r="183" spans="1:26" s="1010" customFormat="1">
      <c r="A183" s="28"/>
      <c r="B183" s="1309" t="s">
        <v>17</v>
      </c>
      <c r="C183" s="1309" t="s">
        <v>27</v>
      </c>
      <c r="D183" s="1283" t="s">
        <v>28</v>
      </c>
      <c r="E183" s="862" t="s">
        <v>29</v>
      </c>
      <c r="G183" s="566"/>
      <c r="H183" s="1011"/>
      <c r="K183" s="1454"/>
      <c r="R183" s="28"/>
      <c r="S183" s="28"/>
      <c r="T183" s="28"/>
      <c r="U183" s="28"/>
      <c r="V183" s="28"/>
      <c r="W183" s="28"/>
      <c r="X183" s="28"/>
      <c r="Y183" s="28"/>
      <c r="Z183" s="28"/>
    </row>
    <row r="184" spans="1:26" s="1010" customFormat="1" ht="30">
      <c r="A184" s="28"/>
      <c r="B184" s="1302" t="s">
        <v>236</v>
      </c>
      <c r="C184" s="1262">
        <v>40</v>
      </c>
      <c r="D184" s="864">
        <f>+E160</f>
        <v>0</v>
      </c>
      <c r="E184" s="1880">
        <f>+D184+D185</f>
        <v>0</v>
      </c>
      <c r="G184" s="566"/>
      <c r="H184" s="1011"/>
      <c r="K184" s="1454"/>
      <c r="R184" s="28"/>
      <c r="S184" s="28"/>
      <c r="T184" s="28"/>
      <c r="U184" s="28"/>
      <c r="V184" s="28"/>
      <c r="W184" s="28"/>
      <c r="X184" s="28"/>
      <c r="Y184" s="28"/>
      <c r="Z184" s="28"/>
    </row>
    <row r="185" spans="1:26" s="1010" customFormat="1" ht="45">
      <c r="A185" s="28"/>
      <c r="B185" s="1302" t="s">
        <v>237</v>
      </c>
      <c r="C185" s="1262">
        <v>60</v>
      </c>
      <c r="D185" s="864">
        <f>+F175</f>
        <v>0</v>
      </c>
      <c r="E185" s="1881"/>
      <c r="G185" s="566"/>
      <c r="H185" s="1011"/>
      <c r="K185" s="1454"/>
      <c r="R185" s="28"/>
      <c r="S185" s="28"/>
      <c r="T185" s="28"/>
      <c r="U185" s="28"/>
      <c r="V185" s="28"/>
      <c r="W185" s="28"/>
      <c r="X185" s="28"/>
      <c r="Y185" s="28"/>
      <c r="Z185" s="28"/>
    </row>
  </sheetData>
  <mergeCells count="97">
    <mergeCell ref="P169:Q169"/>
    <mergeCell ref="P170:Q171"/>
    <mergeCell ref="B175:B177"/>
    <mergeCell ref="F175:F177"/>
    <mergeCell ref="E184:E185"/>
    <mergeCell ref="P168:Q168"/>
    <mergeCell ref="P133:Q133"/>
    <mergeCell ref="B136:N136"/>
    <mergeCell ref="D139:E139"/>
    <mergeCell ref="D140:E140"/>
    <mergeCell ref="B143:P143"/>
    <mergeCell ref="B146:N146"/>
    <mergeCell ref="Q151:Q153"/>
    <mergeCell ref="E160:E162"/>
    <mergeCell ref="B165:N165"/>
    <mergeCell ref="J167:L167"/>
    <mergeCell ref="P167:Q167"/>
    <mergeCell ref="P132:Q132"/>
    <mergeCell ref="P121:Q121"/>
    <mergeCell ref="P122:Q122"/>
    <mergeCell ref="P123:Q123"/>
    <mergeCell ref="P124:Q124"/>
    <mergeCell ref="P125:Q125"/>
    <mergeCell ref="P126:Q126"/>
    <mergeCell ref="P127:Q127"/>
    <mergeCell ref="P128:Q128"/>
    <mergeCell ref="P129:Q129"/>
    <mergeCell ref="P130:Q130"/>
    <mergeCell ref="P131:Q131"/>
    <mergeCell ref="P120:Q120"/>
    <mergeCell ref="P109:Q109"/>
    <mergeCell ref="P110:Q110"/>
    <mergeCell ref="P111:Q111"/>
    <mergeCell ref="P112:Q112"/>
    <mergeCell ref="P113:Q113"/>
    <mergeCell ref="P114:Q114"/>
    <mergeCell ref="P115:Q115"/>
    <mergeCell ref="P116:Q116"/>
    <mergeCell ref="P117:Q117"/>
    <mergeCell ref="P118:Q118"/>
    <mergeCell ref="P119:Q119"/>
    <mergeCell ref="P108:Q108"/>
    <mergeCell ref="P97:Q97"/>
    <mergeCell ref="P98:Q98"/>
    <mergeCell ref="P99:Q99"/>
    <mergeCell ref="P100:Q100"/>
    <mergeCell ref="P101:Q101"/>
    <mergeCell ref="P102:Q102"/>
    <mergeCell ref="P103:Q103"/>
    <mergeCell ref="P104:Q104"/>
    <mergeCell ref="P105:Q105"/>
    <mergeCell ref="P106:Q106"/>
    <mergeCell ref="P107:Q107"/>
    <mergeCell ref="P96:Q96"/>
    <mergeCell ref="P85:Q85"/>
    <mergeCell ref="P86:Q86"/>
    <mergeCell ref="P87:Q87"/>
    <mergeCell ref="P88:Q88"/>
    <mergeCell ref="P89:Q89"/>
    <mergeCell ref="P90:Q90"/>
    <mergeCell ref="P91:Q91"/>
    <mergeCell ref="P92:Q92"/>
    <mergeCell ref="P93:Q93"/>
    <mergeCell ref="P94:Q94"/>
    <mergeCell ref="P95:Q95"/>
    <mergeCell ref="O62:P62"/>
    <mergeCell ref="O63:P63"/>
    <mergeCell ref="O64:P64"/>
    <mergeCell ref="P84:Q84"/>
    <mergeCell ref="J74:L74"/>
    <mergeCell ref="P74:Q74"/>
    <mergeCell ref="P75:Q75"/>
    <mergeCell ref="P76:Q76"/>
    <mergeCell ref="P77:Q77"/>
    <mergeCell ref="P78:Q78"/>
    <mergeCell ref="P79:Q79"/>
    <mergeCell ref="P80:Q80"/>
    <mergeCell ref="P81:Q81"/>
    <mergeCell ref="P82:Q82"/>
    <mergeCell ref="P83:Q83"/>
    <mergeCell ref="B69:N69"/>
    <mergeCell ref="C10:E10"/>
    <mergeCell ref="B14:C15"/>
    <mergeCell ref="B16:C16"/>
    <mergeCell ref="E35:E36"/>
    <mergeCell ref="C57:N57"/>
    <mergeCell ref="B59:N59"/>
    <mergeCell ref="Q42:Q50"/>
    <mergeCell ref="B53:B54"/>
    <mergeCell ref="C53:C54"/>
    <mergeCell ref="D53:E53"/>
    <mergeCell ref="B2:P2"/>
    <mergeCell ref="B4:P4"/>
    <mergeCell ref="C6:N6"/>
    <mergeCell ref="C7:N7"/>
    <mergeCell ref="C8:N8"/>
    <mergeCell ref="C9:N9"/>
  </mergeCells>
  <dataValidations count="2">
    <dataValidation type="list" allowBlank="1" showInputMessage="1" showErrorMessage="1" sqref="WVE983101 A65597 IS65597 SO65597 ACK65597 AMG65597 AWC65597 BFY65597 BPU65597 BZQ65597 CJM65597 CTI65597 DDE65597 DNA65597 DWW65597 EGS65597 EQO65597 FAK65597 FKG65597 FUC65597 GDY65597 GNU65597 GXQ65597 HHM65597 HRI65597 IBE65597 ILA65597 IUW65597 JES65597 JOO65597 JYK65597 KIG65597 KSC65597 LBY65597 LLU65597 LVQ65597 MFM65597 MPI65597 MZE65597 NJA65597 NSW65597 OCS65597 OMO65597 OWK65597 PGG65597 PQC65597 PZY65597 QJU65597 QTQ65597 RDM65597 RNI65597 RXE65597 SHA65597 SQW65597 TAS65597 TKO65597 TUK65597 UEG65597 UOC65597 UXY65597 VHU65597 VRQ65597 WBM65597 WLI65597 WVE65597 A131133 IS131133 SO131133 ACK131133 AMG131133 AWC131133 BFY131133 BPU131133 BZQ131133 CJM131133 CTI131133 DDE131133 DNA131133 DWW131133 EGS131133 EQO131133 FAK131133 FKG131133 FUC131133 GDY131133 GNU131133 GXQ131133 HHM131133 HRI131133 IBE131133 ILA131133 IUW131133 JES131133 JOO131133 JYK131133 KIG131133 KSC131133 LBY131133 LLU131133 LVQ131133 MFM131133 MPI131133 MZE131133 NJA131133 NSW131133 OCS131133 OMO131133 OWK131133 PGG131133 PQC131133 PZY131133 QJU131133 QTQ131133 RDM131133 RNI131133 RXE131133 SHA131133 SQW131133 TAS131133 TKO131133 TUK131133 UEG131133 UOC131133 UXY131133 VHU131133 VRQ131133 WBM131133 WLI131133 WVE131133 A196669 IS196669 SO196669 ACK196669 AMG196669 AWC196669 BFY196669 BPU196669 BZQ196669 CJM196669 CTI196669 DDE196669 DNA196669 DWW196669 EGS196669 EQO196669 FAK196669 FKG196669 FUC196669 GDY196669 GNU196669 GXQ196669 HHM196669 HRI196669 IBE196669 ILA196669 IUW196669 JES196669 JOO196669 JYK196669 KIG196669 KSC196669 LBY196669 LLU196669 LVQ196669 MFM196669 MPI196669 MZE196669 NJA196669 NSW196669 OCS196669 OMO196669 OWK196669 PGG196669 PQC196669 PZY196669 QJU196669 QTQ196669 RDM196669 RNI196669 RXE196669 SHA196669 SQW196669 TAS196669 TKO196669 TUK196669 UEG196669 UOC196669 UXY196669 VHU196669 VRQ196669 WBM196669 WLI196669 WVE196669 A262205 IS262205 SO262205 ACK262205 AMG262205 AWC262205 BFY262205 BPU262205 BZQ262205 CJM262205 CTI262205 DDE262205 DNA262205 DWW262205 EGS262205 EQO262205 FAK262205 FKG262205 FUC262205 GDY262205 GNU262205 GXQ262205 HHM262205 HRI262205 IBE262205 ILA262205 IUW262205 JES262205 JOO262205 JYK262205 KIG262205 KSC262205 LBY262205 LLU262205 LVQ262205 MFM262205 MPI262205 MZE262205 NJA262205 NSW262205 OCS262205 OMO262205 OWK262205 PGG262205 PQC262205 PZY262205 QJU262205 QTQ262205 RDM262205 RNI262205 RXE262205 SHA262205 SQW262205 TAS262205 TKO262205 TUK262205 UEG262205 UOC262205 UXY262205 VHU262205 VRQ262205 WBM262205 WLI262205 WVE262205 A327741 IS327741 SO327741 ACK327741 AMG327741 AWC327741 BFY327741 BPU327741 BZQ327741 CJM327741 CTI327741 DDE327741 DNA327741 DWW327741 EGS327741 EQO327741 FAK327741 FKG327741 FUC327741 GDY327741 GNU327741 GXQ327741 HHM327741 HRI327741 IBE327741 ILA327741 IUW327741 JES327741 JOO327741 JYK327741 KIG327741 KSC327741 LBY327741 LLU327741 LVQ327741 MFM327741 MPI327741 MZE327741 NJA327741 NSW327741 OCS327741 OMO327741 OWK327741 PGG327741 PQC327741 PZY327741 QJU327741 QTQ327741 RDM327741 RNI327741 RXE327741 SHA327741 SQW327741 TAS327741 TKO327741 TUK327741 UEG327741 UOC327741 UXY327741 VHU327741 VRQ327741 WBM327741 WLI327741 WVE327741 A393277 IS393277 SO393277 ACK393277 AMG393277 AWC393277 BFY393277 BPU393277 BZQ393277 CJM393277 CTI393277 DDE393277 DNA393277 DWW393277 EGS393277 EQO393277 FAK393277 FKG393277 FUC393277 GDY393277 GNU393277 GXQ393277 HHM393277 HRI393277 IBE393277 ILA393277 IUW393277 JES393277 JOO393277 JYK393277 KIG393277 KSC393277 LBY393277 LLU393277 LVQ393277 MFM393277 MPI393277 MZE393277 NJA393277 NSW393277 OCS393277 OMO393277 OWK393277 PGG393277 PQC393277 PZY393277 QJU393277 QTQ393277 RDM393277 RNI393277 RXE393277 SHA393277 SQW393277 TAS393277 TKO393277 TUK393277 UEG393277 UOC393277 UXY393277 VHU393277 VRQ393277 WBM393277 WLI393277 WVE393277 A458813 IS458813 SO458813 ACK458813 AMG458813 AWC458813 BFY458813 BPU458813 BZQ458813 CJM458813 CTI458813 DDE458813 DNA458813 DWW458813 EGS458813 EQO458813 FAK458813 FKG458813 FUC458813 GDY458813 GNU458813 GXQ458813 HHM458813 HRI458813 IBE458813 ILA458813 IUW458813 JES458813 JOO458813 JYK458813 KIG458813 KSC458813 LBY458813 LLU458813 LVQ458813 MFM458813 MPI458813 MZE458813 NJA458813 NSW458813 OCS458813 OMO458813 OWK458813 PGG458813 PQC458813 PZY458813 QJU458813 QTQ458813 RDM458813 RNI458813 RXE458813 SHA458813 SQW458813 TAS458813 TKO458813 TUK458813 UEG458813 UOC458813 UXY458813 VHU458813 VRQ458813 WBM458813 WLI458813 WVE458813 A524349 IS524349 SO524349 ACK524349 AMG524349 AWC524349 BFY524349 BPU524349 BZQ524349 CJM524349 CTI524349 DDE524349 DNA524349 DWW524349 EGS524349 EQO524349 FAK524349 FKG524349 FUC524349 GDY524349 GNU524349 GXQ524349 HHM524349 HRI524349 IBE524349 ILA524349 IUW524349 JES524349 JOO524349 JYK524349 KIG524349 KSC524349 LBY524349 LLU524349 LVQ524349 MFM524349 MPI524349 MZE524349 NJA524349 NSW524349 OCS524349 OMO524349 OWK524349 PGG524349 PQC524349 PZY524349 QJU524349 QTQ524349 RDM524349 RNI524349 RXE524349 SHA524349 SQW524349 TAS524349 TKO524349 TUK524349 UEG524349 UOC524349 UXY524349 VHU524349 VRQ524349 WBM524349 WLI524349 WVE524349 A589885 IS589885 SO589885 ACK589885 AMG589885 AWC589885 BFY589885 BPU589885 BZQ589885 CJM589885 CTI589885 DDE589885 DNA589885 DWW589885 EGS589885 EQO589885 FAK589885 FKG589885 FUC589885 GDY589885 GNU589885 GXQ589885 HHM589885 HRI589885 IBE589885 ILA589885 IUW589885 JES589885 JOO589885 JYK589885 KIG589885 KSC589885 LBY589885 LLU589885 LVQ589885 MFM589885 MPI589885 MZE589885 NJA589885 NSW589885 OCS589885 OMO589885 OWK589885 PGG589885 PQC589885 PZY589885 QJU589885 QTQ589885 RDM589885 RNI589885 RXE589885 SHA589885 SQW589885 TAS589885 TKO589885 TUK589885 UEG589885 UOC589885 UXY589885 VHU589885 VRQ589885 WBM589885 WLI589885 WVE589885 A655421 IS655421 SO655421 ACK655421 AMG655421 AWC655421 BFY655421 BPU655421 BZQ655421 CJM655421 CTI655421 DDE655421 DNA655421 DWW655421 EGS655421 EQO655421 FAK655421 FKG655421 FUC655421 GDY655421 GNU655421 GXQ655421 HHM655421 HRI655421 IBE655421 ILA655421 IUW655421 JES655421 JOO655421 JYK655421 KIG655421 KSC655421 LBY655421 LLU655421 LVQ655421 MFM655421 MPI655421 MZE655421 NJA655421 NSW655421 OCS655421 OMO655421 OWK655421 PGG655421 PQC655421 PZY655421 QJU655421 QTQ655421 RDM655421 RNI655421 RXE655421 SHA655421 SQW655421 TAS655421 TKO655421 TUK655421 UEG655421 UOC655421 UXY655421 VHU655421 VRQ655421 WBM655421 WLI655421 WVE655421 A720957 IS720957 SO720957 ACK720957 AMG720957 AWC720957 BFY720957 BPU720957 BZQ720957 CJM720957 CTI720957 DDE720957 DNA720957 DWW720957 EGS720957 EQO720957 FAK720957 FKG720957 FUC720957 GDY720957 GNU720957 GXQ720957 HHM720957 HRI720957 IBE720957 ILA720957 IUW720957 JES720957 JOO720957 JYK720957 KIG720957 KSC720957 LBY720957 LLU720957 LVQ720957 MFM720957 MPI720957 MZE720957 NJA720957 NSW720957 OCS720957 OMO720957 OWK720957 PGG720957 PQC720957 PZY720957 QJU720957 QTQ720957 RDM720957 RNI720957 RXE720957 SHA720957 SQW720957 TAS720957 TKO720957 TUK720957 UEG720957 UOC720957 UXY720957 VHU720957 VRQ720957 WBM720957 WLI720957 WVE720957 A786493 IS786493 SO786493 ACK786493 AMG786493 AWC786493 BFY786493 BPU786493 BZQ786493 CJM786493 CTI786493 DDE786493 DNA786493 DWW786493 EGS786493 EQO786493 FAK786493 FKG786493 FUC786493 GDY786493 GNU786493 GXQ786493 HHM786493 HRI786493 IBE786493 ILA786493 IUW786493 JES786493 JOO786493 JYK786493 KIG786493 KSC786493 LBY786493 LLU786493 LVQ786493 MFM786493 MPI786493 MZE786493 NJA786493 NSW786493 OCS786493 OMO786493 OWK786493 PGG786493 PQC786493 PZY786493 QJU786493 QTQ786493 RDM786493 RNI786493 RXE786493 SHA786493 SQW786493 TAS786493 TKO786493 TUK786493 UEG786493 UOC786493 UXY786493 VHU786493 VRQ786493 WBM786493 WLI786493 WVE786493 A852029 IS852029 SO852029 ACK852029 AMG852029 AWC852029 BFY852029 BPU852029 BZQ852029 CJM852029 CTI852029 DDE852029 DNA852029 DWW852029 EGS852029 EQO852029 FAK852029 FKG852029 FUC852029 GDY852029 GNU852029 GXQ852029 HHM852029 HRI852029 IBE852029 ILA852029 IUW852029 JES852029 JOO852029 JYK852029 KIG852029 KSC852029 LBY852029 LLU852029 LVQ852029 MFM852029 MPI852029 MZE852029 NJA852029 NSW852029 OCS852029 OMO852029 OWK852029 PGG852029 PQC852029 PZY852029 QJU852029 QTQ852029 RDM852029 RNI852029 RXE852029 SHA852029 SQW852029 TAS852029 TKO852029 TUK852029 UEG852029 UOC852029 UXY852029 VHU852029 VRQ852029 WBM852029 WLI852029 WVE852029 A917565 IS917565 SO917565 ACK917565 AMG917565 AWC917565 BFY917565 BPU917565 BZQ917565 CJM917565 CTI917565 DDE917565 DNA917565 DWW917565 EGS917565 EQO917565 FAK917565 FKG917565 FUC917565 GDY917565 GNU917565 GXQ917565 HHM917565 HRI917565 IBE917565 ILA917565 IUW917565 JES917565 JOO917565 JYK917565 KIG917565 KSC917565 LBY917565 LLU917565 LVQ917565 MFM917565 MPI917565 MZE917565 NJA917565 NSW917565 OCS917565 OMO917565 OWK917565 PGG917565 PQC917565 PZY917565 QJU917565 QTQ917565 RDM917565 RNI917565 RXE917565 SHA917565 SQW917565 TAS917565 TKO917565 TUK917565 UEG917565 UOC917565 UXY917565 VHU917565 VRQ917565 WBM917565 WLI917565 WVE917565 A983101 IS983101 SO983101 ACK983101 AMG983101 AWC983101 BFY983101 BPU983101 BZQ983101 CJM983101 CTI983101 DDE983101 DNA983101 DWW983101 EGS983101 EQO983101 FAK983101 FKG983101 FUC983101 GDY983101 GNU983101 GXQ983101 HHM983101 HRI983101 IBE983101 ILA983101 IUW983101 JES983101 JOO983101 JYK983101 KIG983101 KSC983101 LBY983101 LLU983101 LVQ983101 MFM983101 MPI983101 MZE983101 NJA983101 NSW983101 OCS983101 OMO983101 OWK983101 PGG983101 PQC983101 PZY983101 QJU983101 QTQ983101 RDM983101 RNI983101 RXE983101 SHA983101 SQW983101 TAS983101 TKO983101 TUK983101 UEG983101 UOC983101 UXY983101 VHU983101 VRQ983101 WBM983101 WLI983101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 type="decimal" allowBlank="1" showInputMessage="1" showErrorMessage="1" sqref="WVH983101 WLL983101 C65597 IV65597 SR65597 ACN65597 AMJ65597 AWF65597 BGB65597 BPX65597 BZT65597 CJP65597 CTL65597 DDH65597 DND65597 DWZ65597 EGV65597 EQR65597 FAN65597 FKJ65597 FUF65597 GEB65597 GNX65597 GXT65597 HHP65597 HRL65597 IBH65597 ILD65597 IUZ65597 JEV65597 JOR65597 JYN65597 KIJ65597 KSF65597 LCB65597 LLX65597 LVT65597 MFP65597 MPL65597 MZH65597 NJD65597 NSZ65597 OCV65597 OMR65597 OWN65597 PGJ65597 PQF65597 QAB65597 QJX65597 QTT65597 RDP65597 RNL65597 RXH65597 SHD65597 SQZ65597 TAV65597 TKR65597 TUN65597 UEJ65597 UOF65597 UYB65597 VHX65597 VRT65597 WBP65597 WLL65597 WVH65597 C131133 IV131133 SR131133 ACN131133 AMJ131133 AWF131133 BGB131133 BPX131133 BZT131133 CJP131133 CTL131133 DDH131133 DND131133 DWZ131133 EGV131133 EQR131133 FAN131133 FKJ131133 FUF131133 GEB131133 GNX131133 GXT131133 HHP131133 HRL131133 IBH131133 ILD131133 IUZ131133 JEV131133 JOR131133 JYN131133 KIJ131133 KSF131133 LCB131133 LLX131133 LVT131133 MFP131133 MPL131133 MZH131133 NJD131133 NSZ131133 OCV131133 OMR131133 OWN131133 PGJ131133 PQF131133 QAB131133 QJX131133 QTT131133 RDP131133 RNL131133 RXH131133 SHD131133 SQZ131133 TAV131133 TKR131133 TUN131133 UEJ131133 UOF131133 UYB131133 VHX131133 VRT131133 WBP131133 WLL131133 WVH131133 C196669 IV196669 SR196669 ACN196669 AMJ196669 AWF196669 BGB196669 BPX196669 BZT196669 CJP196669 CTL196669 DDH196669 DND196669 DWZ196669 EGV196669 EQR196669 FAN196669 FKJ196669 FUF196669 GEB196669 GNX196669 GXT196669 HHP196669 HRL196669 IBH196669 ILD196669 IUZ196669 JEV196669 JOR196669 JYN196669 KIJ196669 KSF196669 LCB196669 LLX196669 LVT196669 MFP196669 MPL196669 MZH196669 NJD196669 NSZ196669 OCV196669 OMR196669 OWN196669 PGJ196669 PQF196669 QAB196669 QJX196669 QTT196669 RDP196669 RNL196669 RXH196669 SHD196669 SQZ196669 TAV196669 TKR196669 TUN196669 UEJ196669 UOF196669 UYB196669 VHX196669 VRT196669 WBP196669 WLL196669 WVH196669 C262205 IV262205 SR262205 ACN262205 AMJ262205 AWF262205 BGB262205 BPX262205 BZT262205 CJP262205 CTL262205 DDH262205 DND262205 DWZ262205 EGV262205 EQR262205 FAN262205 FKJ262205 FUF262205 GEB262205 GNX262205 GXT262205 HHP262205 HRL262205 IBH262205 ILD262205 IUZ262205 JEV262205 JOR262205 JYN262205 KIJ262205 KSF262205 LCB262205 LLX262205 LVT262205 MFP262205 MPL262205 MZH262205 NJD262205 NSZ262205 OCV262205 OMR262205 OWN262205 PGJ262205 PQF262205 QAB262205 QJX262205 QTT262205 RDP262205 RNL262205 RXH262205 SHD262205 SQZ262205 TAV262205 TKR262205 TUN262205 UEJ262205 UOF262205 UYB262205 VHX262205 VRT262205 WBP262205 WLL262205 WVH262205 C327741 IV327741 SR327741 ACN327741 AMJ327741 AWF327741 BGB327741 BPX327741 BZT327741 CJP327741 CTL327741 DDH327741 DND327741 DWZ327741 EGV327741 EQR327741 FAN327741 FKJ327741 FUF327741 GEB327741 GNX327741 GXT327741 HHP327741 HRL327741 IBH327741 ILD327741 IUZ327741 JEV327741 JOR327741 JYN327741 KIJ327741 KSF327741 LCB327741 LLX327741 LVT327741 MFP327741 MPL327741 MZH327741 NJD327741 NSZ327741 OCV327741 OMR327741 OWN327741 PGJ327741 PQF327741 QAB327741 QJX327741 QTT327741 RDP327741 RNL327741 RXH327741 SHD327741 SQZ327741 TAV327741 TKR327741 TUN327741 UEJ327741 UOF327741 UYB327741 VHX327741 VRT327741 WBP327741 WLL327741 WVH327741 C393277 IV393277 SR393277 ACN393277 AMJ393277 AWF393277 BGB393277 BPX393277 BZT393277 CJP393277 CTL393277 DDH393277 DND393277 DWZ393277 EGV393277 EQR393277 FAN393277 FKJ393277 FUF393277 GEB393277 GNX393277 GXT393277 HHP393277 HRL393277 IBH393277 ILD393277 IUZ393277 JEV393277 JOR393277 JYN393277 KIJ393277 KSF393277 LCB393277 LLX393277 LVT393277 MFP393277 MPL393277 MZH393277 NJD393277 NSZ393277 OCV393277 OMR393277 OWN393277 PGJ393277 PQF393277 QAB393277 QJX393277 QTT393277 RDP393277 RNL393277 RXH393277 SHD393277 SQZ393277 TAV393277 TKR393277 TUN393277 UEJ393277 UOF393277 UYB393277 VHX393277 VRT393277 WBP393277 WLL393277 WVH393277 C458813 IV458813 SR458813 ACN458813 AMJ458813 AWF458813 BGB458813 BPX458813 BZT458813 CJP458813 CTL458813 DDH458813 DND458813 DWZ458813 EGV458813 EQR458813 FAN458813 FKJ458813 FUF458813 GEB458813 GNX458813 GXT458813 HHP458813 HRL458813 IBH458813 ILD458813 IUZ458813 JEV458813 JOR458813 JYN458813 KIJ458813 KSF458813 LCB458813 LLX458813 LVT458813 MFP458813 MPL458813 MZH458813 NJD458813 NSZ458813 OCV458813 OMR458813 OWN458813 PGJ458813 PQF458813 QAB458813 QJX458813 QTT458813 RDP458813 RNL458813 RXH458813 SHD458813 SQZ458813 TAV458813 TKR458813 TUN458813 UEJ458813 UOF458813 UYB458813 VHX458813 VRT458813 WBP458813 WLL458813 WVH458813 C524349 IV524349 SR524349 ACN524349 AMJ524349 AWF524349 BGB524349 BPX524349 BZT524349 CJP524349 CTL524349 DDH524349 DND524349 DWZ524349 EGV524349 EQR524349 FAN524349 FKJ524349 FUF524349 GEB524349 GNX524349 GXT524349 HHP524349 HRL524349 IBH524349 ILD524349 IUZ524349 JEV524349 JOR524349 JYN524349 KIJ524349 KSF524349 LCB524349 LLX524349 LVT524349 MFP524349 MPL524349 MZH524349 NJD524349 NSZ524349 OCV524349 OMR524349 OWN524349 PGJ524349 PQF524349 QAB524349 QJX524349 QTT524349 RDP524349 RNL524349 RXH524349 SHD524349 SQZ524349 TAV524349 TKR524349 TUN524349 UEJ524349 UOF524349 UYB524349 VHX524349 VRT524349 WBP524349 WLL524349 WVH524349 C589885 IV589885 SR589885 ACN589885 AMJ589885 AWF589885 BGB589885 BPX589885 BZT589885 CJP589885 CTL589885 DDH589885 DND589885 DWZ589885 EGV589885 EQR589885 FAN589885 FKJ589885 FUF589885 GEB589885 GNX589885 GXT589885 HHP589885 HRL589885 IBH589885 ILD589885 IUZ589885 JEV589885 JOR589885 JYN589885 KIJ589885 KSF589885 LCB589885 LLX589885 LVT589885 MFP589885 MPL589885 MZH589885 NJD589885 NSZ589885 OCV589885 OMR589885 OWN589885 PGJ589885 PQF589885 QAB589885 QJX589885 QTT589885 RDP589885 RNL589885 RXH589885 SHD589885 SQZ589885 TAV589885 TKR589885 TUN589885 UEJ589885 UOF589885 UYB589885 VHX589885 VRT589885 WBP589885 WLL589885 WVH589885 C655421 IV655421 SR655421 ACN655421 AMJ655421 AWF655421 BGB655421 BPX655421 BZT655421 CJP655421 CTL655421 DDH655421 DND655421 DWZ655421 EGV655421 EQR655421 FAN655421 FKJ655421 FUF655421 GEB655421 GNX655421 GXT655421 HHP655421 HRL655421 IBH655421 ILD655421 IUZ655421 JEV655421 JOR655421 JYN655421 KIJ655421 KSF655421 LCB655421 LLX655421 LVT655421 MFP655421 MPL655421 MZH655421 NJD655421 NSZ655421 OCV655421 OMR655421 OWN655421 PGJ655421 PQF655421 QAB655421 QJX655421 QTT655421 RDP655421 RNL655421 RXH655421 SHD655421 SQZ655421 TAV655421 TKR655421 TUN655421 UEJ655421 UOF655421 UYB655421 VHX655421 VRT655421 WBP655421 WLL655421 WVH655421 C720957 IV720957 SR720957 ACN720957 AMJ720957 AWF720957 BGB720957 BPX720957 BZT720957 CJP720957 CTL720957 DDH720957 DND720957 DWZ720957 EGV720957 EQR720957 FAN720957 FKJ720957 FUF720957 GEB720957 GNX720957 GXT720957 HHP720957 HRL720957 IBH720957 ILD720957 IUZ720957 JEV720957 JOR720957 JYN720957 KIJ720957 KSF720957 LCB720957 LLX720957 LVT720957 MFP720957 MPL720957 MZH720957 NJD720957 NSZ720957 OCV720957 OMR720957 OWN720957 PGJ720957 PQF720957 QAB720957 QJX720957 QTT720957 RDP720957 RNL720957 RXH720957 SHD720957 SQZ720957 TAV720957 TKR720957 TUN720957 UEJ720957 UOF720957 UYB720957 VHX720957 VRT720957 WBP720957 WLL720957 WVH720957 C786493 IV786493 SR786493 ACN786493 AMJ786493 AWF786493 BGB786493 BPX786493 BZT786493 CJP786493 CTL786493 DDH786493 DND786493 DWZ786493 EGV786493 EQR786493 FAN786493 FKJ786493 FUF786493 GEB786493 GNX786493 GXT786493 HHP786493 HRL786493 IBH786493 ILD786493 IUZ786493 JEV786493 JOR786493 JYN786493 KIJ786493 KSF786493 LCB786493 LLX786493 LVT786493 MFP786493 MPL786493 MZH786493 NJD786493 NSZ786493 OCV786493 OMR786493 OWN786493 PGJ786493 PQF786493 QAB786493 QJX786493 QTT786493 RDP786493 RNL786493 RXH786493 SHD786493 SQZ786493 TAV786493 TKR786493 TUN786493 UEJ786493 UOF786493 UYB786493 VHX786493 VRT786493 WBP786493 WLL786493 WVH786493 C852029 IV852029 SR852029 ACN852029 AMJ852029 AWF852029 BGB852029 BPX852029 BZT852029 CJP852029 CTL852029 DDH852029 DND852029 DWZ852029 EGV852029 EQR852029 FAN852029 FKJ852029 FUF852029 GEB852029 GNX852029 GXT852029 HHP852029 HRL852029 IBH852029 ILD852029 IUZ852029 JEV852029 JOR852029 JYN852029 KIJ852029 KSF852029 LCB852029 LLX852029 LVT852029 MFP852029 MPL852029 MZH852029 NJD852029 NSZ852029 OCV852029 OMR852029 OWN852029 PGJ852029 PQF852029 QAB852029 QJX852029 QTT852029 RDP852029 RNL852029 RXH852029 SHD852029 SQZ852029 TAV852029 TKR852029 TUN852029 UEJ852029 UOF852029 UYB852029 VHX852029 VRT852029 WBP852029 WLL852029 WVH852029 C917565 IV917565 SR917565 ACN917565 AMJ917565 AWF917565 BGB917565 BPX917565 BZT917565 CJP917565 CTL917565 DDH917565 DND917565 DWZ917565 EGV917565 EQR917565 FAN917565 FKJ917565 FUF917565 GEB917565 GNX917565 GXT917565 HHP917565 HRL917565 IBH917565 ILD917565 IUZ917565 JEV917565 JOR917565 JYN917565 KIJ917565 KSF917565 LCB917565 LLX917565 LVT917565 MFP917565 MPL917565 MZH917565 NJD917565 NSZ917565 OCV917565 OMR917565 OWN917565 PGJ917565 PQF917565 QAB917565 QJX917565 QTT917565 RDP917565 RNL917565 RXH917565 SHD917565 SQZ917565 TAV917565 TKR917565 TUN917565 UEJ917565 UOF917565 UYB917565 VHX917565 VRT917565 WBP917565 WLL917565 WVH917565 C983101 IV983101 SR983101 ACN983101 AMJ983101 AWF983101 BGB983101 BPX983101 BZT983101 CJP983101 CTL983101 DDH983101 DND983101 DWZ983101 EGV983101 EQR983101 FAN983101 FKJ983101 FUF983101 GEB983101 GNX983101 GXT983101 HHP983101 HRL983101 IBH983101 ILD983101 IUZ983101 JEV983101 JOR983101 JYN983101 KIJ983101 KSF983101 LCB983101 LLX983101 LVT983101 MFP983101 MPL983101 MZH983101 NJD983101 NSZ983101 OCV983101 OMR983101 OWN983101 PGJ983101 PQF983101 QAB983101 QJX983101 QTT983101 RDP983101 RNL983101 RXH983101 SHD983101 SQZ983101 TAV983101 TKR983101 TUN983101 UEJ983101 UOF983101 UYB983101 VHX983101 VRT983101 WBP983101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s>
  <pageMargins left="0.7" right="0.7" top="0.75" bottom="0.75" header="0.3" footer="0.3"/>
  <pageSetup orientation="portrait" horizontalDpi="4294967295" verticalDpi="4294967295"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C35" zoomScale="71" zoomScaleNormal="71" workbookViewId="0">
      <selection activeCell="L45" sqref="L45"/>
    </sheetView>
  </sheetViews>
  <sheetFormatPr baseColWidth="10" defaultRowHeight="18.7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2" width="18.7109375" style="1469" customWidth="1"/>
    <col min="13"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9.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9.5" thickBot="1">
      <c r="B10" s="313" t="s">
        <v>1079</v>
      </c>
      <c r="C10" s="1514" t="s">
        <v>4330</v>
      </c>
      <c r="D10" s="1514"/>
      <c r="E10" s="1515"/>
      <c r="F10" s="239"/>
      <c r="G10" s="239"/>
      <c r="H10" s="239"/>
      <c r="I10" s="239"/>
      <c r="J10" s="239"/>
      <c r="K10" s="239"/>
      <c r="L10" s="1470"/>
      <c r="M10" s="239"/>
      <c r="N10" s="240"/>
    </row>
    <row r="11" spans="2:16" ht="19.5" thickBot="1">
      <c r="B11" s="314" t="s">
        <v>8</v>
      </c>
      <c r="C11" s="1308">
        <v>41989</v>
      </c>
      <c r="D11" s="243"/>
      <c r="E11" s="243"/>
      <c r="F11" s="243"/>
      <c r="G11" s="243"/>
      <c r="H11" s="243"/>
      <c r="I11" s="243"/>
      <c r="J11" s="243"/>
      <c r="K11" s="243"/>
      <c r="L11" s="1471"/>
      <c r="M11" s="243"/>
      <c r="N11" s="244"/>
    </row>
    <row r="12" spans="2:16">
      <c r="B12" s="245"/>
      <c r="C12" s="246"/>
      <c r="D12" s="247"/>
      <c r="E12" s="247"/>
      <c r="F12" s="247"/>
      <c r="G12" s="247"/>
      <c r="H12" s="247"/>
      <c r="I12" s="248"/>
      <c r="J12" s="248"/>
      <c r="K12" s="248"/>
      <c r="L12" s="1472"/>
      <c r="M12" s="248"/>
      <c r="N12" s="247"/>
    </row>
    <row r="13" spans="2:16">
      <c r="I13" s="248"/>
      <c r="J13" s="248"/>
      <c r="K13" s="248"/>
      <c r="L13" s="1472"/>
      <c r="M13" s="248"/>
      <c r="N13" s="1289"/>
    </row>
    <row r="14" spans="2:16" ht="45.75" customHeight="1">
      <c r="B14" s="1764" t="s">
        <v>9</v>
      </c>
      <c r="C14" s="1764"/>
      <c r="D14" s="1314" t="s">
        <v>10</v>
      </c>
      <c r="E14" s="1314" t="s">
        <v>11</v>
      </c>
      <c r="F14" s="1314" t="s">
        <v>12</v>
      </c>
      <c r="G14" s="315"/>
      <c r="I14" s="250"/>
      <c r="J14" s="250"/>
      <c r="K14" s="250"/>
      <c r="L14" s="1473"/>
      <c r="M14" s="250"/>
      <c r="N14" s="1289"/>
    </row>
    <row r="15" spans="2:16">
      <c r="B15" s="1764"/>
      <c r="C15" s="1764"/>
      <c r="D15" s="1314">
        <v>4</v>
      </c>
      <c r="E15" s="251">
        <v>1394971708</v>
      </c>
      <c r="F15" s="734">
        <v>668</v>
      </c>
      <c r="G15" s="316"/>
      <c r="I15" s="252"/>
      <c r="J15" s="252"/>
      <c r="K15" s="252"/>
      <c r="L15" s="1474"/>
      <c r="M15" s="252"/>
      <c r="N15" s="1289"/>
    </row>
    <row r="16" spans="2:16">
      <c r="B16" s="1764"/>
      <c r="C16" s="1764"/>
      <c r="D16" s="1314"/>
      <c r="E16" s="251"/>
      <c r="F16" s="251"/>
      <c r="G16" s="316"/>
      <c r="I16" s="252"/>
      <c r="J16" s="252"/>
      <c r="K16" s="252"/>
      <c r="L16" s="1474"/>
      <c r="M16" s="252"/>
      <c r="N16" s="1289"/>
    </row>
    <row r="17" spans="1:14">
      <c r="B17" s="1764"/>
      <c r="C17" s="1764"/>
      <c r="D17" s="1314"/>
      <c r="E17" s="251"/>
      <c r="F17" s="251"/>
      <c r="G17" s="316"/>
      <c r="I17" s="252"/>
      <c r="J17" s="252"/>
      <c r="K17" s="252"/>
      <c r="L17" s="1474"/>
      <c r="M17" s="252"/>
      <c r="N17" s="1289"/>
    </row>
    <row r="18" spans="1:14">
      <c r="B18" s="1764"/>
      <c r="C18" s="1764"/>
      <c r="D18" s="1314"/>
      <c r="E18" s="317"/>
      <c r="F18" s="251"/>
      <c r="G18" s="316"/>
      <c r="H18" s="253"/>
      <c r="I18" s="252"/>
      <c r="J18" s="252"/>
      <c r="K18" s="252"/>
      <c r="L18" s="1474"/>
      <c r="M18" s="252"/>
      <c r="N18" s="254"/>
    </row>
    <row r="19" spans="1:14">
      <c r="B19" s="1764"/>
      <c r="C19" s="1764"/>
      <c r="D19" s="1314"/>
      <c r="E19" s="317"/>
      <c r="F19" s="251"/>
      <c r="G19" s="316"/>
      <c r="H19" s="253"/>
      <c r="I19" s="318"/>
      <c r="J19" s="318"/>
      <c r="K19" s="318"/>
      <c r="L19" s="1475"/>
      <c r="M19" s="318"/>
      <c r="N19" s="254"/>
    </row>
    <row r="20" spans="1:14">
      <c r="B20" s="1764"/>
      <c r="C20" s="1764"/>
      <c r="D20" s="1314"/>
      <c r="E20" s="317"/>
      <c r="F20" s="251"/>
      <c r="G20" s="316"/>
      <c r="H20" s="253"/>
      <c r="I20" s="248"/>
      <c r="J20" s="248"/>
      <c r="K20" s="248"/>
      <c r="L20" s="1472"/>
      <c r="M20" s="248"/>
      <c r="N20" s="254"/>
    </row>
    <row r="21" spans="1:14">
      <c r="B21" s="1764"/>
      <c r="C21" s="1764"/>
      <c r="D21" s="1314"/>
      <c r="E21" s="317"/>
      <c r="F21" s="251"/>
      <c r="G21" s="316"/>
      <c r="H21" s="253"/>
      <c r="I21" s="248"/>
      <c r="J21" s="248"/>
      <c r="K21" s="248"/>
      <c r="L21" s="1472"/>
      <c r="M21" s="248"/>
      <c r="N21" s="254"/>
    </row>
    <row r="22" spans="1:14" ht="19.5" thickBot="1">
      <c r="B22" s="1765" t="s">
        <v>13</v>
      </c>
      <c r="C22" s="1766"/>
      <c r="D22" s="1314"/>
      <c r="E22" s="151">
        <v>1394971708</v>
      </c>
      <c r="F22" s="754">
        <v>668</v>
      </c>
      <c r="G22" s="316"/>
      <c r="H22" s="253"/>
      <c r="I22" s="248"/>
      <c r="J22" s="248"/>
      <c r="K22" s="248"/>
      <c r="L22" s="1472"/>
      <c r="M22" s="248"/>
      <c r="N22" s="254"/>
    </row>
    <row r="23" spans="1:14" ht="45.75" thickBot="1">
      <c r="A23" s="255"/>
      <c r="B23" s="256" t="s">
        <v>14</v>
      </c>
      <c r="C23" s="256" t="s">
        <v>15</v>
      </c>
      <c r="E23" s="250"/>
      <c r="F23" s="250"/>
      <c r="G23" s="250"/>
      <c r="H23" s="250"/>
      <c r="I23" s="257"/>
      <c r="J23" s="257"/>
      <c r="K23" s="257"/>
      <c r="L23" s="1476"/>
      <c r="M23" s="257"/>
    </row>
    <row r="24" spans="1:14" ht="19.5" thickBot="1">
      <c r="A24" s="258">
        <v>1</v>
      </c>
      <c r="C24" s="755">
        <f>+F22*0.8</f>
        <v>534.4</v>
      </c>
      <c r="D24" s="224"/>
      <c r="E24" s="225">
        <f>E22</f>
        <v>1394971708</v>
      </c>
      <c r="F24" s="7"/>
      <c r="G24" s="7"/>
      <c r="H24" s="7"/>
      <c r="I24" s="260"/>
      <c r="J24" s="260"/>
      <c r="K24" s="260"/>
      <c r="L24" s="1477"/>
      <c r="M24" s="260"/>
    </row>
    <row r="25" spans="1:14">
      <c r="A25" s="1333"/>
      <c r="C25" s="262"/>
      <c r="D25" s="252"/>
      <c r="E25" s="263"/>
      <c r="F25" s="7"/>
      <c r="G25" s="7"/>
      <c r="H25" s="7"/>
      <c r="I25" s="260"/>
      <c r="J25" s="260"/>
      <c r="K25" s="260"/>
      <c r="L25" s="1477"/>
      <c r="M25" s="260"/>
    </row>
    <row r="26" spans="1:14">
      <c r="A26" s="1333"/>
      <c r="C26" s="262"/>
      <c r="D26" s="252"/>
      <c r="E26" s="263"/>
      <c r="F26" s="7"/>
      <c r="G26" s="7"/>
      <c r="H26" s="7"/>
      <c r="I26" s="260"/>
      <c r="J26" s="260"/>
      <c r="K26" s="260"/>
      <c r="L26" s="1477"/>
      <c r="M26" s="260"/>
    </row>
    <row r="27" spans="1:14">
      <c r="A27" s="1333"/>
      <c r="B27" s="8" t="s">
        <v>16</v>
      </c>
      <c r="C27"/>
      <c r="D27"/>
      <c r="E27"/>
      <c r="F27"/>
      <c r="G27"/>
      <c r="H27"/>
      <c r="I27" s="248"/>
      <c r="J27" s="248"/>
      <c r="K27" s="248"/>
      <c r="L27" s="1472"/>
      <c r="M27" s="248"/>
      <c r="N27" s="1289"/>
    </row>
    <row r="28" spans="1:14">
      <c r="A28" s="1333"/>
      <c r="B28"/>
      <c r="C28"/>
      <c r="D28"/>
      <c r="E28"/>
      <c r="F28"/>
      <c r="G28"/>
      <c r="H28"/>
      <c r="I28" s="248"/>
      <c r="J28" s="248"/>
      <c r="K28" s="248"/>
      <c r="L28" s="1472"/>
      <c r="M28" s="248"/>
      <c r="N28" s="1289"/>
    </row>
    <row r="29" spans="1:14">
      <c r="A29" s="1333"/>
      <c r="B29" s="264" t="s">
        <v>17</v>
      </c>
      <c r="C29" s="264" t="s">
        <v>18</v>
      </c>
      <c r="D29" s="264" t="s">
        <v>19</v>
      </c>
      <c r="E29"/>
      <c r="F29"/>
      <c r="G29"/>
      <c r="H29"/>
      <c r="I29" s="248"/>
      <c r="J29" s="248"/>
      <c r="K29" s="248"/>
      <c r="L29" s="1472"/>
      <c r="M29" s="248"/>
      <c r="N29" s="1289"/>
    </row>
    <row r="30" spans="1:14">
      <c r="A30" s="1333"/>
      <c r="B30" s="265" t="s">
        <v>20</v>
      </c>
      <c r="C30" s="1271"/>
      <c r="D30" s="1271" t="s">
        <v>21</v>
      </c>
      <c r="E30"/>
      <c r="F30"/>
      <c r="G30"/>
      <c r="H30"/>
      <c r="I30" s="248"/>
      <c r="J30" s="248"/>
      <c r="K30" s="248"/>
      <c r="L30" s="1472"/>
      <c r="M30" s="248"/>
      <c r="N30" s="1289"/>
    </row>
    <row r="31" spans="1:14">
      <c r="A31" s="1333"/>
      <c r="B31" s="265" t="s">
        <v>22</v>
      </c>
      <c r="C31" s="1271"/>
      <c r="D31" s="1271" t="s">
        <v>21</v>
      </c>
      <c r="E31"/>
      <c r="F31"/>
      <c r="G31"/>
      <c r="H31"/>
      <c r="I31" s="248"/>
      <c r="J31" s="248"/>
      <c r="K31" s="248"/>
      <c r="L31" s="1472"/>
      <c r="M31" s="248"/>
      <c r="N31" s="1289"/>
    </row>
    <row r="32" spans="1:14">
      <c r="A32" s="1333"/>
      <c r="B32" s="265" t="s">
        <v>23</v>
      </c>
      <c r="C32" s="1271"/>
      <c r="D32" s="1271" t="s">
        <v>21</v>
      </c>
      <c r="E32"/>
      <c r="F32"/>
      <c r="G32"/>
      <c r="H32"/>
      <c r="I32" s="248"/>
      <c r="J32" s="248"/>
      <c r="K32" s="248"/>
      <c r="L32" s="1472"/>
      <c r="M32" s="248"/>
      <c r="N32" s="1289"/>
    </row>
    <row r="33" spans="1:17">
      <c r="A33" s="1333"/>
      <c r="B33" s="265" t="s">
        <v>24</v>
      </c>
      <c r="C33" s="1271"/>
      <c r="D33" s="1271" t="s">
        <v>21</v>
      </c>
      <c r="E33"/>
      <c r="F33"/>
      <c r="G33"/>
      <c r="H33"/>
      <c r="I33" s="248"/>
      <c r="J33" s="248"/>
      <c r="K33" s="248"/>
      <c r="L33" s="1472"/>
      <c r="M33" s="248"/>
      <c r="N33" s="1289"/>
    </row>
    <row r="34" spans="1:17">
      <c r="A34" s="1333"/>
      <c r="B34" s="289" t="s">
        <v>240</v>
      </c>
      <c r="C34" s="289"/>
      <c r="D34" s="1330" t="s">
        <v>21</v>
      </c>
      <c r="E34"/>
      <c r="F34"/>
      <c r="G34"/>
      <c r="H34"/>
      <c r="I34" s="248"/>
      <c r="J34" s="248"/>
      <c r="K34" s="248"/>
      <c r="L34" s="1472"/>
      <c r="M34" s="248"/>
      <c r="N34" s="1289"/>
    </row>
    <row r="35" spans="1:17">
      <c r="A35" s="1333"/>
      <c r="B35"/>
      <c r="C35"/>
      <c r="D35"/>
      <c r="E35"/>
      <c r="F35"/>
      <c r="G35"/>
      <c r="H35"/>
      <c r="I35" s="248"/>
      <c r="J35" s="248"/>
      <c r="K35" s="248"/>
      <c r="L35" s="1472"/>
      <c r="M35" s="248"/>
      <c r="N35" s="1289"/>
    </row>
    <row r="36" spans="1:17">
      <c r="A36" s="1333"/>
      <c r="B36" s="8" t="s">
        <v>26</v>
      </c>
      <c r="C36"/>
      <c r="D36"/>
      <c r="E36"/>
      <c r="F36"/>
      <c r="G36"/>
      <c r="H36"/>
      <c r="I36" s="248"/>
      <c r="J36" s="248"/>
      <c r="K36" s="248"/>
      <c r="L36" s="1472"/>
      <c r="M36" s="248"/>
      <c r="N36" s="1289"/>
    </row>
    <row r="37" spans="1:17">
      <c r="A37" s="1333"/>
      <c r="B37"/>
      <c r="C37"/>
      <c r="D37"/>
      <c r="E37"/>
      <c r="F37"/>
      <c r="G37"/>
      <c r="H37"/>
      <c r="I37" s="248"/>
      <c r="J37" s="248"/>
      <c r="K37" s="248"/>
      <c r="L37" s="1472"/>
      <c r="M37" s="248"/>
      <c r="N37" s="1289"/>
    </row>
    <row r="38" spans="1:17">
      <c r="A38" s="1333"/>
      <c r="B38"/>
      <c r="C38"/>
      <c r="D38"/>
      <c r="E38"/>
      <c r="F38"/>
      <c r="G38"/>
      <c r="H38"/>
      <c r="I38" s="248"/>
      <c r="J38" s="248"/>
      <c r="K38" s="248"/>
      <c r="L38" s="1472"/>
      <c r="M38" s="248"/>
      <c r="N38" s="1289"/>
    </row>
    <row r="39" spans="1:17">
      <c r="A39" s="1333"/>
      <c r="B39" s="264" t="s">
        <v>17</v>
      </c>
      <c r="C39" s="264" t="s">
        <v>27</v>
      </c>
      <c r="D39" s="1283" t="s">
        <v>28</v>
      </c>
      <c r="E39" s="1283" t="s">
        <v>29</v>
      </c>
      <c r="F39"/>
      <c r="G39"/>
      <c r="H39"/>
      <c r="I39" s="248"/>
      <c r="J39" s="248"/>
      <c r="K39" s="248"/>
      <c r="L39" s="1472"/>
      <c r="M39" s="248"/>
      <c r="N39" s="1289"/>
    </row>
    <row r="40" spans="1:17" ht="28.5">
      <c r="A40" s="1333"/>
      <c r="B40" s="269" t="s">
        <v>30</v>
      </c>
      <c r="C40" s="270">
        <v>40</v>
      </c>
      <c r="D40" s="1271">
        <v>0</v>
      </c>
      <c r="E40" s="1560">
        <f>+D40+D41</f>
        <v>0</v>
      </c>
      <c r="F40"/>
      <c r="G40"/>
      <c r="H40"/>
      <c r="I40" s="248"/>
      <c r="J40" s="248"/>
      <c r="K40" s="248"/>
      <c r="L40" s="1472"/>
      <c r="M40" s="248"/>
      <c r="N40" s="1289"/>
    </row>
    <row r="41" spans="1:17" ht="42.75">
      <c r="A41" s="1333"/>
      <c r="B41" s="269" t="s">
        <v>31</v>
      </c>
      <c r="C41" s="270">
        <v>60</v>
      </c>
      <c r="D41" s="1271">
        <f>+F129</f>
        <v>0</v>
      </c>
      <c r="E41" s="1562"/>
      <c r="F41"/>
      <c r="G41"/>
      <c r="H41"/>
      <c r="I41" s="248"/>
      <c r="J41" s="248"/>
      <c r="K41" s="248"/>
      <c r="L41" s="1472"/>
      <c r="M41" s="248"/>
      <c r="N41" s="1289"/>
    </row>
    <row r="42" spans="1:17">
      <c r="A42" s="1333"/>
      <c r="C42" s="262"/>
      <c r="D42" s="252"/>
      <c r="E42" s="263"/>
      <c r="F42" s="7"/>
      <c r="G42" s="7"/>
      <c r="H42" s="7"/>
      <c r="I42" s="260"/>
      <c r="J42" s="260"/>
      <c r="K42" s="260"/>
      <c r="L42" s="1477"/>
      <c r="M42" s="260"/>
    </row>
    <row r="43" spans="1:17">
      <c r="A43" s="1333"/>
      <c r="C43" s="262"/>
      <c r="D43" s="252"/>
      <c r="E43" s="263"/>
      <c r="F43" s="7"/>
      <c r="G43" s="7"/>
      <c r="H43" s="7"/>
      <c r="I43" s="260"/>
      <c r="J43" s="260"/>
      <c r="K43" s="260"/>
      <c r="L43" s="1477"/>
      <c r="M43" s="260"/>
    </row>
    <row r="44" spans="1:17">
      <c r="A44" s="1333"/>
      <c r="C44" s="262"/>
      <c r="D44" s="252"/>
      <c r="E44" s="263"/>
      <c r="F44" s="7"/>
      <c r="G44" s="7"/>
      <c r="H44" s="7"/>
      <c r="I44" s="260"/>
      <c r="J44" s="260"/>
      <c r="K44" s="260"/>
      <c r="L44" s="1477"/>
      <c r="M44" s="260"/>
    </row>
    <row r="45" spans="1:17" ht="19.5" thickBot="1">
      <c r="M45" s="1521" t="s">
        <v>518</v>
      </c>
      <c r="N45" s="1521"/>
    </row>
    <row r="46" spans="1:17">
      <c r="B46" s="8" t="s">
        <v>1080</v>
      </c>
      <c r="M46" s="10"/>
      <c r="N46" s="10"/>
    </row>
    <row r="47" spans="1:17" ht="19.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478"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441" t="s">
        <v>51</v>
      </c>
      <c r="H49" s="275">
        <v>40323</v>
      </c>
      <c r="I49" s="275">
        <v>40573</v>
      </c>
      <c r="J49" s="276"/>
      <c r="K49" s="441">
        <v>0</v>
      </c>
      <c r="L49" s="1479">
        <f>(DAYS360(H49,I49)/30)</f>
        <v>8.1666666666666661</v>
      </c>
      <c r="M49" s="441">
        <v>850</v>
      </c>
      <c r="N49" s="441" t="s">
        <v>51</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441" t="s">
        <v>51</v>
      </c>
      <c r="H50" s="275">
        <v>40534</v>
      </c>
      <c r="I50" s="275">
        <v>40838</v>
      </c>
      <c r="J50" s="276"/>
      <c r="K50" s="441">
        <v>0</v>
      </c>
      <c r="L50" s="1479">
        <f t="shared" ref="L50:L54" si="0">(DAYS360(H50,I50)/30)</f>
        <v>10</v>
      </c>
      <c r="M50" s="441">
        <v>1270</v>
      </c>
      <c r="N50" s="441" t="s">
        <v>51</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441" t="s">
        <v>51</v>
      </c>
      <c r="H51" s="275">
        <v>38511</v>
      </c>
      <c r="I51" s="275">
        <v>38876</v>
      </c>
      <c r="J51" s="276"/>
      <c r="K51" s="705">
        <v>0</v>
      </c>
      <c r="L51" s="1479">
        <f t="shared" si="0"/>
        <v>12</v>
      </c>
      <c r="M51" s="441">
        <v>1200</v>
      </c>
      <c r="N51" s="441" t="s">
        <v>51</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441" t="s">
        <v>51</v>
      </c>
      <c r="H52" s="275">
        <v>39071</v>
      </c>
      <c r="I52" s="275">
        <v>39375</v>
      </c>
      <c r="J52" s="276"/>
      <c r="K52" s="441">
        <v>0</v>
      </c>
      <c r="L52" s="1479">
        <f t="shared" si="0"/>
        <v>10</v>
      </c>
      <c r="M52" s="441">
        <v>1200</v>
      </c>
      <c r="N52" s="441" t="s">
        <v>51</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441" t="s">
        <v>51</v>
      </c>
      <c r="H53" s="275">
        <v>40161</v>
      </c>
      <c r="I53" s="275">
        <v>40891</v>
      </c>
      <c r="J53" s="276"/>
      <c r="K53" s="441">
        <v>0</v>
      </c>
      <c r="L53" s="1479">
        <f t="shared" si="0"/>
        <v>24</v>
      </c>
      <c r="M53" s="441">
        <v>1500</v>
      </c>
      <c r="N53" s="441" t="s">
        <v>51</v>
      </c>
      <c r="O53" s="523"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441" t="s">
        <v>51</v>
      </c>
      <c r="H54" s="275">
        <v>40709</v>
      </c>
      <c r="I54" s="275">
        <v>40881</v>
      </c>
      <c r="J54" s="276"/>
      <c r="K54" s="441">
        <v>0</v>
      </c>
      <c r="L54" s="1479">
        <f t="shared" si="0"/>
        <v>5.6333333333333337</v>
      </c>
      <c r="M54" s="441">
        <v>120</v>
      </c>
      <c r="N54" s="441" t="s">
        <v>51</v>
      </c>
      <c r="O54" s="523">
        <v>23500000</v>
      </c>
      <c r="P54" s="523">
        <v>6</v>
      </c>
      <c r="Q54" s="323" t="s">
        <v>5575</v>
      </c>
      <c r="R54" s="279"/>
      <c r="S54" s="279"/>
      <c r="T54" s="279"/>
      <c r="U54" s="279"/>
      <c r="V54" s="279"/>
      <c r="W54" s="279"/>
      <c r="X54" s="279"/>
      <c r="Y54" s="279"/>
      <c r="Z54" s="279"/>
    </row>
    <row r="55" spans="1:26" s="1263" customFormat="1">
      <c r="A55" s="1311"/>
      <c r="B55" s="17" t="s">
        <v>29</v>
      </c>
      <c r="C55" s="16"/>
      <c r="D55" s="15"/>
      <c r="E55" s="441"/>
      <c r="F55" s="281"/>
      <c r="G55" s="281"/>
      <c r="H55" s="281"/>
      <c r="I55" s="276"/>
      <c r="J55" s="276"/>
      <c r="K55" s="282">
        <f>SUM(K49:K54)</f>
        <v>0</v>
      </c>
      <c r="L55" s="1480">
        <f>SUM(L49:L54)</f>
        <v>69.8</v>
      </c>
      <c r="M55" s="283">
        <f>SUM(M49:M54)</f>
        <v>6140</v>
      </c>
      <c r="N55" s="282">
        <f>SUM(N49:N54)</f>
        <v>0</v>
      </c>
      <c r="O55" s="523"/>
      <c r="P55" s="523"/>
      <c r="Q55" s="18"/>
    </row>
    <row r="56" spans="1:26" s="284" customFormat="1">
      <c r="E56" s="285"/>
      <c r="L56" s="1481"/>
    </row>
    <row r="57" spans="1:26" s="284" customFormat="1">
      <c r="B57" s="1550" t="s">
        <v>57</v>
      </c>
      <c r="C57" s="1550" t="s">
        <v>58</v>
      </c>
      <c r="D57" s="1552" t="s">
        <v>59</v>
      </c>
      <c r="E57" s="1552"/>
      <c r="L57" s="1481"/>
    </row>
    <row r="58" spans="1:26" s="284" customFormat="1">
      <c r="B58" s="1551"/>
      <c r="C58" s="1551"/>
      <c r="D58" s="1276" t="s">
        <v>60</v>
      </c>
      <c r="E58" s="325" t="s">
        <v>61</v>
      </c>
      <c r="L58" s="1481"/>
    </row>
    <row r="59" spans="1:26" s="284" customFormat="1" ht="30.6" customHeight="1">
      <c r="B59" s="19" t="s">
        <v>62</v>
      </c>
      <c r="C59" s="286">
        <f>+K55</f>
        <v>0</v>
      </c>
      <c r="D59" s="1369"/>
      <c r="E59" s="1369" t="s">
        <v>21</v>
      </c>
      <c r="F59" s="287"/>
      <c r="G59" s="287"/>
      <c r="H59" s="287"/>
      <c r="I59" s="287"/>
      <c r="J59" s="287"/>
      <c r="K59" s="287"/>
      <c r="L59" s="287"/>
      <c r="M59" s="287"/>
    </row>
    <row r="60" spans="1:26" s="284" customFormat="1" ht="30" customHeight="1">
      <c r="B60" s="19" t="s">
        <v>64</v>
      </c>
      <c r="C60" s="286">
        <f>+M55</f>
        <v>6140</v>
      </c>
      <c r="D60" s="1184"/>
      <c r="E60" s="1369" t="s">
        <v>21</v>
      </c>
      <c r="L60" s="1481"/>
    </row>
    <row r="61" spans="1:26" s="284" customFormat="1" ht="15">
      <c r="B61" s="288"/>
      <c r="C61" s="1769"/>
      <c r="D61" s="1769"/>
      <c r="E61" s="1769"/>
      <c r="F61" s="1769"/>
      <c r="G61" s="1769"/>
      <c r="H61" s="1769"/>
      <c r="I61" s="1769"/>
      <c r="J61" s="1769"/>
      <c r="K61" s="1769"/>
      <c r="L61" s="1769"/>
      <c r="M61" s="1769"/>
      <c r="N61" s="1769"/>
    </row>
    <row r="62" spans="1:26" ht="28.15" customHeight="1" thickBot="1"/>
    <row r="63" spans="1:26" ht="27" thickBot="1">
      <c r="B63" s="1770" t="s">
        <v>65</v>
      </c>
      <c r="C63" s="1770"/>
      <c r="D63" s="1770"/>
      <c r="E63" s="1770"/>
      <c r="F63" s="1770"/>
      <c r="G63" s="1770"/>
      <c r="H63" s="1770"/>
      <c r="I63" s="1770"/>
      <c r="J63" s="1770"/>
      <c r="K63" s="1770"/>
      <c r="L63" s="1770"/>
      <c r="M63" s="1770"/>
      <c r="N63" s="1770"/>
    </row>
    <row r="66" spans="2:17" ht="109.5" customHeight="1">
      <c r="B66" s="1309" t="s">
        <v>66</v>
      </c>
      <c r="C66" s="22" t="s">
        <v>67</v>
      </c>
      <c r="D66" s="22" t="s">
        <v>68</v>
      </c>
      <c r="E66" s="22" t="s">
        <v>69</v>
      </c>
      <c r="F66" s="22" t="s">
        <v>70</v>
      </c>
      <c r="G66" s="22" t="s">
        <v>71</v>
      </c>
      <c r="H66" s="22" t="s">
        <v>72</v>
      </c>
      <c r="I66" s="22" t="s">
        <v>73</v>
      </c>
      <c r="J66" s="22" t="s">
        <v>74</v>
      </c>
      <c r="K66" s="22" t="s">
        <v>75</v>
      </c>
      <c r="L66" s="1482" t="s">
        <v>76</v>
      </c>
      <c r="M66" s="23" t="s">
        <v>77</v>
      </c>
      <c r="N66" s="23" t="s">
        <v>78</v>
      </c>
      <c r="O66" s="1522" t="s">
        <v>79</v>
      </c>
      <c r="P66" s="1523"/>
      <c r="Q66" s="22" t="s">
        <v>80</v>
      </c>
    </row>
    <row r="67" spans="2:17" ht="45" customHeight="1">
      <c r="B67" s="309"/>
      <c r="C67" s="309"/>
      <c r="D67" s="290"/>
      <c r="E67" s="310"/>
      <c r="F67" s="1328"/>
      <c r="G67" s="1328"/>
      <c r="H67" s="1328"/>
      <c r="I67" s="291" t="s">
        <v>19</v>
      </c>
      <c r="J67" s="291" t="s">
        <v>19</v>
      </c>
      <c r="K67" s="265" t="s">
        <v>19</v>
      </c>
      <c r="L67" s="1483" t="s">
        <v>19</v>
      </c>
      <c r="M67" s="265" t="s">
        <v>19</v>
      </c>
      <c r="N67" s="265"/>
      <c r="O67" s="1574" t="s">
        <v>5585</v>
      </c>
      <c r="P67" s="1575"/>
      <c r="Q67" s="265" t="s">
        <v>19</v>
      </c>
    </row>
    <row r="68" spans="2:17">
      <c r="B68" s="236" t="s">
        <v>84</v>
      </c>
    </row>
    <row r="69" spans="2:17">
      <c r="B69" s="236" t="s">
        <v>85</v>
      </c>
    </row>
    <row r="70" spans="2:17">
      <c r="B70" s="236" t="s">
        <v>86</v>
      </c>
    </row>
    <row r="72" spans="2:17" ht="19.5" thickBot="1"/>
    <row r="73" spans="2:17" ht="27" thickBot="1">
      <c r="B73" s="1771" t="s">
        <v>87</v>
      </c>
      <c r="C73" s="1772"/>
      <c r="D73" s="1772"/>
      <c r="E73" s="1772"/>
      <c r="F73" s="1772"/>
      <c r="G73" s="1772"/>
      <c r="H73" s="1772"/>
      <c r="I73" s="1772"/>
      <c r="J73" s="1772"/>
      <c r="K73" s="1772"/>
      <c r="L73" s="1772"/>
      <c r="M73" s="1772"/>
      <c r="N73" s="1773"/>
    </row>
    <row r="78" spans="2:17" ht="76.5" customHeight="1">
      <c r="B78" s="1309" t="s">
        <v>88</v>
      </c>
      <c r="C78" s="1309" t="s">
        <v>89</v>
      </c>
      <c r="D78" s="1309" t="s">
        <v>90</v>
      </c>
      <c r="E78" s="1309" t="s">
        <v>91</v>
      </c>
      <c r="F78" s="1309" t="s">
        <v>92</v>
      </c>
      <c r="G78" s="1309" t="s">
        <v>93</v>
      </c>
      <c r="H78" s="1309" t="s">
        <v>94</v>
      </c>
      <c r="I78" s="1309" t="s">
        <v>95</v>
      </c>
      <c r="J78" s="1522" t="s">
        <v>164</v>
      </c>
      <c r="K78" s="1529"/>
      <c r="L78" s="1523"/>
      <c r="M78" s="1309" t="s">
        <v>97</v>
      </c>
      <c r="N78" s="1309" t="s">
        <v>992</v>
      </c>
      <c r="O78" s="1309" t="s">
        <v>993</v>
      </c>
      <c r="P78" s="1522" t="s">
        <v>79</v>
      </c>
      <c r="Q78" s="1523"/>
    </row>
    <row r="79" spans="2:17" ht="113.25" customHeight="1">
      <c r="B79" s="1315" t="s">
        <v>119</v>
      </c>
      <c r="C79" s="177" t="s">
        <v>3166</v>
      </c>
      <c r="D79" s="72" t="s">
        <v>5586</v>
      </c>
      <c r="E79" s="1185">
        <v>31574256</v>
      </c>
      <c r="F79" s="309" t="s">
        <v>277</v>
      </c>
      <c r="G79" s="308" t="s">
        <v>5587</v>
      </c>
      <c r="H79" s="298">
        <v>37555</v>
      </c>
      <c r="I79" s="266" t="s">
        <v>5588</v>
      </c>
      <c r="J79" s="217" t="s">
        <v>5589</v>
      </c>
      <c r="K79" s="290" t="s">
        <v>5590</v>
      </c>
      <c r="L79" s="1484" t="s">
        <v>5591</v>
      </c>
      <c r="M79" s="1271" t="s">
        <v>18</v>
      </c>
      <c r="N79" s="1271" t="s">
        <v>18</v>
      </c>
      <c r="O79" s="1271" t="s">
        <v>18</v>
      </c>
      <c r="P79" s="1574"/>
      <c r="Q79" s="1575"/>
    </row>
    <row r="80" spans="2:17" ht="86.25" customHeight="1">
      <c r="B80" s="72" t="s">
        <v>1289</v>
      </c>
      <c r="C80" s="1186" t="s">
        <v>3158</v>
      </c>
      <c r="D80" s="72" t="s">
        <v>5592</v>
      </c>
      <c r="E80" s="1185">
        <v>25287481</v>
      </c>
      <c r="F80" s="309" t="s">
        <v>277</v>
      </c>
      <c r="G80" s="309" t="s">
        <v>131</v>
      </c>
      <c r="H80" s="932">
        <v>41180</v>
      </c>
      <c r="I80" s="1369" t="s">
        <v>18</v>
      </c>
      <c r="J80" s="308" t="s">
        <v>5593</v>
      </c>
      <c r="K80" s="290" t="s">
        <v>5594</v>
      </c>
      <c r="L80" s="1484" t="s">
        <v>5595</v>
      </c>
      <c r="M80" s="1271" t="s">
        <v>18</v>
      </c>
      <c r="N80" s="1271" t="s">
        <v>18</v>
      </c>
      <c r="O80" s="1271" t="s">
        <v>18</v>
      </c>
      <c r="P80" s="1574"/>
      <c r="Q80" s="1575"/>
    </row>
    <row r="81" spans="2:17" ht="52.5" customHeight="1">
      <c r="B81" s="72" t="s">
        <v>119</v>
      </c>
      <c r="C81" s="177" t="s">
        <v>3166</v>
      </c>
      <c r="D81" s="72" t="s">
        <v>5596</v>
      </c>
      <c r="E81" s="1185">
        <v>25561555</v>
      </c>
      <c r="F81" s="309" t="s">
        <v>277</v>
      </c>
      <c r="G81" s="309" t="s">
        <v>131</v>
      </c>
      <c r="H81" s="932">
        <v>41390</v>
      </c>
      <c r="I81" s="1328" t="s">
        <v>19</v>
      </c>
      <c r="J81" s="217" t="s">
        <v>5597</v>
      </c>
      <c r="K81" s="290" t="s">
        <v>5598</v>
      </c>
      <c r="L81" s="1484" t="s">
        <v>5599</v>
      </c>
      <c r="M81" s="1271" t="s">
        <v>60</v>
      </c>
      <c r="N81" s="1271" t="s">
        <v>19</v>
      </c>
      <c r="O81" s="1271" t="s">
        <v>18</v>
      </c>
      <c r="P81" s="1574" t="s">
        <v>5600</v>
      </c>
      <c r="Q81" s="1575"/>
    </row>
    <row r="82" spans="2:17" ht="152.25" customHeight="1">
      <c r="B82" s="72" t="s">
        <v>119</v>
      </c>
      <c r="C82" s="177" t="s">
        <v>3166</v>
      </c>
      <c r="D82" s="72" t="s">
        <v>5601</v>
      </c>
      <c r="E82" s="1185">
        <v>25291131</v>
      </c>
      <c r="F82" s="309" t="s">
        <v>277</v>
      </c>
      <c r="G82" s="309" t="s">
        <v>278</v>
      </c>
      <c r="H82" s="932">
        <v>40150</v>
      </c>
      <c r="I82" s="310" t="s">
        <v>19</v>
      </c>
      <c r="J82" s="308" t="s">
        <v>5602</v>
      </c>
      <c r="K82" s="290" t="s">
        <v>5603</v>
      </c>
      <c r="L82" s="1484" t="s">
        <v>5604</v>
      </c>
      <c r="M82" s="265" t="s">
        <v>18</v>
      </c>
      <c r="N82" s="265" t="s">
        <v>19</v>
      </c>
      <c r="O82" s="265" t="s">
        <v>18</v>
      </c>
      <c r="P82" s="1574" t="s">
        <v>5605</v>
      </c>
      <c r="Q82" s="1575"/>
    </row>
    <row r="83" spans="2:17" ht="82.5" customHeight="1">
      <c r="B83" s="72" t="s">
        <v>1289</v>
      </c>
      <c r="C83" s="1186" t="s">
        <v>3158</v>
      </c>
      <c r="D83" s="72" t="s">
        <v>5606</v>
      </c>
      <c r="E83" s="1185">
        <v>25281900</v>
      </c>
      <c r="F83" s="309" t="s">
        <v>5607</v>
      </c>
      <c r="G83" s="309" t="s">
        <v>131</v>
      </c>
      <c r="H83" s="932">
        <v>40894</v>
      </c>
      <c r="I83" s="310" t="s">
        <v>18</v>
      </c>
      <c r="J83" s="308" t="s">
        <v>5608</v>
      </c>
      <c r="K83" s="290" t="s">
        <v>5609</v>
      </c>
      <c r="L83" s="1484" t="s">
        <v>5610</v>
      </c>
      <c r="M83" s="265" t="s">
        <v>18</v>
      </c>
      <c r="N83" s="265" t="s">
        <v>18</v>
      </c>
      <c r="O83" s="265" t="s">
        <v>18</v>
      </c>
      <c r="P83" s="1574"/>
      <c r="Q83" s="1575"/>
    </row>
    <row r="84" spans="2:17" ht="71.25" customHeight="1">
      <c r="B84" s="72" t="s">
        <v>119</v>
      </c>
      <c r="C84" s="177" t="s">
        <v>3166</v>
      </c>
      <c r="D84" s="72" t="s">
        <v>5611</v>
      </c>
      <c r="E84" s="1185">
        <v>39327113</v>
      </c>
      <c r="F84" s="309" t="s">
        <v>277</v>
      </c>
      <c r="G84" s="309" t="s">
        <v>131</v>
      </c>
      <c r="H84" s="932">
        <v>38035</v>
      </c>
      <c r="I84" s="310" t="s">
        <v>5612</v>
      </c>
      <c r="J84" s="308" t="s">
        <v>5613</v>
      </c>
      <c r="K84" s="290" t="s">
        <v>5614</v>
      </c>
      <c r="L84" s="1484" t="s">
        <v>5615</v>
      </c>
      <c r="M84" s="265" t="s">
        <v>18</v>
      </c>
      <c r="N84" s="265" t="s">
        <v>19</v>
      </c>
      <c r="O84" s="265" t="s">
        <v>18</v>
      </c>
      <c r="P84" s="1574" t="s">
        <v>5605</v>
      </c>
      <c r="Q84" s="1575"/>
    </row>
    <row r="85" spans="2:17" ht="27" thickBot="1">
      <c r="B85" s="1777" t="s">
        <v>139</v>
      </c>
      <c r="C85" s="1778"/>
      <c r="D85" s="1778"/>
      <c r="E85" s="1778"/>
      <c r="F85" s="1778"/>
      <c r="G85" s="1778"/>
      <c r="H85" s="1778"/>
      <c r="I85" s="1778"/>
      <c r="J85" s="1778"/>
      <c r="K85" s="1778"/>
      <c r="L85" s="1778"/>
      <c r="M85" s="1778"/>
      <c r="N85" s="1779"/>
    </row>
    <row r="88" spans="2:17" ht="46.15" customHeight="1">
      <c r="B88" s="22" t="s">
        <v>17</v>
      </c>
      <c r="C88" s="22" t="s">
        <v>1064</v>
      </c>
      <c r="D88" s="1522" t="s">
        <v>79</v>
      </c>
      <c r="E88" s="1523"/>
    </row>
    <row r="89" spans="2:17" ht="46.9" customHeight="1">
      <c r="B89" s="217" t="s">
        <v>140</v>
      </c>
      <c r="C89" s="213" t="s">
        <v>19</v>
      </c>
      <c r="D89" s="2156" t="s">
        <v>5616</v>
      </c>
      <c r="E89" s="2157"/>
    </row>
    <row r="92" spans="2:17" ht="26.25">
      <c r="B92" s="1760" t="s">
        <v>141</v>
      </c>
      <c r="C92" s="1761"/>
      <c r="D92" s="1761"/>
      <c r="E92" s="1761"/>
      <c r="F92" s="1761"/>
      <c r="G92" s="1761"/>
      <c r="H92" s="1761"/>
      <c r="I92" s="1761"/>
      <c r="J92" s="1761"/>
      <c r="K92" s="1761"/>
      <c r="L92" s="1761"/>
      <c r="M92" s="1761"/>
      <c r="N92" s="1761"/>
      <c r="O92" s="1761"/>
      <c r="P92" s="1761"/>
    </row>
    <row r="94" spans="2:17" ht="19.5" thickBot="1"/>
    <row r="95" spans="2:17" ht="27" thickBot="1">
      <c r="B95" s="1771" t="s">
        <v>142</v>
      </c>
      <c r="C95" s="1772"/>
      <c r="D95" s="1772"/>
      <c r="E95" s="1772"/>
      <c r="F95" s="1772"/>
      <c r="G95" s="1772"/>
      <c r="H95" s="1772"/>
      <c r="I95" s="1772"/>
      <c r="J95" s="1772"/>
      <c r="K95" s="1772"/>
      <c r="L95" s="1772"/>
      <c r="M95" s="1772"/>
      <c r="N95" s="1773"/>
    </row>
    <row r="97" spans="1:26" ht="19.5" thickBot="1">
      <c r="M97" s="10"/>
      <c r="N97" s="10"/>
    </row>
    <row r="98" spans="1:26" s="248" customFormat="1" ht="109.5" customHeight="1">
      <c r="B98" s="11" t="s">
        <v>33</v>
      </c>
      <c r="C98" s="11" t="s">
        <v>34</v>
      </c>
      <c r="D98" s="11" t="s">
        <v>35</v>
      </c>
      <c r="E98" s="11" t="s">
        <v>36</v>
      </c>
      <c r="F98" s="11" t="s">
        <v>37</v>
      </c>
      <c r="G98" s="11" t="s">
        <v>38</v>
      </c>
      <c r="H98" s="11" t="s">
        <v>39</v>
      </c>
      <c r="I98" s="11" t="s">
        <v>40</v>
      </c>
      <c r="J98" s="11" t="s">
        <v>41</v>
      </c>
      <c r="K98" s="11" t="s">
        <v>42</v>
      </c>
      <c r="L98" s="1478" t="s">
        <v>43</v>
      </c>
      <c r="M98" s="12" t="s">
        <v>44</v>
      </c>
      <c r="N98" s="11" t="s">
        <v>45</v>
      </c>
      <c r="O98" s="11" t="s">
        <v>46</v>
      </c>
      <c r="P98" s="13" t="s">
        <v>47</v>
      </c>
      <c r="Q98" s="13" t="s">
        <v>48</v>
      </c>
    </row>
    <row r="99" spans="1:26" s="1263" customFormat="1" ht="90">
      <c r="A99" s="1311"/>
      <c r="B99" s="15"/>
      <c r="C99" s="16"/>
      <c r="D99" s="15"/>
      <c r="E99" s="303"/>
      <c r="F99" s="281"/>
      <c r="G99" s="281"/>
      <c r="H99" s="275"/>
      <c r="I99" s="276"/>
      <c r="J99" s="276"/>
      <c r="K99" s="441"/>
      <c r="L99" s="1485"/>
      <c r="M99" s="441"/>
      <c r="N99" s="441"/>
      <c r="O99" s="523"/>
      <c r="P99" s="523"/>
      <c r="Q99" s="217" t="s">
        <v>5617</v>
      </c>
      <c r="R99" s="279"/>
      <c r="S99" s="279"/>
      <c r="T99" s="279"/>
      <c r="U99" s="279"/>
      <c r="V99" s="279"/>
      <c r="W99" s="279"/>
      <c r="X99" s="279"/>
      <c r="Y99" s="279"/>
      <c r="Z99" s="279"/>
    </row>
    <row r="100" spans="1:26" s="1263" customFormat="1">
      <c r="A100" s="1311"/>
      <c r="B100" s="17" t="s">
        <v>29</v>
      </c>
      <c r="C100" s="16"/>
      <c r="D100" s="15"/>
      <c r="E100" s="303"/>
      <c r="F100" s="281"/>
      <c r="G100" s="281"/>
      <c r="H100" s="281"/>
      <c r="I100" s="276"/>
      <c r="J100" s="276"/>
      <c r="K100" s="282">
        <f>SUM(K99:K99)</f>
        <v>0</v>
      </c>
      <c r="L100" s="1480">
        <f>SUM(L99:L99)</f>
        <v>0</v>
      </c>
      <c r="M100" s="283">
        <f>SUM(M99:M99)</f>
        <v>0</v>
      </c>
      <c r="N100" s="282">
        <f>SUM(N99:N99)</f>
        <v>0</v>
      </c>
      <c r="O100" s="523"/>
      <c r="P100" s="523"/>
      <c r="Q100" s="18"/>
    </row>
    <row r="101" spans="1:26">
      <c r="B101" s="284"/>
      <c r="C101" s="284"/>
      <c r="D101" s="284"/>
      <c r="E101" s="285"/>
      <c r="F101" s="284"/>
      <c r="G101" s="284"/>
      <c r="H101" s="284"/>
      <c r="I101" s="284"/>
      <c r="J101" s="284"/>
      <c r="K101" s="284"/>
      <c r="L101" s="1481"/>
      <c r="M101" s="284"/>
      <c r="N101" s="284"/>
      <c r="O101" s="284"/>
      <c r="P101" s="284"/>
    </row>
    <row r="102" spans="1:26">
      <c r="B102" s="19" t="s">
        <v>156</v>
      </c>
      <c r="C102" s="304">
        <f>+K100</f>
        <v>0</v>
      </c>
      <c r="H102" s="287"/>
      <c r="I102" s="287"/>
      <c r="J102" s="287"/>
      <c r="K102" s="287"/>
      <c r="L102" s="287"/>
      <c r="M102" s="287"/>
      <c r="N102" s="284"/>
      <c r="O102" s="284"/>
      <c r="P102" s="284"/>
    </row>
    <row r="104" spans="1:26" ht="19.5" thickBot="1"/>
    <row r="105" spans="1:26" ht="37.15" customHeight="1" thickBot="1">
      <c r="B105" s="24" t="s">
        <v>157</v>
      </c>
      <c r="C105" s="25" t="s">
        <v>158</v>
      </c>
      <c r="D105" s="24" t="s">
        <v>28</v>
      </c>
      <c r="E105" s="25" t="s">
        <v>159</v>
      </c>
    </row>
    <row r="106" spans="1:26" ht="41.45" customHeight="1">
      <c r="B106" s="305" t="s">
        <v>160</v>
      </c>
      <c r="C106" s="306">
        <v>20</v>
      </c>
      <c r="D106" s="306">
        <v>0</v>
      </c>
      <c r="E106" s="1781">
        <f>+D106+D107+D108</f>
        <v>0</v>
      </c>
    </row>
    <row r="107" spans="1:26">
      <c r="B107" s="305" t="s">
        <v>161</v>
      </c>
      <c r="C107" s="1369">
        <v>30</v>
      </c>
      <c r="D107" s="1271">
        <v>0</v>
      </c>
      <c r="E107" s="1561"/>
    </row>
    <row r="108" spans="1:26" ht="19.5" thickBot="1">
      <c r="B108" s="305" t="s">
        <v>162</v>
      </c>
      <c r="C108" s="307">
        <v>40</v>
      </c>
      <c r="D108" s="307">
        <v>0</v>
      </c>
      <c r="E108" s="1782"/>
    </row>
    <row r="110" spans="1:26" ht="19.5" thickBot="1"/>
    <row r="111" spans="1:26" ht="27" thickBot="1">
      <c r="B111" s="1771" t="s">
        <v>163</v>
      </c>
      <c r="C111" s="1772"/>
      <c r="D111" s="1772"/>
      <c r="E111" s="1772"/>
      <c r="F111" s="1772"/>
      <c r="G111" s="1772"/>
      <c r="H111" s="1772"/>
      <c r="I111" s="1772"/>
      <c r="J111" s="1772"/>
      <c r="K111" s="1772"/>
      <c r="L111" s="1772"/>
      <c r="M111" s="1772"/>
      <c r="N111" s="1773"/>
    </row>
    <row r="113" spans="2:17" ht="76.5" customHeight="1">
      <c r="B113" s="1309" t="s">
        <v>88</v>
      </c>
      <c r="C113" s="1309" t="s">
        <v>89</v>
      </c>
      <c r="D113" s="1309" t="s">
        <v>90</v>
      </c>
      <c r="E113" s="1309" t="s">
        <v>91</v>
      </c>
      <c r="F113" s="1309" t="s">
        <v>92</v>
      </c>
      <c r="G113" s="1309" t="s">
        <v>93</v>
      </c>
      <c r="H113" s="1309" t="s">
        <v>94</v>
      </c>
      <c r="I113" s="1309" t="s">
        <v>95</v>
      </c>
      <c r="J113" s="1522" t="s">
        <v>164</v>
      </c>
      <c r="K113" s="1529"/>
      <c r="L113" s="1523"/>
      <c r="M113" s="1309" t="s">
        <v>97</v>
      </c>
      <c r="N113" s="1309" t="s">
        <v>992</v>
      </c>
      <c r="O113" s="1309" t="s">
        <v>993</v>
      </c>
      <c r="P113" s="1522" t="s">
        <v>79</v>
      </c>
      <c r="Q113" s="1523"/>
    </row>
    <row r="114" spans="2:17" ht="60.75" customHeight="1">
      <c r="B114" s="308"/>
      <c r="C114" s="308"/>
      <c r="D114" s="309"/>
      <c r="E114" s="309"/>
      <c r="F114" s="309"/>
      <c r="G114" s="309"/>
      <c r="H114" s="309"/>
      <c r="I114" s="310"/>
      <c r="J114" s="289"/>
      <c r="K114" s="290"/>
      <c r="L114" s="1486"/>
      <c r="M114" s="265"/>
      <c r="N114" s="265"/>
      <c r="O114" s="265"/>
      <c r="P114" s="1574" t="s">
        <v>5618</v>
      </c>
      <c r="Q114" s="1575"/>
    </row>
    <row r="117" spans="2:17" ht="19.5" thickBot="1"/>
    <row r="118" spans="2:17" ht="54" customHeight="1">
      <c r="B118" s="1283" t="s">
        <v>17</v>
      </c>
      <c r="C118" s="1283" t="s">
        <v>157</v>
      </c>
      <c r="D118" s="1309" t="s">
        <v>158</v>
      </c>
      <c r="E118" s="1283" t="s">
        <v>28</v>
      </c>
      <c r="F118" s="25" t="s">
        <v>228</v>
      </c>
      <c r="G118" s="26"/>
    </row>
    <row r="119" spans="2:17" ht="120.75" customHeight="1">
      <c r="B119" s="1783" t="s">
        <v>229</v>
      </c>
      <c r="C119" s="311" t="s">
        <v>230</v>
      </c>
      <c r="D119" s="1271">
        <v>25</v>
      </c>
      <c r="E119" s="1271">
        <v>0</v>
      </c>
      <c r="F119" s="1541">
        <f>+E119+E120+E121</f>
        <v>0</v>
      </c>
      <c r="G119" s="27"/>
    </row>
    <row r="120" spans="2:17" ht="76.150000000000006" customHeight="1">
      <c r="B120" s="1783"/>
      <c r="C120" s="311" t="s">
        <v>231</v>
      </c>
      <c r="D120" s="1253">
        <v>25</v>
      </c>
      <c r="E120" s="1271">
        <v>0</v>
      </c>
      <c r="F120" s="1542"/>
      <c r="G120" s="27"/>
    </row>
    <row r="121" spans="2:17" ht="69" customHeight="1">
      <c r="B121" s="1783"/>
      <c r="C121" s="311" t="s">
        <v>232</v>
      </c>
      <c r="D121" s="1271">
        <v>10</v>
      </c>
      <c r="E121" s="1271">
        <v>0</v>
      </c>
      <c r="F121" s="1543"/>
      <c r="G121" s="27"/>
    </row>
    <row r="122" spans="2:17">
      <c r="C122"/>
    </row>
    <row r="125" spans="2:17">
      <c r="B125" s="8" t="s">
        <v>233</v>
      </c>
    </row>
    <row r="128" spans="2:17">
      <c r="B128" s="264" t="s">
        <v>17</v>
      </c>
      <c r="C128" s="264" t="s">
        <v>27</v>
      </c>
      <c r="D128" s="1283" t="s">
        <v>28</v>
      </c>
      <c r="E128" s="1283" t="s">
        <v>29</v>
      </c>
    </row>
    <row r="129" spans="2:5" ht="28.5">
      <c r="B129" s="269" t="s">
        <v>1076</v>
      </c>
      <c r="C129" s="270">
        <v>40</v>
      </c>
      <c r="D129" s="1271">
        <f>+E106</f>
        <v>0</v>
      </c>
      <c r="E129" s="1560">
        <f>+D129+D130</f>
        <v>0</v>
      </c>
    </row>
    <row r="130" spans="2:5" ht="42.75">
      <c r="B130" s="269" t="s">
        <v>1077</v>
      </c>
      <c r="C130" s="270">
        <v>60</v>
      </c>
      <c r="D130" s="1271">
        <f>+F119</f>
        <v>0</v>
      </c>
      <c r="E130" s="1562"/>
    </row>
  </sheetData>
  <mergeCells count="40">
    <mergeCell ref="E129:E130"/>
    <mergeCell ref="B111:N111"/>
    <mergeCell ref="J113:L113"/>
    <mergeCell ref="P113:Q113"/>
    <mergeCell ref="P114:Q114"/>
    <mergeCell ref="B119:B121"/>
    <mergeCell ref="F119:F121"/>
    <mergeCell ref="E106:E108"/>
    <mergeCell ref="P79:Q79"/>
    <mergeCell ref="P80:Q80"/>
    <mergeCell ref="P81:Q81"/>
    <mergeCell ref="P82:Q82"/>
    <mergeCell ref="P83:Q83"/>
    <mergeCell ref="P84:Q84"/>
    <mergeCell ref="B85:N85"/>
    <mergeCell ref="D88:E88"/>
    <mergeCell ref="D89:E89"/>
    <mergeCell ref="B92:P92"/>
    <mergeCell ref="B95:N95"/>
    <mergeCell ref="J78:L78"/>
    <mergeCell ref="P78:Q78"/>
    <mergeCell ref="C10:E10"/>
    <mergeCell ref="B14:C21"/>
    <mergeCell ref="B22:C22"/>
    <mergeCell ref="E40:E41"/>
    <mergeCell ref="M45:N45"/>
    <mergeCell ref="B57:B58"/>
    <mergeCell ref="C57:C58"/>
    <mergeCell ref="D57:E57"/>
    <mergeCell ref="C61:N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 right="0.7" top="0.75" bottom="0.75" header="0.3" footer="0.3"/>
  <pageSetup orientation="portrait" horizontalDpi="4294967295" verticalDpi="4294967295"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0"/>
  <sheetViews>
    <sheetView topLeftCell="H51"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8.5703125" style="236" customWidth="1"/>
    <col min="12" max="13" width="18.7109375" style="236" customWidth="1"/>
    <col min="14" max="14" width="22.140625" style="236" customWidth="1"/>
    <col min="15" max="15" width="26.140625" style="236" customWidth="1"/>
    <col min="16" max="16" width="19.5703125" style="236"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238</v>
      </c>
      <c r="C10" s="1514" t="s">
        <v>5619</v>
      </c>
      <c r="D10" s="1514"/>
      <c r="E10" s="1515"/>
      <c r="F10" s="239"/>
      <c r="G10" s="239"/>
      <c r="H10" s="239"/>
      <c r="I10" s="239"/>
      <c r="J10" s="239"/>
      <c r="K10" s="239"/>
      <c r="L10" s="239"/>
      <c r="M10" s="239"/>
      <c r="N10" s="240"/>
    </row>
    <row r="11" spans="2:16" ht="16.5" thickBot="1">
      <c r="B11" s="314" t="s">
        <v>8</v>
      </c>
      <c r="C11" s="1308">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8</v>
      </c>
      <c r="E15" s="251">
        <v>2409876274</v>
      </c>
      <c r="F15" s="734">
        <v>1154</v>
      </c>
      <c r="G15" s="316"/>
      <c r="I15" s="252"/>
      <c r="J15" s="252"/>
      <c r="K15" s="252"/>
      <c r="L15" s="252"/>
      <c r="M15" s="252"/>
      <c r="N15" s="1289"/>
    </row>
    <row r="16" spans="2:16">
      <c r="B16" s="1764"/>
      <c r="C16" s="1764"/>
      <c r="D16" s="1314"/>
      <c r="E16" s="251"/>
      <c r="F16" s="251"/>
      <c r="G16" s="316"/>
      <c r="I16" s="252"/>
      <c r="J16" s="252"/>
      <c r="K16" s="252"/>
      <c r="L16" s="252"/>
      <c r="M16" s="252"/>
      <c r="N16" s="1289"/>
    </row>
    <row r="17" spans="1:14">
      <c r="B17" s="1764"/>
      <c r="C17" s="1764"/>
      <c r="D17" s="1314"/>
      <c r="E17" s="251"/>
      <c r="F17" s="251"/>
      <c r="G17" s="316"/>
      <c r="I17" s="252"/>
      <c r="J17" s="252"/>
      <c r="K17" s="252"/>
      <c r="L17" s="252"/>
      <c r="M17" s="252"/>
      <c r="N17" s="1289"/>
    </row>
    <row r="18" spans="1:14">
      <c r="B18" s="1764"/>
      <c r="C18" s="1764"/>
      <c r="D18" s="1314"/>
      <c r="E18" s="317"/>
      <c r="F18" s="251"/>
      <c r="G18" s="316"/>
      <c r="H18" s="253"/>
      <c r="I18" s="252"/>
      <c r="J18" s="252"/>
      <c r="K18" s="252"/>
      <c r="L18" s="252"/>
      <c r="M18" s="252"/>
      <c r="N18" s="254"/>
    </row>
    <row r="19" spans="1:14">
      <c r="B19" s="1764"/>
      <c r="C19" s="1764"/>
      <c r="D19" s="1314"/>
      <c r="E19" s="317"/>
      <c r="F19" s="251"/>
      <c r="G19" s="316"/>
      <c r="H19" s="253"/>
      <c r="I19" s="318"/>
      <c r="J19" s="318"/>
      <c r="K19" s="318"/>
      <c r="L19" s="318"/>
      <c r="M19" s="318"/>
      <c r="N19" s="254"/>
    </row>
    <row r="20" spans="1:14">
      <c r="B20" s="1764"/>
      <c r="C20" s="1764"/>
      <c r="D20" s="1314"/>
      <c r="E20" s="317"/>
      <c r="F20" s="251"/>
      <c r="G20" s="316"/>
      <c r="H20" s="253"/>
      <c r="I20" s="248"/>
      <c r="J20" s="248"/>
      <c r="K20" s="248"/>
      <c r="L20" s="248"/>
      <c r="M20" s="248"/>
      <c r="N20" s="254"/>
    </row>
    <row r="21" spans="1:14">
      <c r="B21" s="1764"/>
      <c r="C21" s="1764"/>
      <c r="D21" s="1314"/>
      <c r="E21" s="317"/>
      <c r="F21" s="251"/>
      <c r="G21" s="316"/>
      <c r="H21" s="253"/>
      <c r="I21" s="248"/>
      <c r="J21" s="248"/>
      <c r="K21" s="248"/>
      <c r="L21" s="248"/>
      <c r="M21" s="248"/>
      <c r="N21" s="254"/>
    </row>
    <row r="22" spans="1:14" ht="15.75" thickBot="1">
      <c r="B22" s="1765" t="s">
        <v>13</v>
      </c>
      <c r="C22" s="1766"/>
      <c r="D22" s="1314"/>
      <c r="E22" s="151">
        <v>2409876274</v>
      </c>
      <c r="F22" s="960">
        <v>1154</v>
      </c>
      <c r="G22" s="316"/>
      <c r="H22" s="253"/>
      <c r="I22" s="248"/>
      <c r="J22" s="248"/>
      <c r="K22" s="248"/>
      <c r="L22" s="248"/>
      <c r="M22" s="248"/>
      <c r="N22" s="254"/>
    </row>
    <row r="23" spans="1:14" ht="45.75" thickBot="1">
      <c r="A23" s="255"/>
      <c r="B23" s="256" t="s">
        <v>14</v>
      </c>
      <c r="C23" s="256" t="s">
        <v>15</v>
      </c>
      <c r="E23" s="7"/>
      <c r="F23" s="7"/>
      <c r="G23" s="250"/>
      <c r="H23" s="250"/>
      <c r="I23" s="257"/>
      <c r="J23" s="257"/>
      <c r="K23" s="257"/>
      <c r="L23" s="257"/>
      <c r="M23" s="257"/>
    </row>
    <row r="24" spans="1:14" ht="15.75" thickBot="1">
      <c r="A24" s="258">
        <v>1</v>
      </c>
      <c r="C24" s="755">
        <f>+F22*0.8</f>
        <v>923.2</v>
      </c>
      <c r="D24" s="224"/>
      <c r="E24" s="225">
        <f>E22</f>
        <v>2409876274</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1271"/>
      <c r="D30" s="1271" t="s">
        <v>21</v>
      </c>
      <c r="E30"/>
      <c r="F30"/>
      <c r="G30"/>
      <c r="H30"/>
      <c r="I30" s="248"/>
      <c r="J30" s="248"/>
      <c r="K30" s="248"/>
      <c r="L30" s="248"/>
      <c r="M30" s="248"/>
      <c r="N30" s="1289"/>
    </row>
    <row r="31" spans="1:14">
      <c r="A31" s="1333"/>
      <c r="B31" s="265" t="s">
        <v>22</v>
      </c>
      <c r="C31" s="1271"/>
      <c r="D31" s="1271" t="s">
        <v>21</v>
      </c>
      <c r="E31"/>
      <c r="F31"/>
      <c r="G31"/>
      <c r="H31"/>
      <c r="I31" s="248"/>
      <c r="J31" s="248"/>
      <c r="K31" s="248"/>
      <c r="L31" s="248"/>
      <c r="M31" s="248"/>
      <c r="N31" s="1289"/>
    </row>
    <row r="32" spans="1:14">
      <c r="A32" s="1333"/>
      <c r="B32" s="265" t="s">
        <v>23</v>
      </c>
      <c r="C32" s="1271"/>
      <c r="D32" s="1271" t="s">
        <v>21</v>
      </c>
      <c r="E32"/>
      <c r="F32"/>
      <c r="G32"/>
      <c r="H32"/>
      <c r="I32" s="248"/>
      <c r="J32" s="248"/>
      <c r="K32" s="248"/>
      <c r="L32" s="248"/>
      <c r="M32" s="248"/>
      <c r="N32" s="1289"/>
    </row>
    <row r="33" spans="1:17">
      <c r="A33" s="1333"/>
      <c r="B33" s="265" t="s">
        <v>24</v>
      </c>
      <c r="C33" s="1271"/>
      <c r="D33" s="1271" t="s">
        <v>21</v>
      </c>
      <c r="E33"/>
      <c r="F33"/>
      <c r="G33"/>
      <c r="H33"/>
      <c r="I33" s="248"/>
      <c r="J33" s="248"/>
      <c r="K33" s="248"/>
      <c r="L33" s="248"/>
      <c r="M33" s="248"/>
      <c r="N33" s="1289"/>
    </row>
    <row r="34" spans="1:17">
      <c r="A34" s="1333"/>
      <c r="B34" s="289" t="s">
        <v>240</v>
      </c>
      <c r="C34" s="289"/>
      <c r="D34" s="1330" t="s">
        <v>21</v>
      </c>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+F139</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277">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277">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277">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277">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277">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277">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74"/>
      <c r="H55" s="275"/>
      <c r="I55" s="276"/>
      <c r="J55" s="276"/>
      <c r="K55" s="441"/>
      <c r="L55" s="500"/>
      <c r="M55" s="441"/>
      <c r="N55" s="441"/>
      <c r="O55" s="523"/>
      <c r="P55" s="523"/>
      <c r="Q55" s="323"/>
      <c r="R55" s="279"/>
      <c r="S55" s="279"/>
      <c r="T55" s="279"/>
      <c r="U55" s="279"/>
      <c r="V55" s="279"/>
      <c r="W55" s="279"/>
      <c r="X55" s="279"/>
      <c r="Y55" s="279"/>
      <c r="Z55" s="279"/>
    </row>
    <row r="56" spans="1:26" s="1263" customFormat="1">
      <c r="A56" s="1311"/>
      <c r="B56" s="15"/>
      <c r="C56" s="16"/>
      <c r="D56" s="15"/>
      <c r="E56" s="303"/>
      <c r="F56" s="281"/>
      <c r="G56" s="281"/>
      <c r="H56" s="275"/>
      <c r="I56" s="276"/>
      <c r="J56" s="276"/>
      <c r="K56" s="441"/>
      <c r="L56" s="500"/>
      <c r="M56" s="441"/>
      <c r="N56" s="441"/>
      <c r="O56" s="523"/>
      <c r="P56" s="523"/>
      <c r="Q56" s="323"/>
      <c r="R56" s="279"/>
      <c r="S56" s="279"/>
      <c r="T56" s="279"/>
      <c r="U56" s="279"/>
      <c r="V56" s="279"/>
      <c r="W56" s="279"/>
      <c r="X56" s="279"/>
      <c r="Y56" s="279"/>
      <c r="Z56" s="279"/>
    </row>
    <row r="57" spans="1:26" s="1263" customFormat="1">
      <c r="A57" s="1311"/>
      <c r="B57" s="15"/>
      <c r="C57" s="16"/>
      <c r="D57" s="15"/>
      <c r="E57" s="303"/>
      <c r="F57" s="281"/>
      <c r="G57" s="281"/>
      <c r="H57" s="275"/>
      <c r="I57" s="276"/>
      <c r="J57" s="276"/>
      <c r="K57" s="441"/>
      <c r="L57" s="500"/>
      <c r="M57" s="441"/>
      <c r="N57" s="441"/>
      <c r="O57" s="523"/>
      <c r="P57" s="523"/>
      <c r="Q57" s="323"/>
      <c r="R57" s="279"/>
      <c r="S57" s="279"/>
      <c r="T57" s="279"/>
      <c r="U57" s="279"/>
      <c r="V57" s="279"/>
      <c r="W57" s="279"/>
      <c r="X57" s="279"/>
      <c r="Y57" s="279"/>
      <c r="Z57" s="279"/>
    </row>
    <row r="58" spans="1:26" s="1263" customFormat="1">
      <c r="A58" s="1311"/>
      <c r="B58" s="15"/>
      <c r="C58" s="16"/>
      <c r="D58" s="15"/>
      <c r="E58" s="303"/>
      <c r="F58" s="281"/>
      <c r="G58" s="281"/>
      <c r="H58" s="281"/>
      <c r="I58" s="276"/>
      <c r="J58" s="276"/>
      <c r="K58" s="441"/>
      <c r="L58" s="276"/>
      <c r="M58" s="441"/>
      <c r="N58" s="441"/>
      <c r="O58" s="523"/>
      <c r="P58" s="523"/>
      <c r="Q58" s="323"/>
      <c r="R58" s="279"/>
      <c r="S58" s="279"/>
      <c r="T58" s="279"/>
      <c r="U58" s="279"/>
      <c r="V58" s="279"/>
      <c r="W58" s="279"/>
      <c r="X58" s="279"/>
      <c r="Y58" s="279"/>
      <c r="Z58" s="279"/>
    </row>
    <row r="59" spans="1:26" s="1263" customFormat="1">
      <c r="A59" s="1311"/>
      <c r="B59" s="17" t="s">
        <v>29</v>
      </c>
      <c r="C59" s="16"/>
      <c r="D59" s="15"/>
      <c r="E59" s="303"/>
      <c r="F59" s="281"/>
      <c r="G59" s="281"/>
      <c r="H59" s="281"/>
      <c r="I59" s="276"/>
      <c r="J59" s="276"/>
      <c r="K59" s="282">
        <f>SUM(K49:K58)</f>
        <v>0</v>
      </c>
      <c r="L59" s="282">
        <f>SUM(L49:L55)</f>
        <v>69.8</v>
      </c>
      <c r="M59" s="283">
        <f>SUM(M49:M58)</f>
        <v>6140</v>
      </c>
      <c r="N59" s="282">
        <f>SUM(N49:N56)</f>
        <v>517.96407185628743</v>
      </c>
      <c r="O59" s="523"/>
      <c r="P59" s="523"/>
      <c r="Q59" s="18"/>
    </row>
    <row r="60" spans="1:26" s="284" customFormat="1">
      <c r="E60" s="285"/>
    </row>
    <row r="61" spans="1:26" s="284" customFormat="1">
      <c r="B61" s="1550" t="s">
        <v>57</v>
      </c>
      <c r="C61" s="1550" t="s">
        <v>58</v>
      </c>
      <c r="D61" s="1552" t="s">
        <v>59</v>
      </c>
      <c r="E61" s="1552"/>
    </row>
    <row r="62" spans="1:26" s="284" customFormat="1">
      <c r="B62" s="1551"/>
      <c r="C62" s="1551"/>
      <c r="D62" s="1276" t="s">
        <v>60</v>
      </c>
      <c r="E62" s="325" t="s">
        <v>61</v>
      </c>
    </row>
    <row r="63" spans="1:26" s="284" customFormat="1" ht="30.6" customHeight="1">
      <c r="B63" s="19" t="s">
        <v>62</v>
      </c>
      <c r="C63" s="286">
        <f>+K59</f>
        <v>0</v>
      </c>
      <c r="D63" s="1369"/>
      <c r="E63" s="1369" t="s">
        <v>63</v>
      </c>
      <c r="F63" s="287"/>
      <c r="G63" s="287"/>
      <c r="H63" s="287"/>
      <c r="I63" s="287"/>
      <c r="J63" s="287"/>
      <c r="K63" s="287"/>
      <c r="L63" s="287"/>
      <c r="M63" s="287"/>
    </row>
    <row r="64" spans="1:26" s="284" customFormat="1" ht="30" customHeight="1">
      <c r="B64" s="19" t="s">
        <v>64</v>
      </c>
      <c r="C64" s="286">
        <f>+M59</f>
        <v>6140</v>
      </c>
      <c r="D64" s="1369"/>
      <c r="E64" s="1369" t="s">
        <v>21</v>
      </c>
    </row>
    <row r="65" spans="2:17" s="284" customFormat="1">
      <c r="B65" s="288"/>
      <c r="C65" s="1769"/>
      <c r="D65" s="1769"/>
      <c r="E65" s="1769"/>
      <c r="F65" s="1769"/>
      <c r="G65" s="1769"/>
      <c r="H65" s="1769"/>
      <c r="I65" s="1769"/>
      <c r="J65" s="1769"/>
      <c r="K65" s="1769"/>
      <c r="L65" s="1769"/>
      <c r="M65" s="1769"/>
      <c r="N65" s="1769"/>
    </row>
    <row r="66" spans="2:17" ht="28.15" customHeight="1" thickBot="1"/>
    <row r="67" spans="2:17" ht="27" thickBot="1">
      <c r="B67" s="1770" t="s">
        <v>65</v>
      </c>
      <c r="C67" s="1770"/>
      <c r="D67" s="1770"/>
      <c r="E67" s="1770"/>
      <c r="F67" s="1770"/>
      <c r="G67" s="1770"/>
      <c r="H67" s="1770"/>
      <c r="I67" s="1770"/>
      <c r="J67" s="1770"/>
      <c r="K67" s="1770"/>
      <c r="L67" s="1770"/>
      <c r="M67" s="1770"/>
      <c r="N67" s="1770"/>
    </row>
    <row r="70" spans="2:17" ht="109.5" customHeight="1">
      <c r="B70" s="1309" t="s">
        <v>66</v>
      </c>
      <c r="C70" s="22" t="s">
        <v>67</v>
      </c>
      <c r="D70" s="22" t="s">
        <v>68</v>
      </c>
      <c r="E70" s="22" t="s">
        <v>69</v>
      </c>
      <c r="F70" s="22" t="s">
        <v>70</v>
      </c>
      <c r="G70" s="22" t="s">
        <v>71</v>
      </c>
      <c r="H70" s="22" t="s">
        <v>72</v>
      </c>
      <c r="I70" s="22" t="s">
        <v>73</v>
      </c>
      <c r="J70" s="22" t="s">
        <v>74</v>
      </c>
      <c r="K70" s="22" t="s">
        <v>75</v>
      </c>
      <c r="L70" s="22" t="s">
        <v>76</v>
      </c>
      <c r="M70" s="23" t="s">
        <v>77</v>
      </c>
      <c r="N70" s="23" t="s">
        <v>78</v>
      </c>
      <c r="O70" s="1522" t="s">
        <v>79</v>
      </c>
      <c r="P70" s="1523"/>
      <c r="Q70" s="22" t="s">
        <v>80</v>
      </c>
    </row>
    <row r="71" spans="2:17" ht="45" customHeight="1">
      <c r="B71" s="309"/>
      <c r="C71" s="309"/>
      <c r="D71" s="290"/>
      <c r="E71" s="310"/>
      <c r="F71" s="1328"/>
      <c r="G71" s="1328"/>
      <c r="H71" s="1328"/>
      <c r="I71" s="291" t="s">
        <v>19</v>
      </c>
      <c r="J71" s="291" t="s">
        <v>19</v>
      </c>
      <c r="K71" s="265" t="s">
        <v>19</v>
      </c>
      <c r="L71" s="265" t="s">
        <v>19</v>
      </c>
      <c r="M71" s="265" t="s">
        <v>19</v>
      </c>
      <c r="N71" s="265"/>
      <c r="O71" s="1574" t="s">
        <v>5585</v>
      </c>
      <c r="P71" s="1575"/>
      <c r="Q71" s="265" t="s">
        <v>19</v>
      </c>
    </row>
    <row r="72" spans="2:17">
      <c r="B72" s="236" t="s">
        <v>84</v>
      </c>
    </row>
    <row r="73" spans="2:17">
      <c r="B73" s="236" t="s">
        <v>85</v>
      </c>
    </row>
    <row r="74" spans="2:17">
      <c r="B74" s="236" t="s">
        <v>86</v>
      </c>
    </row>
    <row r="76" spans="2:17" ht="15.75" thickBot="1"/>
    <row r="77" spans="2:17" ht="27" thickBot="1">
      <c r="B77" s="1771" t="s">
        <v>87</v>
      </c>
      <c r="C77" s="1772"/>
      <c r="D77" s="1772"/>
      <c r="E77" s="1772"/>
      <c r="F77" s="1772"/>
      <c r="G77" s="1772"/>
      <c r="H77" s="1772"/>
      <c r="I77" s="1772"/>
      <c r="J77" s="1772"/>
      <c r="K77" s="1772"/>
      <c r="L77" s="1772"/>
      <c r="M77" s="1772"/>
      <c r="N77" s="1773"/>
    </row>
    <row r="82" spans="2:20" ht="76.5" customHeight="1">
      <c r="B82" s="1309" t="s">
        <v>88</v>
      </c>
      <c r="C82" s="1309" t="s">
        <v>89</v>
      </c>
      <c r="D82" s="1309" t="s">
        <v>90</v>
      </c>
      <c r="E82" s="1309" t="s">
        <v>91</v>
      </c>
      <c r="F82" s="1309" t="s">
        <v>92</v>
      </c>
      <c r="G82" s="1309" t="s">
        <v>93</v>
      </c>
      <c r="H82" s="1309" t="s">
        <v>94</v>
      </c>
      <c r="I82" s="1309" t="s">
        <v>95</v>
      </c>
      <c r="J82" s="1522" t="s">
        <v>164</v>
      </c>
      <c r="K82" s="1529"/>
      <c r="L82" s="1523"/>
      <c r="M82" s="1309" t="s">
        <v>97</v>
      </c>
      <c r="N82" s="1309" t="s">
        <v>992</v>
      </c>
      <c r="O82" s="1309" t="s">
        <v>993</v>
      </c>
      <c r="P82" s="1522" t="s">
        <v>79</v>
      </c>
      <c r="Q82" s="1523"/>
    </row>
    <row r="83" spans="2:20" s="331" customFormat="1" ht="60.75" customHeight="1">
      <c r="B83" s="78" t="s">
        <v>119</v>
      </c>
      <c r="C83" s="406" t="s">
        <v>275</v>
      </c>
      <c r="D83" s="78" t="s">
        <v>5620</v>
      </c>
      <c r="E83" s="1188">
        <v>34553862</v>
      </c>
      <c r="F83" s="217" t="s">
        <v>277</v>
      </c>
      <c r="G83" s="217" t="s">
        <v>131</v>
      </c>
      <c r="H83" s="1189">
        <v>39990</v>
      </c>
      <c r="I83" s="299" t="s">
        <v>18</v>
      </c>
      <c r="J83" s="217" t="s">
        <v>5621</v>
      </c>
      <c r="K83" s="299"/>
      <c r="L83" s="299" t="s">
        <v>5622</v>
      </c>
      <c r="M83" s="217" t="s">
        <v>18</v>
      </c>
      <c r="N83" s="217" t="s">
        <v>19</v>
      </c>
      <c r="O83" s="217" t="s">
        <v>18</v>
      </c>
      <c r="P83" s="1574" t="s">
        <v>5623</v>
      </c>
      <c r="Q83" s="1575"/>
      <c r="T83" s="331">
        <f>1154/150</f>
        <v>7.6933333333333334</v>
      </c>
    </row>
    <row r="84" spans="2:20" s="331" customFormat="1" ht="33.6" customHeight="1">
      <c r="B84" s="78" t="s">
        <v>119</v>
      </c>
      <c r="C84" s="406" t="s">
        <v>275</v>
      </c>
      <c r="D84" s="78" t="s">
        <v>5624</v>
      </c>
      <c r="E84" s="1188">
        <v>1061712925</v>
      </c>
      <c r="F84" s="217" t="s">
        <v>277</v>
      </c>
      <c r="G84" s="217" t="s">
        <v>278</v>
      </c>
      <c r="H84" s="1189">
        <v>41117</v>
      </c>
      <c r="I84" s="299" t="s">
        <v>18</v>
      </c>
      <c r="J84" s="217" t="s">
        <v>5625</v>
      </c>
      <c r="K84" s="299" t="s">
        <v>5626</v>
      </c>
      <c r="L84" s="299" t="s">
        <v>5627</v>
      </c>
      <c r="M84" s="217" t="s">
        <v>18</v>
      </c>
      <c r="N84" s="217" t="s">
        <v>19</v>
      </c>
      <c r="O84" s="217" t="s">
        <v>18</v>
      </c>
      <c r="P84" s="1574" t="s">
        <v>5628</v>
      </c>
      <c r="Q84" s="1575"/>
    </row>
    <row r="85" spans="2:20" s="331" customFormat="1" ht="33.6" customHeight="1">
      <c r="B85" s="78" t="s">
        <v>119</v>
      </c>
      <c r="C85" s="406" t="s">
        <v>275</v>
      </c>
      <c r="D85" s="78" t="s">
        <v>5629</v>
      </c>
      <c r="E85" s="1188">
        <v>1061686159</v>
      </c>
      <c r="F85" s="217" t="s">
        <v>277</v>
      </c>
      <c r="G85" s="217" t="s">
        <v>5630</v>
      </c>
      <c r="H85" s="1189">
        <v>41803</v>
      </c>
      <c r="I85" s="299" t="s">
        <v>18</v>
      </c>
      <c r="J85" s="217" t="s">
        <v>5631</v>
      </c>
      <c r="K85" s="299" t="s">
        <v>5632</v>
      </c>
      <c r="L85" s="299" t="s">
        <v>5633</v>
      </c>
      <c r="M85" s="217" t="s">
        <v>18</v>
      </c>
      <c r="N85" s="217" t="s">
        <v>18</v>
      </c>
      <c r="O85" s="217" t="s">
        <v>18</v>
      </c>
      <c r="P85" s="1574"/>
      <c r="Q85" s="1575"/>
    </row>
    <row r="86" spans="2:20" s="331" customFormat="1" ht="33.6" customHeight="1">
      <c r="B86" s="78" t="s">
        <v>1289</v>
      </c>
      <c r="C86" s="406" t="s">
        <v>253</v>
      </c>
      <c r="D86" s="78" t="s">
        <v>5634</v>
      </c>
      <c r="E86" s="1188">
        <v>38563631</v>
      </c>
      <c r="F86" s="217" t="s">
        <v>277</v>
      </c>
      <c r="G86" s="217" t="s">
        <v>131</v>
      </c>
      <c r="H86" s="1189">
        <v>41622</v>
      </c>
      <c r="I86" s="299" t="s">
        <v>18</v>
      </c>
      <c r="J86" s="217" t="s">
        <v>5635</v>
      </c>
      <c r="K86" s="299" t="s">
        <v>5636</v>
      </c>
      <c r="L86" s="299" t="s">
        <v>5637</v>
      </c>
      <c r="M86" s="217" t="s">
        <v>18</v>
      </c>
      <c r="N86" s="217" t="s">
        <v>19</v>
      </c>
      <c r="O86" s="217" t="s">
        <v>18</v>
      </c>
      <c r="P86" s="1574" t="s">
        <v>5638</v>
      </c>
      <c r="Q86" s="1575"/>
    </row>
    <row r="87" spans="2:20" s="331" customFormat="1" ht="33.6" customHeight="1">
      <c r="B87" s="78" t="s">
        <v>119</v>
      </c>
      <c r="C87" s="406" t="s">
        <v>275</v>
      </c>
      <c r="D87" s="217" t="s">
        <v>5639</v>
      </c>
      <c r="E87" s="217">
        <v>34571561</v>
      </c>
      <c r="F87" s="217" t="s">
        <v>277</v>
      </c>
      <c r="G87" s="217" t="s">
        <v>438</v>
      </c>
      <c r="H87" s="1189" t="s">
        <v>5640</v>
      </c>
      <c r="I87" s="299" t="s">
        <v>18</v>
      </c>
      <c r="J87" s="217" t="s">
        <v>5641</v>
      </c>
      <c r="K87" s="299" t="s">
        <v>5642</v>
      </c>
      <c r="L87" s="299" t="s">
        <v>5643</v>
      </c>
      <c r="M87" s="217" t="s">
        <v>18</v>
      </c>
      <c r="N87" s="217" t="s">
        <v>19</v>
      </c>
      <c r="O87" s="217" t="s">
        <v>18</v>
      </c>
      <c r="P87" s="1574" t="s">
        <v>5623</v>
      </c>
      <c r="Q87" s="1575"/>
    </row>
    <row r="88" spans="2:20" s="331" customFormat="1" ht="33.6" customHeight="1">
      <c r="B88" s="217" t="s">
        <v>1289</v>
      </c>
      <c r="C88" s="406" t="s">
        <v>253</v>
      </c>
      <c r="D88" s="217" t="s">
        <v>3200</v>
      </c>
      <c r="E88" s="217">
        <v>1124853620</v>
      </c>
      <c r="F88" s="217" t="s">
        <v>1104</v>
      </c>
      <c r="G88" s="217" t="s">
        <v>1033</v>
      </c>
      <c r="H88" s="1189">
        <v>41509</v>
      </c>
      <c r="I88" s="299" t="s">
        <v>18</v>
      </c>
      <c r="J88" s="217" t="s">
        <v>5644</v>
      </c>
      <c r="K88" s="299" t="s">
        <v>5645</v>
      </c>
      <c r="L88" s="299" t="s">
        <v>5646</v>
      </c>
      <c r="M88" s="217" t="s">
        <v>18</v>
      </c>
      <c r="N88" s="217" t="s">
        <v>19</v>
      </c>
      <c r="O88" s="217" t="s">
        <v>18</v>
      </c>
      <c r="P88" s="1574" t="s">
        <v>5647</v>
      </c>
      <c r="Q88" s="1575"/>
    </row>
    <row r="89" spans="2:20" s="331" customFormat="1" ht="33.6" customHeight="1">
      <c r="B89" s="78" t="s">
        <v>119</v>
      </c>
      <c r="C89" s="406" t="s">
        <v>275</v>
      </c>
      <c r="D89" s="217" t="s">
        <v>5648</v>
      </c>
      <c r="E89" s="217">
        <v>1061765021</v>
      </c>
      <c r="F89" s="217" t="s">
        <v>5649</v>
      </c>
      <c r="G89" s="217" t="s">
        <v>438</v>
      </c>
      <c r="H89" s="1190" t="s">
        <v>5650</v>
      </c>
      <c r="I89" s="299" t="s">
        <v>5651</v>
      </c>
      <c r="J89" s="217" t="s">
        <v>5652</v>
      </c>
      <c r="K89" s="299" t="s">
        <v>5653</v>
      </c>
      <c r="L89" s="299" t="s">
        <v>5654</v>
      </c>
      <c r="M89" s="217" t="s">
        <v>18</v>
      </c>
      <c r="N89" s="217" t="s">
        <v>18</v>
      </c>
      <c r="O89" s="217" t="s">
        <v>18</v>
      </c>
      <c r="P89" s="1574"/>
      <c r="Q89" s="1575"/>
    </row>
    <row r="90" spans="2:20" s="331" customFormat="1" ht="33.6" customHeight="1">
      <c r="B90" s="217" t="s">
        <v>928</v>
      </c>
      <c r="C90" s="406" t="s">
        <v>253</v>
      </c>
      <c r="D90" s="217" t="s">
        <v>5655</v>
      </c>
      <c r="E90" s="217">
        <v>25278892</v>
      </c>
      <c r="F90" s="217" t="s">
        <v>277</v>
      </c>
      <c r="G90" s="217" t="s">
        <v>278</v>
      </c>
      <c r="H90" s="1190" t="s">
        <v>5656</v>
      </c>
      <c r="I90" s="299" t="s">
        <v>3853</v>
      </c>
      <c r="J90" s="217" t="s">
        <v>5657</v>
      </c>
      <c r="K90" s="299" t="s">
        <v>5658</v>
      </c>
      <c r="L90" s="299" t="s">
        <v>5659</v>
      </c>
      <c r="M90" s="217" t="s">
        <v>18</v>
      </c>
      <c r="N90" s="217" t="s">
        <v>19</v>
      </c>
      <c r="O90" s="217" t="s">
        <v>18</v>
      </c>
      <c r="P90" s="1574" t="s">
        <v>5647</v>
      </c>
      <c r="Q90" s="1575"/>
    </row>
    <row r="91" spans="2:20" s="331" customFormat="1" ht="285">
      <c r="B91" s="78" t="s">
        <v>119</v>
      </c>
      <c r="C91" s="406" t="s">
        <v>275</v>
      </c>
      <c r="D91" s="217" t="s">
        <v>5660</v>
      </c>
      <c r="E91" s="217">
        <v>25289715</v>
      </c>
      <c r="F91" s="217" t="s">
        <v>277</v>
      </c>
      <c r="G91" s="217" t="s">
        <v>278</v>
      </c>
      <c r="H91" s="1190" t="s">
        <v>5661</v>
      </c>
      <c r="I91" s="217" t="s">
        <v>329</v>
      </c>
      <c r="J91" s="217" t="s">
        <v>5662</v>
      </c>
      <c r="K91" s="217" t="s">
        <v>5663</v>
      </c>
      <c r="L91" s="217" t="s">
        <v>5664</v>
      </c>
      <c r="M91" s="217" t="s">
        <v>18</v>
      </c>
      <c r="N91" s="217" t="s">
        <v>18</v>
      </c>
      <c r="O91" s="217" t="s">
        <v>18</v>
      </c>
      <c r="P91" s="1574"/>
      <c r="Q91" s="1575"/>
    </row>
    <row r="92" spans="2:20" s="331" customFormat="1" ht="30">
      <c r="B92" s="78" t="s">
        <v>119</v>
      </c>
      <c r="C92" s="406" t="s">
        <v>275</v>
      </c>
      <c r="D92" s="217" t="s">
        <v>5665</v>
      </c>
      <c r="E92" s="217">
        <v>76323876</v>
      </c>
      <c r="F92" s="217" t="s">
        <v>5666</v>
      </c>
      <c r="G92" s="217" t="s">
        <v>278</v>
      </c>
      <c r="H92" s="1190"/>
      <c r="I92" s="217" t="s">
        <v>3853</v>
      </c>
      <c r="J92" s="217"/>
      <c r="K92" s="217"/>
      <c r="L92" s="217"/>
      <c r="M92" s="217" t="s">
        <v>18</v>
      </c>
      <c r="N92" s="217" t="s">
        <v>19</v>
      </c>
      <c r="O92" s="217" t="s">
        <v>18</v>
      </c>
      <c r="P92" s="1574" t="s">
        <v>5667</v>
      </c>
      <c r="Q92" s="1575"/>
    </row>
    <row r="93" spans="2:20" s="331" customFormat="1" ht="330">
      <c r="B93" s="78" t="s">
        <v>119</v>
      </c>
      <c r="C93" s="406" t="s">
        <v>275</v>
      </c>
      <c r="D93" s="217" t="s">
        <v>5668</v>
      </c>
      <c r="E93" s="217">
        <v>31574256</v>
      </c>
      <c r="F93" s="217" t="s">
        <v>5669</v>
      </c>
      <c r="G93" s="217" t="s">
        <v>5670</v>
      </c>
      <c r="H93" s="1190" t="s">
        <v>5671</v>
      </c>
      <c r="I93" s="217" t="s">
        <v>329</v>
      </c>
      <c r="J93" s="217" t="s">
        <v>5672</v>
      </c>
      <c r="K93" s="217" t="s">
        <v>5673</v>
      </c>
      <c r="L93" s="217" t="s">
        <v>5674</v>
      </c>
      <c r="M93" s="217" t="s">
        <v>18</v>
      </c>
      <c r="N93" s="217" t="s">
        <v>18</v>
      </c>
      <c r="O93" s="217" t="s">
        <v>18</v>
      </c>
      <c r="P93" s="1574"/>
      <c r="Q93" s="1575"/>
    </row>
    <row r="94" spans="2:20" s="331" customFormat="1" ht="30">
      <c r="B94" s="217" t="s">
        <v>362</v>
      </c>
      <c r="C94" s="406" t="s">
        <v>253</v>
      </c>
      <c r="D94" s="217" t="s">
        <v>5675</v>
      </c>
      <c r="E94" s="217">
        <v>10306440</v>
      </c>
      <c r="F94" s="217" t="s">
        <v>5676</v>
      </c>
      <c r="G94" s="217" t="s">
        <v>271</v>
      </c>
      <c r="H94" s="1190" t="s">
        <v>5677</v>
      </c>
      <c r="I94" s="217"/>
      <c r="J94" s="217"/>
      <c r="K94" s="217"/>
      <c r="L94" s="217"/>
      <c r="M94" s="217" t="s">
        <v>3889</v>
      </c>
      <c r="N94" s="217" t="s">
        <v>19</v>
      </c>
      <c r="O94" s="217" t="s">
        <v>18</v>
      </c>
      <c r="P94" s="1574"/>
      <c r="Q94" s="1575"/>
    </row>
    <row r="95" spans="2:20" ht="27" thickBot="1">
      <c r="B95" s="1777" t="s">
        <v>139</v>
      </c>
      <c r="C95" s="1778"/>
      <c r="D95" s="1778"/>
      <c r="E95" s="1778"/>
      <c r="F95" s="1778"/>
      <c r="G95" s="1778"/>
      <c r="H95" s="1778"/>
      <c r="I95" s="1778"/>
      <c r="J95" s="1778"/>
      <c r="K95" s="1778"/>
      <c r="L95" s="1778"/>
      <c r="M95" s="1778"/>
      <c r="N95" s="1779"/>
    </row>
    <row r="98" spans="1:26" ht="46.15" customHeight="1">
      <c r="B98" s="22" t="s">
        <v>17</v>
      </c>
      <c r="C98" s="22" t="s">
        <v>1064</v>
      </c>
      <c r="D98" s="1522" t="s">
        <v>79</v>
      </c>
      <c r="E98" s="1523"/>
    </row>
    <row r="99" spans="1:26" ht="69.75" customHeight="1">
      <c r="B99" s="217" t="s">
        <v>140</v>
      </c>
      <c r="C99" s="213" t="s">
        <v>19</v>
      </c>
      <c r="D99" s="2156" t="s">
        <v>5616</v>
      </c>
      <c r="E99" s="2157"/>
    </row>
    <row r="102" spans="1:26" ht="26.25">
      <c r="B102" s="1760" t="s">
        <v>141</v>
      </c>
      <c r="C102" s="1761"/>
      <c r="D102" s="1761"/>
      <c r="E102" s="1761"/>
      <c r="F102" s="1761"/>
      <c r="G102" s="1761"/>
      <c r="H102" s="1761"/>
      <c r="I102" s="1761"/>
      <c r="J102" s="1761"/>
      <c r="K102" s="1761"/>
      <c r="L102" s="1761"/>
      <c r="M102" s="1761"/>
      <c r="N102" s="1761"/>
      <c r="O102" s="1761"/>
      <c r="P102" s="1761"/>
    </row>
    <row r="104" spans="1:26" ht="15.75" thickBot="1"/>
    <row r="105" spans="1:26" ht="27" thickBot="1">
      <c r="B105" s="1771" t="s">
        <v>142</v>
      </c>
      <c r="C105" s="1772"/>
      <c r="D105" s="1772"/>
      <c r="E105" s="1772"/>
      <c r="F105" s="1772"/>
      <c r="G105" s="1772"/>
      <c r="H105" s="1772"/>
      <c r="I105" s="1772"/>
      <c r="J105" s="1772"/>
      <c r="K105" s="1772"/>
      <c r="L105" s="1772"/>
      <c r="M105" s="1772"/>
      <c r="N105" s="1773"/>
    </row>
    <row r="107" spans="1:26" ht="15.75" thickBot="1">
      <c r="M107" s="10"/>
      <c r="N107" s="10"/>
    </row>
    <row r="108" spans="1:26" s="248" customFormat="1" ht="109.5" customHeight="1">
      <c r="B108" s="11" t="s">
        <v>33</v>
      </c>
      <c r="C108" s="11" t="s">
        <v>34</v>
      </c>
      <c r="D108" s="11" t="s">
        <v>35</v>
      </c>
      <c r="E108" s="11" t="s">
        <v>36</v>
      </c>
      <c r="F108" s="11" t="s">
        <v>37</v>
      </c>
      <c r="G108" s="11" t="s">
        <v>38</v>
      </c>
      <c r="H108" s="11" t="s">
        <v>39</v>
      </c>
      <c r="I108" s="11" t="s">
        <v>40</v>
      </c>
      <c r="J108" s="11" t="s">
        <v>41</v>
      </c>
      <c r="K108" s="11" t="s">
        <v>42</v>
      </c>
      <c r="L108" s="11" t="s">
        <v>43</v>
      </c>
      <c r="M108" s="12" t="s">
        <v>44</v>
      </c>
      <c r="N108" s="11" t="s">
        <v>45</v>
      </c>
      <c r="O108" s="11" t="s">
        <v>46</v>
      </c>
      <c r="P108" s="13" t="s">
        <v>47</v>
      </c>
      <c r="Q108" s="13" t="s">
        <v>48</v>
      </c>
    </row>
    <row r="109" spans="1:26" s="1263" customFormat="1" ht="90">
      <c r="A109" s="1311"/>
      <c r="B109" s="15"/>
      <c r="C109" s="16"/>
      <c r="D109" s="15"/>
      <c r="E109" s="303"/>
      <c r="F109" s="281"/>
      <c r="G109" s="281"/>
      <c r="H109" s="275"/>
      <c r="I109" s="276"/>
      <c r="J109" s="276"/>
      <c r="K109" s="441"/>
      <c r="L109" s="500"/>
      <c r="M109" s="441"/>
      <c r="N109" s="441"/>
      <c r="O109" s="523"/>
      <c r="P109" s="523"/>
      <c r="Q109" s="217" t="s">
        <v>5617</v>
      </c>
      <c r="R109" s="279"/>
      <c r="S109" s="279"/>
      <c r="T109" s="279"/>
      <c r="U109" s="279"/>
      <c r="V109" s="279"/>
      <c r="W109" s="279"/>
      <c r="X109" s="279"/>
      <c r="Y109" s="279"/>
      <c r="Z109" s="279"/>
    </row>
    <row r="110" spans="1:26" s="1263" customFormat="1">
      <c r="A110" s="1311"/>
      <c r="B110" s="17" t="s">
        <v>29</v>
      </c>
      <c r="C110" s="16"/>
      <c r="D110" s="15"/>
      <c r="E110" s="303"/>
      <c r="F110" s="281"/>
      <c r="G110" s="281"/>
      <c r="H110" s="281"/>
      <c r="I110" s="276"/>
      <c r="J110" s="276"/>
      <c r="K110" s="282">
        <f>SUM(K109:K109)</f>
        <v>0</v>
      </c>
      <c r="L110" s="282">
        <f>SUM(L109:L109)</f>
        <v>0</v>
      </c>
      <c r="M110" s="283">
        <f>SUM(M109:M109)</f>
        <v>0</v>
      </c>
      <c r="N110" s="282">
        <f>SUM(N109:N109)</f>
        <v>0</v>
      </c>
      <c r="O110" s="523"/>
      <c r="P110" s="523"/>
      <c r="Q110" s="18"/>
    </row>
    <row r="111" spans="1:26">
      <c r="B111" s="284"/>
      <c r="C111" s="284"/>
      <c r="D111" s="284"/>
      <c r="E111" s="285"/>
      <c r="F111" s="284"/>
      <c r="G111" s="284"/>
      <c r="H111" s="284"/>
      <c r="I111" s="284"/>
      <c r="J111" s="284"/>
      <c r="K111" s="284"/>
      <c r="L111" s="284"/>
      <c r="M111" s="284"/>
      <c r="N111" s="284"/>
      <c r="O111" s="284"/>
      <c r="P111" s="284"/>
    </row>
    <row r="112" spans="1:26" ht="18.75">
      <c r="B112" s="19" t="s">
        <v>156</v>
      </c>
      <c r="C112" s="304">
        <f>+K110</f>
        <v>0</v>
      </c>
      <c r="H112" s="287"/>
      <c r="I112" s="287"/>
      <c r="J112" s="287"/>
      <c r="K112" s="287"/>
      <c r="L112" s="287"/>
      <c r="M112" s="287"/>
      <c r="N112" s="284"/>
      <c r="O112" s="284"/>
      <c r="P112" s="284"/>
    </row>
    <row r="114" spans="2:17" ht="15.75" thickBot="1"/>
    <row r="115" spans="2:17" ht="37.15" customHeight="1" thickBot="1">
      <c r="B115" s="24" t="s">
        <v>157</v>
      </c>
      <c r="C115" s="25" t="s">
        <v>158</v>
      </c>
      <c r="D115" s="24" t="s">
        <v>28</v>
      </c>
      <c r="E115" s="25" t="s">
        <v>159</v>
      </c>
    </row>
    <row r="116" spans="2:17" ht="41.45" customHeight="1">
      <c r="B116" s="305" t="s">
        <v>160</v>
      </c>
      <c r="C116" s="306">
        <v>20</v>
      </c>
      <c r="D116" s="306">
        <v>0</v>
      </c>
      <c r="E116" s="1781">
        <f>+D116+D117+D118</f>
        <v>0</v>
      </c>
    </row>
    <row r="117" spans="2:17">
      <c r="B117" s="305" t="s">
        <v>161</v>
      </c>
      <c r="C117" s="1369">
        <v>30</v>
      </c>
      <c r="D117" s="1271">
        <v>0</v>
      </c>
      <c r="E117" s="1561"/>
    </row>
    <row r="118" spans="2:17" ht="15.75" thickBot="1">
      <c r="B118" s="305" t="s">
        <v>162</v>
      </c>
      <c r="C118" s="307">
        <v>40</v>
      </c>
      <c r="D118" s="307">
        <v>0</v>
      </c>
      <c r="E118" s="1782"/>
    </row>
    <row r="120" spans="2:17" ht="15.75" thickBot="1"/>
    <row r="121" spans="2:17" ht="27" thickBot="1">
      <c r="B121" s="1771" t="s">
        <v>163</v>
      </c>
      <c r="C121" s="1772"/>
      <c r="D121" s="1772"/>
      <c r="E121" s="1772"/>
      <c r="F121" s="1772"/>
      <c r="G121" s="1772"/>
      <c r="H121" s="1772"/>
      <c r="I121" s="1772"/>
      <c r="J121" s="1772"/>
      <c r="K121" s="1772"/>
      <c r="L121" s="1772"/>
      <c r="M121" s="1772"/>
      <c r="N121" s="1773"/>
    </row>
    <row r="123" spans="2:17" ht="76.5" customHeight="1">
      <c r="B123" s="1309" t="s">
        <v>88</v>
      </c>
      <c r="C123" s="1309" t="s">
        <v>89</v>
      </c>
      <c r="D123" s="1309" t="s">
        <v>90</v>
      </c>
      <c r="E123" s="1309" t="s">
        <v>91</v>
      </c>
      <c r="F123" s="1309" t="s">
        <v>92</v>
      </c>
      <c r="G123" s="1309" t="s">
        <v>93</v>
      </c>
      <c r="H123" s="1309" t="s">
        <v>94</v>
      </c>
      <c r="I123" s="1309" t="s">
        <v>95</v>
      </c>
      <c r="J123" s="1522" t="s">
        <v>164</v>
      </c>
      <c r="K123" s="1529"/>
      <c r="L123" s="1523"/>
      <c r="M123" s="1309" t="s">
        <v>97</v>
      </c>
      <c r="N123" s="1309" t="s">
        <v>992</v>
      </c>
      <c r="O123" s="1309" t="s">
        <v>993</v>
      </c>
      <c r="P123" s="1522" t="s">
        <v>79</v>
      </c>
      <c r="Q123" s="1523"/>
    </row>
    <row r="124" spans="2:17" ht="60.75" customHeight="1">
      <c r="B124" s="308"/>
      <c r="C124" s="308"/>
      <c r="D124" s="309"/>
      <c r="E124" s="309"/>
      <c r="F124" s="309"/>
      <c r="G124" s="309"/>
      <c r="H124" s="309"/>
      <c r="I124" s="310"/>
      <c r="J124" s="289"/>
      <c r="K124" s="290"/>
      <c r="L124" s="291"/>
      <c r="M124" s="265"/>
      <c r="N124" s="265"/>
      <c r="O124" s="265"/>
      <c r="P124" s="1574" t="s">
        <v>5618</v>
      </c>
      <c r="Q124" s="1575"/>
    </row>
    <row r="127" spans="2:17" ht="15.75" thickBot="1"/>
    <row r="128" spans="2:17" ht="54" customHeight="1">
      <c r="B128" s="1283" t="s">
        <v>17</v>
      </c>
      <c r="C128" s="1283" t="s">
        <v>157</v>
      </c>
      <c r="D128" s="1309" t="s">
        <v>158</v>
      </c>
      <c r="E128" s="1283" t="s">
        <v>28</v>
      </c>
      <c r="F128" s="25" t="s">
        <v>228</v>
      </c>
      <c r="G128" s="26"/>
    </row>
    <row r="129" spans="2:7" ht="120.75" customHeight="1">
      <c r="B129" s="1783" t="s">
        <v>229</v>
      </c>
      <c r="C129" s="311" t="s">
        <v>230</v>
      </c>
      <c r="D129" s="1271">
        <v>25</v>
      </c>
      <c r="E129" s="1271">
        <v>0</v>
      </c>
      <c r="F129" s="1541">
        <f>+E129+E130+E131</f>
        <v>0</v>
      </c>
      <c r="G129" s="27"/>
    </row>
    <row r="130" spans="2:7" ht="76.150000000000006" customHeight="1">
      <c r="B130" s="1783"/>
      <c r="C130" s="311" t="s">
        <v>231</v>
      </c>
      <c r="D130" s="1253">
        <v>25</v>
      </c>
      <c r="E130" s="1271">
        <v>0</v>
      </c>
      <c r="F130" s="1542"/>
      <c r="G130" s="27"/>
    </row>
    <row r="131" spans="2:7" ht="69" customHeight="1">
      <c r="B131" s="1783"/>
      <c r="C131" s="311" t="s">
        <v>232</v>
      </c>
      <c r="D131" s="1271">
        <v>10</v>
      </c>
      <c r="E131" s="1271">
        <v>0</v>
      </c>
      <c r="F131" s="1543"/>
      <c r="G131" s="27"/>
    </row>
    <row r="132" spans="2:7">
      <c r="C132"/>
    </row>
    <row r="135" spans="2:7">
      <c r="B135" s="8" t="s">
        <v>233</v>
      </c>
    </row>
    <row r="138" spans="2:7">
      <c r="B138" s="264" t="s">
        <v>17</v>
      </c>
      <c r="C138" s="264" t="s">
        <v>27</v>
      </c>
      <c r="D138" s="1283" t="s">
        <v>28</v>
      </c>
      <c r="E138" s="1283" t="s">
        <v>29</v>
      </c>
    </row>
    <row r="139" spans="2:7" ht="28.5">
      <c r="B139" s="269" t="s">
        <v>1076</v>
      </c>
      <c r="C139" s="270">
        <v>40</v>
      </c>
      <c r="D139" s="1271">
        <f>+E116</f>
        <v>0</v>
      </c>
      <c r="E139" s="1560">
        <f>+D139+D140</f>
        <v>0</v>
      </c>
    </row>
    <row r="140" spans="2:7" ht="42.75">
      <c r="B140" s="269" t="s">
        <v>1077</v>
      </c>
      <c r="C140" s="270">
        <v>60</v>
      </c>
      <c r="D140" s="1271">
        <f>+F129</f>
        <v>0</v>
      </c>
      <c r="E140" s="1562"/>
    </row>
  </sheetData>
  <mergeCells count="46">
    <mergeCell ref="E139:E140"/>
    <mergeCell ref="B121:N121"/>
    <mergeCell ref="J123:L123"/>
    <mergeCell ref="P123:Q123"/>
    <mergeCell ref="P124:Q124"/>
    <mergeCell ref="B129:B131"/>
    <mergeCell ref="F129:F131"/>
    <mergeCell ref="E116:E118"/>
    <mergeCell ref="P89:Q89"/>
    <mergeCell ref="P90:Q90"/>
    <mergeCell ref="P91:Q91"/>
    <mergeCell ref="P92:Q92"/>
    <mergeCell ref="P93:Q93"/>
    <mergeCell ref="P94:Q94"/>
    <mergeCell ref="B95:N95"/>
    <mergeCell ref="D98:E98"/>
    <mergeCell ref="D99:E99"/>
    <mergeCell ref="B102:P102"/>
    <mergeCell ref="B105:N105"/>
    <mergeCell ref="P88:Q88"/>
    <mergeCell ref="C65:N65"/>
    <mergeCell ref="B67:N67"/>
    <mergeCell ref="O70:P70"/>
    <mergeCell ref="O71:P71"/>
    <mergeCell ref="B77:N77"/>
    <mergeCell ref="J82:L82"/>
    <mergeCell ref="P82:Q82"/>
    <mergeCell ref="P83:Q83"/>
    <mergeCell ref="P84:Q84"/>
    <mergeCell ref="P85:Q85"/>
    <mergeCell ref="P86:Q86"/>
    <mergeCell ref="P87:Q87"/>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scale="6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C48" zoomScale="78" zoomScaleNormal="78"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1374"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5678</v>
      </c>
      <c r="D10" s="1514"/>
      <c r="E10" s="1515"/>
      <c r="F10" s="239"/>
      <c r="G10" s="239"/>
      <c r="H10" s="239"/>
      <c r="I10" s="239"/>
      <c r="J10" s="1487"/>
      <c r="K10" s="239"/>
      <c r="L10" s="239"/>
      <c r="M10" s="239"/>
      <c r="N10" s="240"/>
    </row>
    <row r="11" spans="2:16" ht="16.5" thickBot="1">
      <c r="B11" s="314" t="s">
        <v>8</v>
      </c>
      <c r="C11" s="1308">
        <v>41989</v>
      </c>
      <c r="D11" s="243"/>
      <c r="E11" s="243"/>
      <c r="F11" s="243"/>
      <c r="G11" s="243"/>
      <c r="H11" s="243"/>
      <c r="I11" s="243"/>
      <c r="J11" s="1488"/>
      <c r="K11" s="243"/>
      <c r="L11" s="243"/>
      <c r="M11" s="243"/>
      <c r="N11" s="244"/>
    </row>
    <row r="12" spans="2:16" ht="15.75">
      <c r="B12" s="245"/>
      <c r="C12" s="246"/>
      <c r="D12" s="247"/>
      <c r="E12" s="247"/>
      <c r="F12" s="247"/>
      <c r="G12" s="247"/>
      <c r="H12" s="247"/>
      <c r="I12" s="248"/>
      <c r="J12" s="1377"/>
      <c r="K12" s="248"/>
      <c r="L12" s="248"/>
      <c r="M12" s="248"/>
      <c r="N12" s="247"/>
    </row>
    <row r="13" spans="2:16">
      <c r="I13" s="248"/>
      <c r="J13" s="1377"/>
      <c r="K13" s="248"/>
      <c r="L13" s="248"/>
      <c r="M13" s="248"/>
      <c r="N13" s="1289"/>
    </row>
    <row r="14" spans="2:16" ht="45.75" customHeight="1">
      <c r="B14" s="1764" t="s">
        <v>9</v>
      </c>
      <c r="C14" s="1764"/>
      <c r="D14" s="1314" t="s">
        <v>10</v>
      </c>
      <c r="E14" s="1314" t="s">
        <v>11</v>
      </c>
      <c r="F14" s="1314" t="s">
        <v>12</v>
      </c>
      <c r="G14" s="315"/>
      <c r="I14" s="250"/>
      <c r="J14" s="1378"/>
      <c r="K14" s="250"/>
      <c r="L14" s="250"/>
      <c r="M14" s="250"/>
      <c r="N14" s="1289"/>
    </row>
    <row r="15" spans="2:16">
      <c r="B15" s="1764"/>
      <c r="C15" s="1764"/>
      <c r="D15" s="1314">
        <v>15</v>
      </c>
      <c r="E15" s="251">
        <v>1973425545</v>
      </c>
      <c r="F15" s="734">
        <v>945</v>
      </c>
      <c r="G15" s="316"/>
      <c r="I15" s="252"/>
      <c r="J15" s="1379"/>
      <c r="K15" s="252"/>
      <c r="L15" s="252"/>
      <c r="M15" s="252"/>
      <c r="N15" s="1289"/>
    </row>
    <row r="16" spans="2:16">
      <c r="B16" s="1764"/>
      <c r="C16" s="1764"/>
      <c r="D16" s="1314"/>
      <c r="E16" s="251"/>
      <c r="F16" s="251"/>
      <c r="G16" s="316"/>
      <c r="I16" s="252"/>
      <c r="J16" s="1379"/>
      <c r="K16" s="252"/>
      <c r="L16" s="252"/>
      <c r="M16" s="252"/>
      <c r="N16" s="1289"/>
    </row>
    <row r="17" spans="1:14">
      <c r="B17" s="1764"/>
      <c r="C17" s="1764"/>
      <c r="D17" s="1314"/>
      <c r="E17" s="251"/>
      <c r="F17" s="251"/>
      <c r="G17" s="316"/>
      <c r="I17" s="252"/>
      <c r="J17" s="1379"/>
      <c r="K17" s="252"/>
      <c r="L17" s="252"/>
      <c r="M17" s="252"/>
      <c r="N17" s="1289"/>
    </row>
    <row r="18" spans="1:14">
      <c r="B18" s="1764"/>
      <c r="C18" s="1764"/>
      <c r="D18" s="1314"/>
      <c r="E18" s="317"/>
      <c r="F18" s="251"/>
      <c r="G18" s="316"/>
      <c r="H18" s="253"/>
      <c r="I18" s="252"/>
      <c r="J18" s="1379"/>
      <c r="K18" s="252"/>
      <c r="L18" s="252"/>
      <c r="M18" s="252"/>
      <c r="N18" s="254"/>
    </row>
    <row r="19" spans="1:14">
      <c r="B19" s="1764"/>
      <c r="C19" s="1764"/>
      <c r="D19" s="1314"/>
      <c r="E19" s="317"/>
      <c r="F19" s="251"/>
      <c r="G19" s="316"/>
      <c r="H19" s="253"/>
      <c r="I19" s="318"/>
      <c r="J19" s="1489"/>
      <c r="K19" s="318"/>
      <c r="L19" s="318"/>
      <c r="M19" s="318"/>
      <c r="N19" s="254"/>
    </row>
    <row r="20" spans="1:14">
      <c r="B20" s="1764"/>
      <c r="C20" s="1764"/>
      <c r="D20" s="1314"/>
      <c r="E20" s="317"/>
      <c r="F20" s="251"/>
      <c r="G20" s="316"/>
      <c r="H20" s="253"/>
      <c r="I20" s="248"/>
      <c r="J20" s="1377"/>
      <c r="K20" s="248"/>
      <c r="L20" s="248"/>
      <c r="M20" s="248"/>
      <c r="N20" s="254"/>
    </row>
    <row r="21" spans="1:14">
      <c r="B21" s="1764"/>
      <c r="C21" s="1764"/>
      <c r="D21" s="1314"/>
      <c r="E21" s="317"/>
      <c r="F21" s="251"/>
      <c r="G21" s="316"/>
      <c r="H21" s="253"/>
      <c r="I21" s="248"/>
      <c r="J21" s="1377"/>
      <c r="K21" s="248"/>
      <c r="L21" s="248"/>
      <c r="M21" s="248"/>
      <c r="N21" s="254"/>
    </row>
    <row r="22" spans="1:14" ht="15.75" thickBot="1">
      <c r="B22" s="1765" t="s">
        <v>13</v>
      </c>
      <c r="C22" s="1766"/>
      <c r="D22" s="1314"/>
      <c r="E22" s="151">
        <v>1973425545</v>
      </c>
      <c r="F22" s="3">
        <v>945</v>
      </c>
      <c r="G22" s="316"/>
      <c r="H22" s="253"/>
      <c r="I22" s="248"/>
      <c r="J22" s="1377"/>
      <c r="K22" s="248"/>
      <c r="L22" s="248"/>
      <c r="M22" s="248"/>
      <c r="N22" s="254"/>
    </row>
    <row r="23" spans="1:14" ht="45.75" thickBot="1">
      <c r="A23" s="255"/>
      <c r="B23" s="256" t="s">
        <v>14</v>
      </c>
      <c r="C23" s="256" t="s">
        <v>15</v>
      </c>
      <c r="E23" s="250"/>
      <c r="F23" s="250"/>
      <c r="G23" s="250"/>
      <c r="H23" s="250"/>
      <c r="I23" s="257"/>
      <c r="J23" s="1380"/>
      <c r="K23" s="257"/>
      <c r="L23" s="257"/>
      <c r="M23" s="257"/>
    </row>
    <row r="24" spans="1:14" ht="15.75" thickBot="1">
      <c r="A24" s="258">
        <v>1</v>
      </c>
      <c r="C24" s="755">
        <f>+F22*0.8</f>
        <v>756</v>
      </c>
      <c r="D24" s="224"/>
      <c r="E24" s="225">
        <f>E22</f>
        <v>1973425545</v>
      </c>
      <c r="F24" s="7"/>
      <c r="G24" s="7"/>
      <c r="H24" s="7"/>
      <c r="I24" s="260"/>
      <c r="J24" s="1380"/>
      <c r="K24" s="260"/>
      <c r="L24" s="260"/>
      <c r="M24" s="260"/>
    </row>
    <row r="25" spans="1:14">
      <c r="A25" s="1333"/>
      <c r="C25" s="262"/>
      <c r="D25" s="252"/>
      <c r="E25" s="263"/>
      <c r="F25" s="7"/>
      <c r="G25" s="7"/>
      <c r="H25" s="7"/>
      <c r="I25" s="260"/>
      <c r="J25" s="1380"/>
      <c r="K25" s="260"/>
      <c r="L25" s="260"/>
      <c r="M25" s="260"/>
    </row>
    <row r="26" spans="1:14">
      <c r="A26" s="1333"/>
      <c r="C26" s="262"/>
      <c r="D26" s="252"/>
      <c r="E26" s="263"/>
      <c r="F26" s="7"/>
      <c r="G26" s="7"/>
      <c r="H26" s="7"/>
      <c r="I26" s="260"/>
      <c r="J26" s="1380"/>
      <c r="K26" s="260"/>
      <c r="L26" s="260"/>
      <c r="M26" s="260"/>
    </row>
    <row r="27" spans="1:14">
      <c r="A27" s="1333"/>
      <c r="B27" s="8" t="s">
        <v>16</v>
      </c>
      <c r="C27"/>
      <c r="D27"/>
      <c r="E27"/>
      <c r="F27"/>
      <c r="G27"/>
      <c r="H27"/>
      <c r="I27" s="248"/>
      <c r="J27" s="1377"/>
      <c r="K27" s="248"/>
      <c r="L27" s="248"/>
      <c r="M27" s="248"/>
      <c r="N27" s="1289"/>
    </row>
    <row r="28" spans="1:14">
      <c r="A28" s="1333"/>
      <c r="B28"/>
      <c r="C28"/>
      <c r="D28"/>
      <c r="E28"/>
      <c r="F28"/>
      <c r="G28"/>
      <c r="H28"/>
      <c r="I28" s="248"/>
      <c r="J28" s="1377"/>
      <c r="K28" s="248"/>
      <c r="L28" s="248"/>
      <c r="M28" s="248"/>
      <c r="N28" s="1289"/>
    </row>
    <row r="29" spans="1:14">
      <c r="A29" s="1333"/>
      <c r="B29" s="264" t="s">
        <v>17</v>
      </c>
      <c r="C29" s="264" t="s">
        <v>18</v>
      </c>
      <c r="D29" s="264" t="s">
        <v>19</v>
      </c>
      <c r="E29"/>
      <c r="F29"/>
      <c r="G29"/>
      <c r="H29"/>
      <c r="I29" s="248"/>
      <c r="J29" s="1377"/>
      <c r="K29" s="248"/>
      <c r="L29" s="248"/>
      <c r="M29" s="248"/>
      <c r="N29" s="1289"/>
    </row>
    <row r="30" spans="1:14">
      <c r="A30" s="1333"/>
      <c r="B30" s="265" t="s">
        <v>20</v>
      </c>
      <c r="C30" s="1271"/>
      <c r="D30" s="1271" t="s">
        <v>21</v>
      </c>
      <c r="E30"/>
      <c r="F30"/>
      <c r="G30"/>
      <c r="H30"/>
      <c r="I30" s="248"/>
      <c r="J30" s="1377"/>
      <c r="K30" s="248"/>
      <c r="L30" s="248"/>
      <c r="M30" s="248"/>
      <c r="N30" s="1289"/>
    </row>
    <row r="31" spans="1:14">
      <c r="A31" s="1333"/>
      <c r="B31" s="265" t="s">
        <v>22</v>
      </c>
      <c r="C31" s="1271"/>
      <c r="D31" s="1271" t="s">
        <v>21</v>
      </c>
      <c r="E31"/>
      <c r="F31"/>
      <c r="G31"/>
      <c r="H31"/>
      <c r="I31" s="248"/>
      <c r="J31" s="1377"/>
      <c r="K31" s="248"/>
      <c r="L31" s="248"/>
      <c r="M31" s="248"/>
      <c r="N31" s="1289"/>
    </row>
    <row r="32" spans="1:14">
      <c r="A32" s="1333"/>
      <c r="B32" s="265" t="s">
        <v>23</v>
      </c>
      <c r="C32" s="1271"/>
      <c r="D32" s="1271" t="s">
        <v>21</v>
      </c>
      <c r="E32"/>
      <c r="F32"/>
      <c r="G32"/>
      <c r="H32"/>
      <c r="I32" s="248"/>
      <c r="J32" s="1377"/>
      <c r="K32" s="248"/>
      <c r="L32" s="248"/>
      <c r="M32" s="248"/>
      <c r="N32" s="1289"/>
    </row>
    <row r="33" spans="1:17">
      <c r="A33" s="1333"/>
      <c r="B33" s="265" t="s">
        <v>24</v>
      </c>
      <c r="C33" s="1271"/>
      <c r="D33" s="1271" t="s">
        <v>21</v>
      </c>
      <c r="E33"/>
      <c r="F33"/>
      <c r="G33"/>
      <c r="H33"/>
      <c r="I33" s="248"/>
      <c r="J33" s="1377"/>
      <c r="K33" s="248"/>
      <c r="L33" s="248"/>
      <c r="M33" s="248"/>
      <c r="N33" s="1289"/>
    </row>
    <row r="34" spans="1:17">
      <c r="A34" s="1333"/>
      <c r="B34" s="289" t="s">
        <v>240</v>
      </c>
      <c r="C34" s="289"/>
      <c r="D34" s="1330" t="s">
        <v>21</v>
      </c>
      <c r="E34"/>
      <c r="F34"/>
      <c r="G34"/>
      <c r="H34"/>
      <c r="I34" s="248"/>
      <c r="J34" s="1377"/>
      <c r="K34" s="248"/>
      <c r="L34" s="248"/>
      <c r="M34" s="248"/>
      <c r="N34" s="1289"/>
    </row>
    <row r="35" spans="1:17">
      <c r="A35" s="1333"/>
      <c r="B35"/>
      <c r="C35"/>
      <c r="D35"/>
      <c r="E35"/>
      <c r="F35"/>
      <c r="G35"/>
      <c r="H35"/>
      <c r="I35" s="248"/>
      <c r="J35" s="1377"/>
      <c r="K35" s="248"/>
      <c r="L35" s="248"/>
      <c r="M35" s="248"/>
      <c r="N35" s="1289"/>
    </row>
    <row r="36" spans="1:17">
      <c r="A36" s="1333"/>
      <c r="B36" s="8" t="s">
        <v>26</v>
      </c>
      <c r="C36"/>
      <c r="D36"/>
      <c r="E36"/>
      <c r="F36"/>
      <c r="G36"/>
      <c r="H36"/>
      <c r="I36" s="248"/>
      <c r="J36" s="1377"/>
      <c r="K36" s="248"/>
      <c r="L36" s="248"/>
      <c r="M36" s="248"/>
      <c r="N36" s="1289"/>
    </row>
    <row r="37" spans="1:17">
      <c r="A37" s="1333"/>
      <c r="B37"/>
      <c r="C37"/>
      <c r="D37"/>
      <c r="E37"/>
      <c r="F37"/>
      <c r="G37"/>
      <c r="H37"/>
      <c r="I37" s="248"/>
      <c r="J37" s="1377"/>
      <c r="K37" s="248"/>
      <c r="L37" s="248"/>
      <c r="M37" s="248"/>
      <c r="N37" s="1289"/>
    </row>
    <row r="38" spans="1:17">
      <c r="A38" s="1333"/>
      <c r="B38"/>
      <c r="C38"/>
      <c r="D38"/>
      <c r="E38"/>
      <c r="F38"/>
      <c r="G38"/>
      <c r="H38"/>
      <c r="I38" s="248"/>
      <c r="J38" s="1377"/>
      <c r="K38" s="248"/>
      <c r="L38" s="248"/>
      <c r="M38" s="248"/>
      <c r="N38" s="1289"/>
    </row>
    <row r="39" spans="1:17">
      <c r="A39" s="1333"/>
      <c r="B39" s="264" t="s">
        <v>17</v>
      </c>
      <c r="C39" s="264" t="s">
        <v>27</v>
      </c>
      <c r="D39" s="1283" t="s">
        <v>28</v>
      </c>
      <c r="E39" s="1283" t="s">
        <v>29</v>
      </c>
      <c r="F39"/>
      <c r="G39"/>
      <c r="H39"/>
      <c r="I39" s="248"/>
      <c r="J39" s="1377"/>
      <c r="K39" s="248"/>
      <c r="L39" s="248"/>
      <c r="M39" s="248"/>
      <c r="N39" s="1289"/>
    </row>
    <row r="40" spans="1:17" ht="28.5">
      <c r="A40" s="1333"/>
      <c r="B40" s="269" t="s">
        <v>30</v>
      </c>
      <c r="C40" s="270">
        <v>40</v>
      </c>
      <c r="D40" s="1271">
        <v>0</v>
      </c>
      <c r="E40" s="1560">
        <f>+D40+D41</f>
        <v>0</v>
      </c>
      <c r="F40"/>
      <c r="G40"/>
      <c r="H40"/>
      <c r="I40" s="248"/>
      <c r="J40" s="1377"/>
      <c r="K40" s="248"/>
      <c r="L40" s="248"/>
      <c r="M40" s="248"/>
      <c r="N40" s="1289"/>
    </row>
    <row r="41" spans="1:17" ht="42.75">
      <c r="A41" s="1333"/>
      <c r="B41" s="269" t="s">
        <v>31</v>
      </c>
      <c r="C41" s="270">
        <v>60</v>
      </c>
      <c r="D41" s="1271">
        <f>+F136</f>
        <v>0</v>
      </c>
      <c r="E41" s="1562"/>
      <c r="F41"/>
      <c r="G41"/>
      <c r="H41"/>
      <c r="I41" s="248"/>
      <c r="J41" s="1377"/>
      <c r="K41" s="248"/>
      <c r="L41" s="248"/>
      <c r="M41" s="248"/>
      <c r="N41" s="1289"/>
    </row>
    <row r="42" spans="1:17">
      <c r="A42" s="1333"/>
      <c r="C42" s="262"/>
      <c r="D42" s="252"/>
      <c r="E42" s="263"/>
      <c r="F42" s="7"/>
      <c r="G42" s="7"/>
      <c r="H42" s="7"/>
      <c r="I42" s="260"/>
      <c r="J42" s="1380"/>
      <c r="K42" s="260"/>
      <c r="L42" s="260"/>
      <c r="M42" s="260"/>
    </row>
    <row r="43" spans="1:17">
      <c r="A43" s="1333"/>
      <c r="C43" s="262"/>
      <c r="D43" s="252"/>
      <c r="E43" s="263"/>
      <c r="F43" s="7"/>
      <c r="G43" s="7"/>
      <c r="H43" s="7"/>
      <c r="I43" s="260"/>
      <c r="J43" s="1380"/>
      <c r="K43" s="260"/>
      <c r="L43" s="260"/>
      <c r="M43" s="260"/>
    </row>
    <row r="44" spans="1:17">
      <c r="A44" s="1333"/>
      <c r="C44" s="262"/>
      <c r="D44" s="252"/>
      <c r="E44" s="263"/>
      <c r="F44" s="7"/>
      <c r="G44" s="7"/>
      <c r="H44" s="7"/>
      <c r="I44" s="260"/>
      <c r="J44" s="138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381" t="s">
        <v>41</v>
      </c>
      <c r="K48" s="11" t="s">
        <v>42</v>
      </c>
      <c r="L48" s="11"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322">
        <f>(DAYS360(H49,I49)/30)</f>
        <v>8.1666666666666661</v>
      </c>
      <c r="K49" s="441">
        <v>0</v>
      </c>
      <c r="L49" s="441"/>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322">
        <f t="shared" ref="J50:J54" si="0">(DAYS360(H50,I50)/30)</f>
        <v>10</v>
      </c>
      <c r="K50" s="441">
        <v>0</v>
      </c>
      <c r="L50" s="441"/>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322">
        <f t="shared" si="0"/>
        <v>12</v>
      </c>
      <c r="K51" s="705">
        <v>0</v>
      </c>
      <c r="L51" s="441"/>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322">
        <f t="shared" si="0"/>
        <v>10</v>
      </c>
      <c r="K52" s="441">
        <v>0</v>
      </c>
      <c r="L52" s="276"/>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322">
        <f t="shared" si="0"/>
        <v>24</v>
      </c>
      <c r="K53" s="441">
        <v>0</v>
      </c>
      <c r="L53" s="500"/>
      <c r="M53" s="441">
        <v>1500</v>
      </c>
      <c r="N53" s="441">
        <v>100</v>
      </c>
      <c r="O53" s="523"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322">
        <f t="shared" si="0"/>
        <v>5.6333333333333337</v>
      </c>
      <c r="K54" s="441">
        <v>0</v>
      </c>
      <c r="L54" s="500"/>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81"/>
      <c r="H55" s="281"/>
      <c r="I55" s="276"/>
      <c r="J55" s="322">
        <f>SUM(J49:J54)</f>
        <v>69.8</v>
      </c>
      <c r="K55" s="441"/>
      <c r="L55" s="276"/>
      <c r="M55" s="441"/>
      <c r="N55" s="441"/>
      <c r="O55" s="523"/>
      <c r="P55" s="523"/>
      <c r="Q55" s="323"/>
      <c r="R55" s="279"/>
      <c r="S55" s="279"/>
      <c r="T55" s="279"/>
      <c r="U55" s="279"/>
      <c r="V55" s="279"/>
      <c r="W55" s="279"/>
      <c r="X55" s="279"/>
      <c r="Y55" s="279"/>
      <c r="Z55" s="279"/>
    </row>
    <row r="56" spans="1:26" s="1263" customFormat="1">
      <c r="A56" s="1311"/>
      <c r="B56" s="17" t="s">
        <v>29</v>
      </c>
      <c r="C56" s="16"/>
      <c r="D56" s="15"/>
      <c r="E56" s="303"/>
      <c r="F56" s="281"/>
      <c r="G56" s="281"/>
      <c r="H56" s="281"/>
      <c r="I56" s="276"/>
      <c r="J56" s="322"/>
      <c r="K56" s="282">
        <f>SUM(K49:K55)</f>
        <v>0</v>
      </c>
      <c r="L56" s="282">
        <f>SUM(L49:L54)</f>
        <v>0</v>
      </c>
      <c r="M56" s="283">
        <f>SUM(M49:M55)</f>
        <v>6140</v>
      </c>
      <c r="N56" s="282">
        <f>SUM(N49:N54)</f>
        <v>517.96407185628743</v>
      </c>
      <c r="O56" s="523"/>
      <c r="P56" s="523"/>
      <c r="Q56" s="18"/>
    </row>
    <row r="57" spans="1:26" s="284" customFormat="1">
      <c r="E57" s="285"/>
      <c r="J57" s="1382"/>
    </row>
    <row r="58" spans="1:26" s="284" customFormat="1">
      <c r="B58" s="1550" t="s">
        <v>57</v>
      </c>
      <c r="C58" s="1550" t="s">
        <v>58</v>
      </c>
      <c r="D58" s="1552" t="s">
        <v>59</v>
      </c>
      <c r="E58" s="1552"/>
      <c r="J58" s="1382"/>
    </row>
    <row r="59" spans="1:26" s="284" customFormat="1">
      <c r="B59" s="1551"/>
      <c r="C59" s="1551"/>
      <c r="D59" s="1276" t="s">
        <v>60</v>
      </c>
      <c r="E59" s="325" t="s">
        <v>61</v>
      </c>
      <c r="J59" s="1382"/>
    </row>
    <row r="60" spans="1:26" s="284" customFormat="1" ht="30.6" customHeight="1">
      <c r="B60" s="19" t="s">
        <v>62</v>
      </c>
      <c r="C60" s="286">
        <f>+K56</f>
        <v>0</v>
      </c>
      <c r="D60" s="1369"/>
      <c r="E60" s="1369" t="s">
        <v>63</v>
      </c>
      <c r="F60" s="287"/>
      <c r="G60" s="287"/>
      <c r="H60" s="287"/>
      <c r="I60" s="287"/>
      <c r="J60" s="1490"/>
      <c r="K60" s="287"/>
      <c r="L60" s="287"/>
      <c r="M60" s="287"/>
    </row>
    <row r="61" spans="1:26" s="284" customFormat="1" ht="30" customHeight="1">
      <c r="B61" s="19" t="s">
        <v>64</v>
      </c>
      <c r="C61" s="286">
        <f>+M56</f>
        <v>6140</v>
      </c>
      <c r="D61" s="1369"/>
      <c r="E61" s="1369" t="s">
        <v>21</v>
      </c>
      <c r="J61" s="1382"/>
    </row>
    <row r="62" spans="1:26" s="284" customFormat="1">
      <c r="B62" s="288"/>
      <c r="C62" s="1769"/>
      <c r="D62" s="1769"/>
      <c r="E62" s="1769"/>
      <c r="F62" s="1769"/>
      <c r="G62" s="1769"/>
      <c r="H62" s="1769"/>
      <c r="I62" s="1769"/>
      <c r="J62" s="1769"/>
      <c r="K62" s="1769"/>
      <c r="L62" s="1769"/>
      <c r="M62" s="1769"/>
      <c r="N62" s="1769"/>
    </row>
    <row r="63" spans="1:26" ht="28.15" customHeight="1" thickBot="1"/>
    <row r="64" spans="1:26" ht="27" thickBot="1">
      <c r="B64" s="1770" t="s">
        <v>65</v>
      </c>
      <c r="C64" s="1770"/>
      <c r="D64" s="1770"/>
      <c r="E64" s="1770"/>
      <c r="F64" s="1770"/>
      <c r="G64" s="1770"/>
      <c r="H64" s="1770"/>
      <c r="I64" s="1770"/>
      <c r="J64" s="1770"/>
      <c r="K64" s="1770"/>
      <c r="L64" s="1770"/>
      <c r="M64" s="1770"/>
      <c r="N64" s="1770"/>
    </row>
    <row r="67" spans="2:17" ht="109.5" customHeight="1">
      <c r="B67" s="1309" t="s">
        <v>66</v>
      </c>
      <c r="C67" s="22" t="s">
        <v>67</v>
      </c>
      <c r="D67" s="22" t="s">
        <v>68</v>
      </c>
      <c r="E67" s="22" t="s">
        <v>69</v>
      </c>
      <c r="F67" s="22" t="s">
        <v>70</v>
      </c>
      <c r="G67" s="22" t="s">
        <v>71</v>
      </c>
      <c r="H67" s="22" t="s">
        <v>72</v>
      </c>
      <c r="I67" s="22" t="s">
        <v>73</v>
      </c>
      <c r="J67" s="1384" t="s">
        <v>74</v>
      </c>
      <c r="K67" s="22" t="s">
        <v>75</v>
      </c>
      <c r="L67" s="22" t="s">
        <v>76</v>
      </c>
      <c r="M67" s="23" t="s">
        <v>77</v>
      </c>
      <c r="N67" s="23" t="s">
        <v>78</v>
      </c>
      <c r="O67" s="1522" t="s">
        <v>79</v>
      </c>
      <c r="P67" s="1523"/>
      <c r="Q67" s="22" t="s">
        <v>80</v>
      </c>
    </row>
    <row r="68" spans="2:17" ht="44.25" customHeight="1">
      <c r="B68" s="309"/>
      <c r="C68" s="309"/>
      <c r="D68" s="290"/>
      <c r="E68" s="310"/>
      <c r="F68" s="1328"/>
      <c r="G68" s="1328"/>
      <c r="H68" s="1328"/>
      <c r="I68" s="291" t="s">
        <v>19</v>
      </c>
      <c r="J68" s="1491" t="s">
        <v>19</v>
      </c>
      <c r="K68" s="265" t="s">
        <v>19</v>
      </c>
      <c r="L68" s="265" t="s">
        <v>19</v>
      </c>
      <c r="M68" s="265" t="s">
        <v>19</v>
      </c>
      <c r="N68" s="265"/>
      <c r="O68" s="1574" t="s">
        <v>5585</v>
      </c>
      <c r="P68" s="1575"/>
      <c r="Q68" s="265" t="s">
        <v>19</v>
      </c>
    </row>
    <row r="69" spans="2:17">
      <c r="B69" s="236" t="s">
        <v>84</v>
      </c>
    </row>
    <row r="70" spans="2:17">
      <c r="B70" s="236" t="s">
        <v>85</v>
      </c>
    </row>
    <row r="71" spans="2:17">
      <c r="B71" s="236" t="s">
        <v>86</v>
      </c>
    </row>
    <row r="73" spans="2:17" ht="15.75" thickBot="1"/>
    <row r="74" spans="2:17" ht="27" thickBot="1">
      <c r="B74" s="1771" t="s">
        <v>87</v>
      </c>
      <c r="C74" s="1772"/>
      <c r="D74" s="1772"/>
      <c r="E74" s="1772"/>
      <c r="F74" s="1772"/>
      <c r="G74" s="1772"/>
      <c r="H74" s="1772"/>
      <c r="I74" s="1772"/>
      <c r="J74" s="1772"/>
      <c r="K74" s="1772"/>
      <c r="L74" s="1772"/>
      <c r="M74" s="1772"/>
      <c r="N74" s="1773"/>
    </row>
    <row r="79" spans="2:17" ht="76.5" customHeight="1">
      <c r="B79" s="1309" t="s">
        <v>88</v>
      </c>
      <c r="C79" s="1309" t="s">
        <v>89</v>
      </c>
      <c r="D79" s="1309" t="s">
        <v>90</v>
      </c>
      <c r="E79" s="1309" t="s">
        <v>91</v>
      </c>
      <c r="F79" s="1309" t="s">
        <v>92</v>
      </c>
      <c r="G79" s="1309" t="s">
        <v>93</v>
      </c>
      <c r="H79" s="1309" t="s">
        <v>94</v>
      </c>
      <c r="I79" s="1309" t="s">
        <v>95</v>
      </c>
      <c r="J79" s="1522" t="s">
        <v>164</v>
      </c>
      <c r="K79" s="1529"/>
      <c r="L79" s="1523"/>
      <c r="M79" s="1309" t="s">
        <v>97</v>
      </c>
      <c r="N79" s="1309" t="s">
        <v>992</v>
      </c>
      <c r="O79" s="1309" t="s">
        <v>993</v>
      </c>
      <c r="P79" s="1522" t="s">
        <v>79</v>
      </c>
      <c r="Q79" s="1523"/>
    </row>
    <row r="80" spans="2:17" ht="35.25" customHeight="1">
      <c r="B80" s="72" t="s">
        <v>119</v>
      </c>
      <c r="C80" s="403" t="s">
        <v>1561</v>
      </c>
      <c r="D80" s="72" t="s">
        <v>5679</v>
      </c>
      <c r="E80" s="1185">
        <v>41956027</v>
      </c>
      <c r="F80" s="309" t="s">
        <v>277</v>
      </c>
      <c r="G80" s="309" t="s">
        <v>476</v>
      </c>
      <c r="H80" s="309" t="s">
        <v>5680</v>
      </c>
      <c r="I80" s="310" t="s">
        <v>18</v>
      </c>
      <c r="J80" s="1391" t="s">
        <v>5681</v>
      </c>
      <c r="K80" s="291" t="s">
        <v>5682</v>
      </c>
      <c r="L80" s="291" t="s">
        <v>5683</v>
      </c>
      <c r="M80" s="265" t="s">
        <v>18</v>
      </c>
      <c r="N80" s="265" t="s">
        <v>18</v>
      </c>
      <c r="O80" s="265" t="s">
        <v>18</v>
      </c>
      <c r="P80" s="1574"/>
      <c r="Q80" s="1575"/>
    </row>
    <row r="81" spans="2:17" ht="33.6" customHeight="1">
      <c r="B81" s="72" t="s">
        <v>119</v>
      </c>
      <c r="C81" s="403" t="s">
        <v>1561</v>
      </c>
      <c r="D81" s="72" t="s">
        <v>5684</v>
      </c>
      <c r="E81" s="1185">
        <v>66942802</v>
      </c>
      <c r="F81" s="309" t="s">
        <v>5685</v>
      </c>
      <c r="G81" s="309" t="s">
        <v>131</v>
      </c>
      <c r="H81" s="309" t="s">
        <v>5686</v>
      </c>
      <c r="I81" s="310" t="s">
        <v>18</v>
      </c>
      <c r="J81" s="1391" t="s">
        <v>5687</v>
      </c>
      <c r="K81" s="291" t="s">
        <v>5688</v>
      </c>
      <c r="L81" s="291" t="s">
        <v>5689</v>
      </c>
      <c r="M81" s="265" t="s">
        <v>18</v>
      </c>
      <c r="N81" s="265" t="s">
        <v>18</v>
      </c>
      <c r="O81" s="265" t="s">
        <v>18</v>
      </c>
      <c r="P81" s="1574"/>
      <c r="Q81" s="1575"/>
    </row>
    <row r="82" spans="2:17" ht="33.6" customHeight="1">
      <c r="B82" s="72" t="s">
        <v>1289</v>
      </c>
      <c r="C82" s="403" t="s">
        <v>1530</v>
      </c>
      <c r="D82" s="72" t="s">
        <v>5690</v>
      </c>
      <c r="E82" s="1185">
        <v>34340388</v>
      </c>
      <c r="F82" s="309" t="s">
        <v>277</v>
      </c>
      <c r="G82" s="309" t="s">
        <v>131</v>
      </c>
      <c r="H82" s="309" t="s">
        <v>5691</v>
      </c>
      <c r="I82" s="310" t="s">
        <v>18</v>
      </c>
      <c r="J82" s="1391" t="s">
        <v>5692</v>
      </c>
      <c r="K82" s="291" t="s">
        <v>5693</v>
      </c>
      <c r="L82" s="291" t="s">
        <v>5694</v>
      </c>
      <c r="M82" s="265" t="s">
        <v>18</v>
      </c>
      <c r="N82" s="265" t="s">
        <v>19</v>
      </c>
      <c r="O82" s="265" t="s">
        <v>18</v>
      </c>
      <c r="P82" s="2158" t="s">
        <v>5695</v>
      </c>
      <c r="Q82" s="2159"/>
    </row>
    <row r="83" spans="2:17" ht="33.6" customHeight="1">
      <c r="B83" s="72" t="s">
        <v>119</v>
      </c>
      <c r="C83" s="403" t="s">
        <v>1561</v>
      </c>
      <c r="D83" s="72" t="s">
        <v>5696</v>
      </c>
      <c r="E83" s="1185">
        <v>25290455</v>
      </c>
      <c r="F83" s="309" t="s">
        <v>277</v>
      </c>
      <c r="G83" s="309" t="s">
        <v>5697</v>
      </c>
      <c r="H83" s="309" t="s">
        <v>5698</v>
      </c>
      <c r="I83" s="310" t="s">
        <v>18</v>
      </c>
      <c r="J83" s="1391" t="s">
        <v>5699</v>
      </c>
      <c r="K83" s="291" t="s">
        <v>5700</v>
      </c>
      <c r="L83" s="291" t="s">
        <v>5701</v>
      </c>
      <c r="M83" s="265" t="s">
        <v>18</v>
      </c>
      <c r="N83" s="265" t="s">
        <v>18</v>
      </c>
      <c r="O83" s="265" t="s">
        <v>18</v>
      </c>
      <c r="P83" s="1574"/>
      <c r="Q83" s="1575"/>
    </row>
    <row r="84" spans="2:17" ht="33.6" customHeight="1">
      <c r="B84" s="72" t="s">
        <v>119</v>
      </c>
      <c r="C84" s="403" t="s">
        <v>1561</v>
      </c>
      <c r="D84" s="72" t="s">
        <v>5702</v>
      </c>
      <c r="E84" s="1185">
        <v>34638757</v>
      </c>
      <c r="F84" s="309" t="s">
        <v>5703</v>
      </c>
      <c r="G84" s="309" t="s">
        <v>5697</v>
      </c>
      <c r="H84" s="309" t="s">
        <v>5704</v>
      </c>
      <c r="I84" s="310" t="s">
        <v>3889</v>
      </c>
      <c r="J84" s="1391" t="s">
        <v>5652</v>
      </c>
      <c r="K84" s="291" t="s">
        <v>5653</v>
      </c>
      <c r="L84" s="291" t="s">
        <v>5654</v>
      </c>
      <c r="M84" s="265" t="s">
        <v>18</v>
      </c>
      <c r="N84" s="265" t="s">
        <v>18</v>
      </c>
      <c r="O84" s="265" t="s">
        <v>18</v>
      </c>
      <c r="P84" s="1574"/>
      <c r="Q84" s="1575"/>
    </row>
    <row r="85" spans="2:17" ht="33.6" customHeight="1">
      <c r="B85" s="72" t="s">
        <v>1289</v>
      </c>
      <c r="C85" s="403" t="s">
        <v>1530</v>
      </c>
      <c r="D85" s="72" t="s">
        <v>5705</v>
      </c>
      <c r="E85" s="1185">
        <v>34571589</v>
      </c>
      <c r="F85" s="309" t="s">
        <v>277</v>
      </c>
      <c r="G85" s="309" t="s">
        <v>131</v>
      </c>
      <c r="H85" s="309" t="s">
        <v>5706</v>
      </c>
      <c r="I85" s="310" t="s">
        <v>3889</v>
      </c>
      <c r="J85" s="1391" t="s">
        <v>5707</v>
      </c>
      <c r="K85" s="291" t="s">
        <v>5708</v>
      </c>
      <c r="L85" s="291" t="s">
        <v>5709</v>
      </c>
      <c r="M85" s="265" t="s">
        <v>259</v>
      </c>
      <c r="N85" s="265" t="s">
        <v>3889</v>
      </c>
      <c r="O85" s="265" t="s">
        <v>18</v>
      </c>
      <c r="P85" s="2158" t="s">
        <v>5695</v>
      </c>
      <c r="Q85" s="2159"/>
    </row>
    <row r="86" spans="2:17" ht="33.6" customHeight="1">
      <c r="B86" s="72" t="s">
        <v>119</v>
      </c>
      <c r="C86" s="403" t="s">
        <v>1561</v>
      </c>
      <c r="D86" s="72" t="s">
        <v>5710</v>
      </c>
      <c r="E86" s="1185">
        <v>76323148</v>
      </c>
      <c r="F86" s="309" t="s">
        <v>1560</v>
      </c>
      <c r="G86" s="309" t="s">
        <v>5697</v>
      </c>
      <c r="H86" s="309" t="s">
        <v>5711</v>
      </c>
      <c r="I86" s="310" t="s">
        <v>18</v>
      </c>
      <c r="J86" s="1391" t="s">
        <v>5712</v>
      </c>
      <c r="K86" s="291" t="s">
        <v>5713</v>
      </c>
      <c r="L86" s="291" t="s">
        <v>5714</v>
      </c>
      <c r="M86" s="265" t="s">
        <v>18</v>
      </c>
      <c r="N86" s="265" t="s">
        <v>18</v>
      </c>
      <c r="O86" s="265" t="s">
        <v>18</v>
      </c>
      <c r="P86" s="1574"/>
      <c r="Q86" s="1575"/>
    </row>
    <row r="87" spans="2:17" ht="33.6" customHeight="1">
      <c r="B87" s="72" t="s">
        <v>1289</v>
      </c>
      <c r="C87" s="403" t="s">
        <v>1530</v>
      </c>
      <c r="D87" s="72" t="s">
        <v>5715</v>
      </c>
      <c r="E87" s="1185">
        <v>34564580</v>
      </c>
      <c r="F87" s="309" t="s">
        <v>364</v>
      </c>
      <c r="G87" s="309" t="s">
        <v>131</v>
      </c>
      <c r="H87" s="932" t="s">
        <v>5716</v>
      </c>
      <c r="I87" s="310" t="s">
        <v>18</v>
      </c>
      <c r="J87" s="1391" t="s">
        <v>5717</v>
      </c>
      <c r="K87" s="291" t="s">
        <v>5718</v>
      </c>
      <c r="L87" s="291" t="s">
        <v>5719</v>
      </c>
      <c r="M87" s="265" t="s">
        <v>18</v>
      </c>
      <c r="N87" s="265" t="s">
        <v>19</v>
      </c>
      <c r="O87" s="265" t="s">
        <v>18</v>
      </c>
      <c r="P87" s="1574" t="s">
        <v>5720</v>
      </c>
      <c r="Q87" s="1575"/>
    </row>
    <row r="88" spans="2:17">
      <c r="B88" s="72" t="s">
        <v>119</v>
      </c>
      <c r="C88" s="403" t="s">
        <v>1561</v>
      </c>
      <c r="D88" s="72" t="s">
        <v>5721</v>
      </c>
      <c r="E88" s="1185">
        <v>1061727619</v>
      </c>
      <c r="F88" s="265" t="s">
        <v>1560</v>
      </c>
      <c r="G88" s="265" t="s">
        <v>5697</v>
      </c>
      <c r="H88" s="265" t="s">
        <v>2335</v>
      </c>
      <c r="I88" s="265" t="s">
        <v>18</v>
      </c>
      <c r="J88" s="1385" t="s">
        <v>5722</v>
      </c>
      <c r="K88" s="265" t="s">
        <v>5723</v>
      </c>
      <c r="L88" s="265" t="s">
        <v>5724</v>
      </c>
      <c r="M88" s="265" t="s">
        <v>18</v>
      </c>
      <c r="N88" s="265" t="s">
        <v>19</v>
      </c>
      <c r="O88" s="265" t="s">
        <v>18</v>
      </c>
      <c r="P88" s="1574" t="s">
        <v>5725</v>
      </c>
      <c r="Q88" s="1575"/>
    </row>
    <row r="89" spans="2:17" ht="27" thickBot="1">
      <c r="B89" s="1777" t="s">
        <v>139</v>
      </c>
      <c r="C89" s="1778"/>
      <c r="D89" s="1778"/>
      <c r="E89" s="1778"/>
      <c r="F89" s="1778"/>
      <c r="G89" s="1778"/>
      <c r="H89" s="1778"/>
      <c r="I89" s="1778"/>
      <c r="J89" s="1778"/>
      <c r="K89" s="1778"/>
      <c r="L89" s="1778"/>
      <c r="M89" s="1778"/>
      <c r="N89" s="1779"/>
    </row>
    <row r="92" spans="2:17" ht="46.15" customHeight="1">
      <c r="B92" s="22" t="s">
        <v>17</v>
      </c>
      <c r="C92" s="22" t="s">
        <v>1064</v>
      </c>
      <c r="D92" s="1522" t="s">
        <v>79</v>
      </c>
      <c r="E92" s="1523"/>
    </row>
    <row r="93" spans="2:17" ht="73.5" customHeight="1">
      <c r="B93" s="217" t="s">
        <v>140</v>
      </c>
      <c r="C93" s="213" t="s">
        <v>19</v>
      </c>
      <c r="D93" s="2156" t="s">
        <v>5616</v>
      </c>
      <c r="E93" s="2157"/>
    </row>
    <row r="96" spans="2:17" ht="26.25">
      <c r="B96" s="1760" t="s">
        <v>141</v>
      </c>
      <c r="C96" s="1761"/>
      <c r="D96" s="1761"/>
      <c r="E96" s="1761"/>
      <c r="F96" s="1761"/>
      <c r="G96" s="1761"/>
      <c r="H96" s="1761"/>
      <c r="I96" s="1761"/>
      <c r="J96" s="1761"/>
      <c r="K96" s="1761"/>
      <c r="L96" s="1761"/>
      <c r="M96" s="1761"/>
      <c r="N96" s="1761"/>
      <c r="O96" s="1761"/>
      <c r="P96" s="1761"/>
    </row>
    <row r="98" spans="1:26" ht="15.75" thickBot="1"/>
    <row r="99" spans="1:26" ht="27" thickBot="1">
      <c r="B99" s="1771" t="s">
        <v>142</v>
      </c>
      <c r="C99" s="1772"/>
      <c r="D99" s="1772"/>
      <c r="E99" s="1772"/>
      <c r="F99" s="1772"/>
      <c r="G99" s="1772"/>
      <c r="H99" s="1772"/>
      <c r="I99" s="1772"/>
      <c r="J99" s="1772"/>
      <c r="K99" s="1772"/>
      <c r="L99" s="1772"/>
      <c r="M99" s="1772"/>
      <c r="N99" s="1773"/>
    </row>
    <row r="101" spans="1:26" ht="15.75" thickBot="1">
      <c r="M101" s="10"/>
      <c r="N101" s="10"/>
    </row>
    <row r="102" spans="1:26" s="248" customFormat="1" ht="109.5" customHeight="1">
      <c r="B102" s="11" t="s">
        <v>33</v>
      </c>
      <c r="C102" s="11" t="s">
        <v>34</v>
      </c>
      <c r="D102" s="11" t="s">
        <v>35</v>
      </c>
      <c r="E102" s="11" t="s">
        <v>36</v>
      </c>
      <c r="F102" s="11" t="s">
        <v>37</v>
      </c>
      <c r="G102" s="11" t="s">
        <v>38</v>
      </c>
      <c r="H102" s="11" t="s">
        <v>39</v>
      </c>
      <c r="I102" s="11" t="s">
        <v>40</v>
      </c>
      <c r="J102" s="1381" t="s">
        <v>41</v>
      </c>
      <c r="K102" s="11" t="s">
        <v>42</v>
      </c>
      <c r="L102" s="11" t="s">
        <v>43</v>
      </c>
      <c r="M102" s="12" t="s">
        <v>44</v>
      </c>
      <c r="N102" s="11" t="s">
        <v>45</v>
      </c>
      <c r="O102" s="11" t="s">
        <v>46</v>
      </c>
      <c r="P102" s="13" t="s">
        <v>47</v>
      </c>
      <c r="Q102" s="13" t="s">
        <v>48</v>
      </c>
    </row>
    <row r="103" spans="1:26" s="1263" customFormat="1" ht="90">
      <c r="A103" s="1311"/>
      <c r="B103" s="15"/>
      <c r="C103" s="16"/>
      <c r="D103" s="15"/>
      <c r="E103" s="303"/>
      <c r="F103" s="281"/>
      <c r="G103" s="281"/>
      <c r="H103" s="275"/>
      <c r="I103" s="276"/>
      <c r="J103" s="322"/>
      <c r="K103" s="441"/>
      <c r="L103" s="500"/>
      <c r="M103" s="441"/>
      <c r="N103" s="441"/>
      <c r="O103" s="523"/>
      <c r="P103" s="523"/>
      <c r="Q103" s="217" t="s">
        <v>5617</v>
      </c>
      <c r="R103" s="279"/>
      <c r="S103" s="279"/>
      <c r="T103" s="279"/>
      <c r="U103" s="279"/>
      <c r="V103" s="279"/>
      <c r="W103" s="279"/>
      <c r="X103" s="279"/>
      <c r="Y103" s="279"/>
      <c r="Z103" s="279"/>
    </row>
    <row r="104" spans="1:26" s="1263" customFormat="1">
      <c r="A104" s="1311"/>
      <c r="B104" s="15"/>
      <c r="C104" s="16"/>
      <c r="D104" s="15"/>
      <c r="E104" s="303"/>
      <c r="F104" s="281"/>
      <c r="G104" s="281"/>
      <c r="H104" s="281"/>
      <c r="I104" s="276"/>
      <c r="J104" s="322"/>
      <c r="K104" s="276"/>
      <c r="L104" s="276"/>
      <c r="M104" s="277"/>
      <c r="N104" s="277"/>
      <c r="O104" s="523"/>
      <c r="P104" s="523"/>
      <c r="Q104" s="323"/>
      <c r="R104" s="279"/>
      <c r="S104" s="279"/>
      <c r="T104" s="279"/>
      <c r="U104" s="279"/>
      <c r="V104" s="279"/>
      <c r="W104" s="279"/>
      <c r="X104" s="279"/>
      <c r="Y104" s="279"/>
      <c r="Z104" s="279"/>
    </row>
    <row r="105" spans="1:26" s="1263" customFormat="1">
      <c r="A105" s="1311"/>
      <c r="B105" s="15"/>
      <c r="C105" s="16"/>
      <c r="D105" s="15"/>
      <c r="E105" s="303"/>
      <c r="F105" s="281"/>
      <c r="G105" s="281"/>
      <c r="H105" s="281"/>
      <c r="I105" s="276"/>
      <c r="J105" s="322"/>
      <c r="K105" s="276"/>
      <c r="L105" s="276"/>
      <c r="M105" s="277"/>
      <c r="N105" s="277"/>
      <c r="O105" s="523"/>
      <c r="P105" s="523"/>
      <c r="Q105" s="323"/>
      <c r="R105" s="279"/>
      <c r="S105" s="279"/>
      <c r="T105" s="279"/>
      <c r="U105" s="279"/>
      <c r="V105" s="279"/>
      <c r="W105" s="279"/>
      <c r="X105" s="279"/>
      <c r="Y105" s="279"/>
      <c r="Z105" s="279"/>
    </row>
    <row r="106" spans="1:26" s="1263" customFormat="1">
      <c r="A106" s="1311"/>
      <c r="B106" s="17" t="s">
        <v>29</v>
      </c>
      <c r="C106" s="16"/>
      <c r="D106" s="15"/>
      <c r="E106" s="303"/>
      <c r="F106" s="281"/>
      <c r="G106" s="281"/>
      <c r="H106" s="281"/>
      <c r="I106" s="276"/>
      <c r="J106" s="322"/>
      <c r="K106" s="282">
        <f>SUM(K103:K105)</f>
        <v>0</v>
      </c>
      <c r="L106" s="282">
        <f>SUM(L103:L105)</f>
        <v>0</v>
      </c>
      <c r="M106" s="283">
        <f>SUM(M103:M105)</f>
        <v>0</v>
      </c>
      <c r="N106" s="282">
        <f>SUM(N103:N105)</f>
        <v>0</v>
      </c>
      <c r="O106" s="523"/>
      <c r="P106" s="523"/>
      <c r="Q106" s="18"/>
    </row>
    <row r="107" spans="1:26">
      <c r="B107" s="284"/>
      <c r="C107" s="284"/>
      <c r="D107" s="284"/>
      <c r="E107" s="285"/>
      <c r="F107" s="284"/>
      <c r="G107" s="284"/>
      <c r="H107" s="284"/>
      <c r="I107" s="284"/>
      <c r="J107" s="1382"/>
      <c r="K107" s="284"/>
      <c r="L107" s="284"/>
      <c r="M107" s="284"/>
      <c r="N107" s="284"/>
      <c r="O107" s="284"/>
      <c r="P107" s="284"/>
    </row>
    <row r="108" spans="1:26" ht="18.75">
      <c r="B108" s="19" t="s">
        <v>156</v>
      </c>
      <c r="C108" s="304">
        <f>+K106</f>
        <v>0</v>
      </c>
      <c r="H108" s="287"/>
      <c r="I108" s="287"/>
      <c r="J108" s="1490"/>
      <c r="K108" s="287"/>
      <c r="L108" s="287"/>
      <c r="M108" s="287"/>
      <c r="N108" s="284"/>
      <c r="O108" s="284"/>
      <c r="P108" s="284"/>
    </row>
    <row r="110" spans="1:26" ht="15.75" thickBot="1"/>
    <row r="111" spans="1:26" ht="37.15" customHeight="1" thickBot="1">
      <c r="B111" s="24" t="s">
        <v>157</v>
      </c>
      <c r="C111" s="25" t="s">
        <v>158</v>
      </c>
      <c r="D111" s="24" t="s">
        <v>28</v>
      </c>
      <c r="E111" s="25" t="s">
        <v>159</v>
      </c>
    </row>
    <row r="112" spans="1:26" ht="41.45" customHeight="1">
      <c r="B112" s="305" t="s">
        <v>160</v>
      </c>
      <c r="C112" s="306">
        <v>20</v>
      </c>
      <c r="D112" s="306">
        <v>0</v>
      </c>
      <c r="E112" s="1781">
        <f>+D112+D113+D114</f>
        <v>0</v>
      </c>
    </row>
    <row r="113" spans="2:17">
      <c r="B113" s="305" t="s">
        <v>161</v>
      </c>
      <c r="C113" s="1369">
        <v>30</v>
      </c>
      <c r="D113" s="1271">
        <v>0</v>
      </c>
      <c r="E113" s="1561"/>
    </row>
    <row r="114" spans="2:17" ht="15.75" thickBot="1">
      <c r="B114" s="305" t="s">
        <v>162</v>
      </c>
      <c r="C114" s="307">
        <v>40</v>
      </c>
      <c r="D114" s="307">
        <v>0</v>
      </c>
      <c r="E114" s="1782"/>
    </row>
    <row r="116" spans="2:17" ht="15.75" thickBot="1"/>
    <row r="117" spans="2:17" ht="27" thickBot="1">
      <c r="B117" s="1771" t="s">
        <v>163</v>
      </c>
      <c r="C117" s="1772"/>
      <c r="D117" s="1772"/>
      <c r="E117" s="1772"/>
      <c r="F117" s="1772"/>
      <c r="G117" s="1772"/>
      <c r="H117" s="1772"/>
      <c r="I117" s="1772"/>
      <c r="J117" s="1772"/>
      <c r="K117" s="1772"/>
      <c r="L117" s="1772"/>
      <c r="M117" s="1772"/>
      <c r="N117" s="1773"/>
    </row>
    <row r="119" spans="2:17" ht="76.5" customHeight="1">
      <c r="B119" s="1309" t="s">
        <v>88</v>
      </c>
      <c r="C119" s="1309" t="s">
        <v>89</v>
      </c>
      <c r="D119" s="1309" t="s">
        <v>90</v>
      </c>
      <c r="E119" s="1309" t="s">
        <v>91</v>
      </c>
      <c r="F119" s="1309" t="s">
        <v>92</v>
      </c>
      <c r="G119" s="1309" t="s">
        <v>93</v>
      </c>
      <c r="H119" s="1309" t="s">
        <v>94</v>
      </c>
      <c r="I119" s="1309" t="s">
        <v>95</v>
      </c>
      <c r="J119" s="1522" t="s">
        <v>164</v>
      </c>
      <c r="K119" s="1529"/>
      <c r="L119" s="1523"/>
      <c r="M119" s="1309" t="s">
        <v>97</v>
      </c>
      <c r="N119" s="1309" t="s">
        <v>992</v>
      </c>
      <c r="O119" s="1309" t="s">
        <v>993</v>
      </c>
      <c r="P119" s="1522" t="s">
        <v>79</v>
      </c>
      <c r="Q119" s="1523"/>
    </row>
    <row r="120" spans="2:17" ht="60.75" customHeight="1">
      <c r="B120" s="308"/>
      <c r="C120" s="308"/>
      <c r="D120" s="309"/>
      <c r="E120" s="309"/>
      <c r="F120" s="309"/>
      <c r="G120" s="309"/>
      <c r="H120" s="309"/>
      <c r="I120" s="310"/>
      <c r="J120" s="1391"/>
      <c r="K120" s="290"/>
      <c r="L120" s="291"/>
      <c r="M120" s="265"/>
      <c r="N120" s="265"/>
      <c r="O120" s="265"/>
      <c r="P120" s="1574" t="s">
        <v>5618</v>
      </c>
      <c r="Q120" s="1575"/>
    </row>
    <row r="121" spans="2:17" ht="33.6" customHeight="1">
      <c r="B121" s="308"/>
      <c r="C121" s="308"/>
      <c r="D121" s="309"/>
      <c r="E121" s="309"/>
      <c r="F121" s="309"/>
      <c r="G121" s="309"/>
      <c r="H121" s="309"/>
      <c r="I121" s="310"/>
      <c r="J121" s="1391"/>
      <c r="K121" s="291"/>
      <c r="L121" s="291"/>
      <c r="M121" s="265"/>
      <c r="N121" s="265"/>
      <c r="O121" s="265"/>
      <c r="P121" s="1567"/>
      <c r="Q121" s="1567"/>
    </row>
    <row r="124" spans="2:17" ht="15.75" thickBot="1"/>
    <row r="125" spans="2:17" ht="54" customHeight="1">
      <c r="B125" s="1283" t="s">
        <v>17</v>
      </c>
      <c r="C125" s="1283" t="s">
        <v>157</v>
      </c>
      <c r="D125" s="1309" t="s">
        <v>158</v>
      </c>
      <c r="E125" s="1283" t="s">
        <v>28</v>
      </c>
      <c r="F125" s="25" t="s">
        <v>228</v>
      </c>
      <c r="G125" s="26"/>
    </row>
    <row r="126" spans="2:17" ht="120.75" customHeight="1">
      <c r="B126" s="1783" t="s">
        <v>229</v>
      </c>
      <c r="C126" s="311" t="s">
        <v>230</v>
      </c>
      <c r="D126" s="1271">
        <v>25</v>
      </c>
      <c r="E126" s="1271">
        <v>0</v>
      </c>
      <c r="F126" s="1541">
        <f>+E126+E127+E128</f>
        <v>0</v>
      </c>
      <c r="G126" s="27"/>
    </row>
    <row r="127" spans="2:17" ht="76.150000000000006" customHeight="1">
      <c r="B127" s="1783"/>
      <c r="C127" s="311" t="s">
        <v>231</v>
      </c>
      <c r="D127" s="1253">
        <v>25</v>
      </c>
      <c r="E127" s="1271">
        <v>0</v>
      </c>
      <c r="F127" s="1542"/>
      <c r="G127" s="27"/>
    </row>
    <row r="128" spans="2:17" ht="69" customHeight="1">
      <c r="B128" s="1783"/>
      <c r="C128" s="311" t="s">
        <v>232</v>
      </c>
      <c r="D128" s="1271">
        <v>10</v>
      </c>
      <c r="E128" s="1271">
        <v>0</v>
      </c>
      <c r="F128" s="1543"/>
      <c r="G128" s="27"/>
    </row>
    <row r="129" spans="2:5">
      <c r="C129"/>
    </row>
    <row r="132" spans="2:5">
      <c r="B132" s="8" t="s">
        <v>233</v>
      </c>
    </row>
    <row r="135" spans="2:5">
      <c r="B135" s="264" t="s">
        <v>17</v>
      </c>
      <c r="C135" s="264" t="s">
        <v>27</v>
      </c>
      <c r="D135" s="1283" t="s">
        <v>28</v>
      </c>
      <c r="E135" s="1283" t="s">
        <v>29</v>
      </c>
    </row>
    <row r="136" spans="2:5" ht="28.5">
      <c r="B136" s="269" t="s">
        <v>1076</v>
      </c>
      <c r="C136" s="270">
        <v>40</v>
      </c>
      <c r="D136" s="1271">
        <f>+E112</f>
        <v>0</v>
      </c>
      <c r="E136" s="1560">
        <f>+D136+D137</f>
        <v>0</v>
      </c>
    </row>
    <row r="137" spans="2:5" ht="42.75">
      <c r="B137" s="269" t="s">
        <v>1077</v>
      </c>
      <c r="C137" s="270">
        <v>60</v>
      </c>
      <c r="D137" s="1271">
        <f>+F126</f>
        <v>0</v>
      </c>
      <c r="E137" s="1562"/>
    </row>
  </sheetData>
  <mergeCells count="44">
    <mergeCell ref="P120:Q120"/>
    <mergeCell ref="P121:Q121"/>
    <mergeCell ref="B126:B128"/>
    <mergeCell ref="F126:F128"/>
    <mergeCell ref="E136:E137"/>
    <mergeCell ref="B96:P96"/>
    <mergeCell ref="B99:N99"/>
    <mergeCell ref="E112:E114"/>
    <mergeCell ref="B117:N117"/>
    <mergeCell ref="J119:L119"/>
    <mergeCell ref="P119:Q119"/>
    <mergeCell ref="D93:E93"/>
    <mergeCell ref="P80:Q80"/>
    <mergeCell ref="P81:Q81"/>
    <mergeCell ref="P82:Q82"/>
    <mergeCell ref="P83:Q83"/>
    <mergeCell ref="P84:Q84"/>
    <mergeCell ref="P85:Q85"/>
    <mergeCell ref="P86:Q86"/>
    <mergeCell ref="P87:Q87"/>
    <mergeCell ref="P88:Q88"/>
    <mergeCell ref="B89:N89"/>
    <mergeCell ref="D92:E92"/>
    <mergeCell ref="J79:L79"/>
    <mergeCell ref="P79:Q79"/>
    <mergeCell ref="C10:E10"/>
    <mergeCell ref="B14:C21"/>
    <mergeCell ref="B22:C22"/>
    <mergeCell ref="E40:E41"/>
    <mergeCell ref="M45:N45"/>
    <mergeCell ref="B58:B59"/>
    <mergeCell ref="C58:C59"/>
    <mergeCell ref="D58:E58"/>
    <mergeCell ref="C62:N62"/>
    <mergeCell ref="B64:N64"/>
    <mergeCell ref="O67:P67"/>
    <mergeCell ref="O68:P68"/>
    <mergeCell ref="B74:N74"/>
    <mergeCell ref="C9:N9"/>
    <mergeCell ref="B2:P2"/>
    <mergeCell ref="B4:P4"/>
    <mergeCell ref="C6:N6"/>
    <mergeCell ref="C7:N7"/>
    <mergeCell ref="C8:N8"/>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0866141732283472" right="0.70866141732283472" top="0.74803149606299213" bottom="0.74803149606299213" header="0.31496062992125984" footer="0.31496062992125984"/>
  <pageSetup scale="6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E45"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5726</v>
      </c>
      <c r="D10" s="1514"/>
      <c r="E10" s="1515"/>
      <c r="F10" s="239"/>
      <c r="G10" s="239"/>
      <c r="H10" s="239"/>
      <c r="I10" s="239"/>
      <c r="J10" s="239"/>
      <c r="K10" s="239"/>
      <c r="L10" s="239"/>
      <c r="M10" s="239"/>
      <c r="N10" s="240"/>
    </row>
    <row r="11" spans="2:16" ht="16.5" thickBot="1">
      <c r="B11" s="314" t="s">
        <v>8</v>
      </c>
      <c r="C11" s="1308">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16</v>
      </c>
      <c r="E15" s="251">
        <v>835312400</v>
      </c>
      <c r="F15" s="513">
        <v>400</v>
      </c>
      <c r="G15" s="316"/>
      <c r="I15" s="252"/>
      <c r="J15" s="252"/>
      <c r="K15" s="252"/>
      <c r="L15" s="252"/>
      <c r="M15" s="252"/>
      <c r="N15" s="1289"/>
    </row>
    <row r="16" spans="2:16">
      <c r="B16" s="1764"/>
      <c r="C16" s="1764"/>
      <c r="D16" s="1314"/>
      <c r="E16" s="251"/>
      <c r="F16" s="513"/>
      <c r="G16" s="316"/>
      <c r="I16" s="252"/>
      <c r="J16" s="252"/>
      <c r="K16" s="252"/>
      <c r="L16" s="252"/>
      <c r="M16" s="252"/>
      <c r="N16" s="1289"/>
    </row>
    <row r="17" spans="1:14">
      <c r="B17" s="1764"/>
      <c r="C17" s="1764"/>
      <c r="D17" s="1314"/>
      <c r="E17" s="251"/>
      <c r="F17" s="513"/>
      <c r="G17" s="316"/>
      <c r="I17" s="252"/>
      <c r="J17" s="252"/>
      <c r="K17" s="252"/>
      <c r="L17" s="252"/>
      <c r="M17" s="252"/>
      <c r="N17" s="1289"/>
    </row>
    <row r="18" spans="1:14">
      <c r="B18" s="1764"/>
      <c r="C18" s="1764"/>
      <c r="D18" s="1314"/>
      <c r="E18" s="317"/>
      <c r="F18" s="513"/>
      <c r="G18" s="316"/>
      <c r="H18" s="253"/>
      <c r="I18" s="252"/>
      <c r="J18" s="252"/>
      <c r="K18" s="252"/>
      <c r="L18" s="252"/>
      <c r="M18" s="252"/>
      <c r="N18" s="254"/>
    </row>
    <row r="19" spans="1:14">
      <c r="B19" s="1764"/>
      <c r="C19" s="1764"/>
      <c r="D19" s="1314"/>
      <c r="E19" s="317"/>
      <c r="F19" s="513"/>
      <c r="G19" s="316"/>
      <c r="H19" s="253"/>
      <c r="I19" s="318"/>
      <c r="J19" s="318"/>
      <c r="K19" s="318"/>
      <c r="L19" s="318"/>
      <c r="M19" s="318"/>
      <c r="N19" s="254"/>
    </row>
    <row r="20" spans="1:14">
      <c r="B20" s="1764"/>
      <c r="C20" s="1764"/>
      <c r="D20" s="1314"/>
      <c r="E20" s="317"/>
      <c r="F20" s="513"/>
      <c r="G20" s="316"/>
      <c r="H20" s="253"/>
      <c r="I20" s="248"/>
      <c r="J20" s="248"/>
      <c r="K20" s="248"/>
      <c r="L20" s="248"/>
      <c r="M20" s="248"/>
      <c r="N20" s="254"/>
    </row>
    <row r="21" spans="1:14">
      <c r="B21" s="1764"/>
      <c r="C21" s="1764"/>
      <c r="D21" s="1314"/>
      <c r="E21" s="317"/>
      <c r="F21" s="513"/>
      <c r="G21" s="316"/>
      <c r="H21" s="253"/>
      <c r="I21" s="248"/>
      <c r="J21" s="248"/>
      <c r="K21" s="248"/>
      <c r="L21" s="248"/>
      <c r="M21" s="248"/>
      <c r="N21" s="254"/>
    </row>
    <row r="22" spans="1:14" ht="15.75" thickBot="1">
      <c r="B22" s="1765" t="s">
        <v>13</v>
      </c>
      <c r="C22" s="1766"/>
      <c r="D22" s="1314"/>
      <c r="E22" s="151">
        <v>835312400</v>
      </c>
      <c r="F22" s="960">
        <v>400</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755">
        <f>+F22*0.8</f>
        <v>320</v>
      </c>
      <c r="D24" s="224"/>
      <c r="E24" s="225">
        <f>E22</f>
        <v>835312400</v>
      </c>
      <c r="F24" s="7"/>
      <c r="G24" s="7"/>
      <c r="H24" s="7"/>
      <c r="I24" s="260"/>
      <c r="J24" s="260"/>
      <c r="K24" s="260"/>
      <c r="L24" s="260"/>
      <c r="M24" s="260"/>
    </row>
    <row r="25" spans="1:14">
      <c r="A25" s="1333"/>
      <c r="C25" s="748"/>
      <c r="D25" s="224"/>
      <c r="E25" s="508"/>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1271"/>
      <c r="D30" s="1271" t="s">
        <v>21</v>
      </c>
      <c r="E30"/>
      <c r="F30"/>
      <c r="G30"/>
      <c r="H30"/>
      <c r="I30" s="248"/>
      <c r="J30" s="248"/>
      <c r="K30" s="248"/>
      <c r="L30" s="248"/>
      <c r="M30" s="248"/>
      <c r="N30" s="1289"/>
    </row>
    <row r="31" spans="1:14">
      <c r="A31" s="1333"/>
      <c r="B31" s="265" t="s">
        <v>22</v>
      </c>
      <c r="C31" s="1271"/>
      <c r="D31" s="1271" t="s">
        <v>21</v>
      </c>
      <c r="E31"/>
      <c r="F31"/>
      <c r="G31"/>
      <c r="H31"/>
      <c r="I31" s="248"/>
      <c r="J31" s="248"/>
      <c r="K31" s="248"/>
      <c r="L31" s="248"/>
      <c r="M31" s="248"/>
      <c r="N31" s="1289"/>
    </row>
    <row r="32" spans="1:14">
      <c r="A32" s="1333"/>
      <c r="B32" s="265" t="s">
        <v>23</v>
      </c>
      <c r="C32" s="1271"/>
      <c r="D32" s="1271" t="s">
        <v>21</v>
      </c>
      <c r="E32"/>
      <c r="F32"/>
      <c r="G32"/>
      <c r="H32"/>
      <c r="I32" s="248"/>
      <c r="J32" s="248"/>
      <c r="K32" s="248"/>
      <c r="L32" s="248"/>
      <c r="M32" s="248"/>
      <c r="N32" s="1289"/>
    </row>
    <row r="33" spans="1:17">
      <c r="A33" s="1333"/>
      <c r="B33" s="265" t="s">
        <v>24</v>
      </c>
      <c r="C33" s="1271"/>
      <c r="D33" s="1271" t="s">
        <v>21</v>
      </c>
      <c r="E33"/>
      <c r="F33"/>
      <c r="G33"/>
      <c r="H33"/>
      <c r="I33" s="248"/>
      <c r="J33" s="248"/>
      <c r="K33" s="248"/>
      <c r="L33" s="248"/>
      <c r="M33" s="248"/>
      <c r="N33" s="1289"/>
    </row>
    <row r="34" spans="1:17">
      <c r="A34" s="1333"/>
      <c r="B34" s="289" t="s">
        <v>240</v>
      </c>
      <c r="C34" s="289"/>
      <c r="D34" s="1330" t="s">
        <v>21</v>
      </c>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+F129</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81"/>
      <c r="H55" s="281"/>
      <c r="I55" s="276"/>
      <c r="J55" s="276"/>
      <c r="K55" s="441"/>
      <c r="L55" s="276"/>
      <c r="M55" s="441"/>
      <c r="N55" s="441"/>
      <c r="O55" s="523"/>
      <c r="P55" s="523"/>
      <c r="Q55" s="323"/>
      <c r="R55" s="279"/>
      <c r="S55" s="279"/>
      <c r="T55" s="279"/>
      <c r="U55" s="279"/>
      <c r="V55" s="279"/>
      <c r="W55" s="279"/>
      <c r="X55" s="279"/>
      <c r="Y55" s="279"/>
      <c r="Z55" s="279"/>
    </row>
    <row r="56" spans="1:26" s="1263" customFormat="1">
      <c r="A56" s="1311"/>
      <c r="B56" s="17" t="s">
        <v>29</v>
      </c>
      <c r="C56" s="16"/>
      <c r="D56" s="15"/>
      <c r="E56" s="303"/>
      <c r="F56" s="281"/>
      <c r="G56" s="281"/>
      <c r="H56" s="281"/>
      <c r="I56" s="276"/>
      <c r="J56" s="276"/>
      <c r="K56" s="282">
        <f>SUM(K49:K55)</f>
        <v>0</v>
      </c>
      <c r="L56" s="282">
        <f>SUM(L49:L54)</f>
        <v>69.8</v>
      </c>
      <c r="M56" s="283">
        <f>SUM(M49:M55)</f>
        <v>6140</v>
      </c>
      <c r="N56" s="282">
        <f>SUM(N49:N54)</f>
        <v>517.96407185628743</v>
      </c>
      <c r="O56" s="523"/>
      <c r="P56" s="523"/>
      <c r="Q56" s="18"/>
    </row>
    <row r="57" spans="1:26" s="284" customFormat="1">
      <c r="E57" s="285"/>
    </row>
    <row r="58" spans="1:26" s="284" customFormat="1">
      <c r="B58" s="1550" t="s">
        <v>57</v>
      </c>
      <c r="C58" s="1550" t="s">
        <v>58</v>
      </c>
      <c r="D58" s="1552" t="s">
        <v>59</v>
      </c>
      <c r="E58" s="1552"/>
    </row>
    <row r="59" spans="1:26" s="284" customFormat="1">
      <c r="B59" s="1551"/>
      <c r="C59" s="1551"/>
      <c r="D59" s="1276" t="s">
        <v>60</v>
      </c>
      <c r="E59" s="325" t="s">
        <v>61</v>
      </c>
    </row>
    <row r="60" spans="1:26" s="284" customFormat="1" ht="30.6" customHeight="1">
      <c r="B60" s="19" t="s">
        <v>62</v>
      </c>
      <c r="C60" s="286">
        <f>+K56</f>
        <v>0</v>
      </c>
      <c r="D60" s="1369"/>
      <c r="E60" s="1369" t="s">
        <v>63</v>
      </c>
      <c r="F60" s="287"/>
      <c r="G60" s="287"/>
      <c r="H60" s="287"/>
      <c r="I60" s="287"/>
      <c r="J60" s="287"/>
      <c r="K60" s="287"/>
      <c r="L60" s="287"/>
      <c r="M60" s="287"/>
    </row>
    <row r="61" spans="1:26" s="284" customFormat="1" ht="30" customHeight="1">
      <c r="B61" s="19" t="s">
        <v>64</v>
      </c>
      <c r="C61" s="286">
        <f>+M56</f>
        <v>6140</v>
      </c>
      <c r="D61" s="1369"/>
      <c r="E61" s="1369" t="s">
        <v>21</v>
      </c>
    </row>
    <row r="62" spans="1:26" s="284" customFormat="1">
      <c r="B62" s="288"/>
      <c r="C62" s="1769"/>
      <c r="D62" s="1769"/>
      <c r="E62" s="1769"/>
      <c r="F62" s="1769"/>
      <c r="G62" s="1769"/>
      <c r="H62" s="1769"/>
      <c r="I62" s="1769"/>
      <c r="J62" s="1769"/>
      <c r="K62" s="1769"/>
      <c r="L62" s="1769"/>
      <c r="M62" s="1769"/>
      <c r="N62" s="1769"/>
    </row>
    <row r="63" spans="1:26" ht="28.15" customHeight="1" thickBot="1"/>
    <row r="64" spans="1:26" ht="27" thickBot="1">
      <c r="B64" s="1770" t="s">
        <v>65</v>
      </c>
      <c r="C64" s="1770"/>
      <c r="D64" s="1770"/>
      <c r="E64" s="1770"/>
      <c r="F64" s="1770"/>
      <c r="G64" s="1770"/>
      <c r="H64" s="1770"/>
      <c r="I64" s="1770"/>
      <c r="J64" s="1770"/>
      <c r="K64" s="1770"/>
      <c r="L64" s="1770"/>
      <c r="M64" s="1770"/>
      <c r="N64" s="1770"/>
    </row>
    <row r="67" spans="2:17" ht="109.5" customHeight="1">
      <c r="B67" s="1309" t="s">
        <v>66</v>
      </c>
      <c r="C67" s="22" t="s">
        <v>67</v>
      </c>
      <c r="D67" s="22" t="s">
        <v>68</v>
      </c>
      <c r="E67" s="22" t="s">
        <v>69</v>
      </c>
      <c r="F67" s="22" t="s">
        <v>70</v>
      </c>
      <c r="G67" s="22" t="s">
        <v>71</v>
      </c>
      <c r="H67" s="22" t="s">
        <v>72</v>
      </c>
      <c r="I67" s="22" t="s">
        <v>73</v>
      </c>
      <c r="J67" s="22" t="s">
        <v>74</v>
      </c>
      <c r="K67" s="22" t="s">
        <v>75</v>
      </c>
      <c r="L67" s="22" t="s">
        <v>76</v>
      </c>
      <c r="M67" s="23" t="s">
        <v>77</v>
      </c>
      <c r="N67" s="23" t="s">
        <v>78</v>
      </c>
      <c r="O67" s="1522" t="s">
        <v>79</v>
      </c>
      <c r="P67" s="1523"/>
      <c r="Q67" s="22" t="s">
        <v>80</v>
      </c>
    </row>
    <row r="68" spans="2:17" ht="44.25" customHeight="1">
      <c r="B68" s="309"/>
      <c r="C68" s="309"/>
      <c r="D68" s="290"/>
      <c r="E68" s="310"/>
      <c r="F68" s="1328"/>
      <c r="G68" s="1328"/>
      <c r="H68" s="1328"/>
      <c r="I68" s="291" t="s">
        <v>19</v>
      </c>
      <c r="J68" s="291" t="s">
        <v>19</v>
      </c>
      <c r="K68" s="265" t="s">
        <v>19</v>
      </c>
      <c r="L68" s="265" t="s">
        <v>19</v>
      </c>
      <c r="M68" s="265" t="s">
        <v>19</v>
      </c>
      <c r="N68" s="265"/>
      <c r="O68" s="1574" t="s">
        <v>5585</v>
      </c>
      <c r="P68" s="1575"/>
      <c r="Q68" s="265" t="s">
        <v>19</v>
      </c>
    </row>
    <row r="69" spans="2:17">
      <c r="B69" s="265"/>
      <c r="C69" s="265"/>
      <c r="D69" s="265"/>
      <c r="E69" s="265"/>
      <c r="F69" s="265"/>
      <c r="G69" s="265"/>
      <c r="H69" s="265"/>
      <c r="I69" s="265"/>
      <c r="J69" s="265"/>
      <c r="K69" s="265"/>
      <c r="L69" s="265"/>
      <c r="M69" s="265"/>
      <c r="N69" s="265"/>
      <c r="O69" s="1767"/>
      <c r="P69" s="1768"/>
      <c r="Q69" s="265"/>
    </row>
    <row r="70" spans="2:17">
      <c r="B70" s="236" t="s">
        <v>84</v>
      </c>
    </row>
    <row r="71" spans="2:17">
      <c r="B71" s="236" t="s">
        <v>85</v>
      </c>
    </row>
    <row r="72" spans="2:17">
      <c r="B72" s="236" t="s">
        <v>86</v>
      </c>
    </row>
    <row r="74" spans="2:17" ht="15.75" thickBot="1"/>
    <row r="75" spans="2:17" ht="27" thickBot="1">
      <c r="B75" s="1771" t="s">
        <v>87</v>
      </c>
      <c r="C75" s="1772"/>
      <c r="D75" s="1772"/>
      <c r="E75" s="1772"/>
      <c r="F75" s="1772"/>
      <c r="G75" s="1772"/>
      <c r="H75" s="1772"/>
      <c r="I75" s="1772"/>
      <c r="J75" s="1772"/>
      <c r="K75" s="1772"/>
      <c r="L75" s="1772"/>
      <c r="M75" s="1772"/>
      <c r="N75" s="1773"/>
    </row>
    <row r="80" spans="2:17" ht="76.5" customHeight="1">
      <c r="B80" s="1309" t="s">
        <v>88</v>
      </c>
      <c r="C80" s="1309" t="s">
        <v>89</v>
      </c>
      <c r="D80" s="1309" t="s">
        <v>90</v>
      </c>
      <c r="E80" s="1309" t="s">
        <v>91</v>
      </c>
      <c r="F80" s="1309" t="s">
        <v>92</v>
      </c>
      <c r="G80" s="1309" t="s">
        <v>93</v>
      </c>
      <c r="H80" s="1309" t="s">
        <v>94</v>
      </c>
      <c r="I80" s="1309" t="s">
        <v>95</v>
      </c>
      <c r="J80" s="1522" t="s">
        <v>164</v>
      </c>
      <c r="K80" s="1529"/>
      <c r="L80" s="1523"/>
      <c r="M80" s="1309" t="s">
        <v>97</v>
      </c>
      <c r="N80" s="1309" t="s">
        <v>992</v>
      </c>
      <c r="O80" s="1309" t="s">
        <v>993</v>
      </c>
      <c r="P80" s="1522" t="s">
        <v>79</v>
      </c>
      <c r="Q80" s="1523"/>
    </row>
    <row r="81" spans="2:17" ht="60.75" customHeight="1">
      <c r="B81" s="72" t="s">
        <v>1289</v>
      </c>
      <c r="C81" s="403"/>
      <c r="D81" s="72" t="s">
        <v>5727</v>
      </c>
      <c r="E81" s="1185">
        <v>25483797</v>
      </c>
      <c r="F81" s="309" t="s">
        <v>277</v>
      </c>
      <c r="G81" s="309" t="s">
        <v>5728</v>
      </c>
      <c r="H81" s="309" t="s">
        <v>5729</v>
      </c>
      <c r="I81" s="310" t="s">
        <v>5729</v>
      </c>
      <c r="J81" s="289" t="s">
        <v>5730</v>
      </c>
      <c r="K81" s="290" t="s">
        <v>5731</v>
      </c>
      <c r="L81" s="290" t="s">
        <v>5732</v>
      </c>
      <c r="M81" s="265" t="s">
        <v>18</v>
      </c>
      <c r="N81" s="265" t="s">
        <v>19</v>
      </c>
      <c r="O81" s="265" t="s">
        <v>18</v>
      </c>
      <c r="P81" s="1574" t="s">
        <v>5733</v>
      </c>
      <c r="Q81" s="1575"/>
    </row>
    <row r="82" spans="2:17" ht="33.6" customHeight="1">
      <c r="B82" s="72" t="s">
        <v>119</v>
      </c>
      <c r="C82" s="403"/>
      <c r="D82" s="72" t="s">
        <v>5734</v>
      </c>
      <c r="E82" s="1185">
        <v>25618614</v>
      </c>
      <c r="F82" s="309" t="s">
        <v>277</v>
      </c>
      <c r="G82" s="309" t="s">
        <v>131</v>
      </c>
      <c r="H82" s="932">
        <v>39255</v>
      </c>
      <c r="I82" s="310">
        <v>135635</v>
      </c>
      <c r="J82" s="289" t="s">
        <v>5735</v>
      </c>
      <c r="K82" s="291" t="s">
        <v>5736</v>
      </c>
      <c r="L82" s="291" t="s">
        <v>5737</v>
      </c>
      <c r="M82" s="265" t="s">
        <v>18</v>
      </c>
      <c r="N82" s="265" t="s">
        <v>19</v>
      </c>
      <c r="O82" s="265" t="s">
        <v>18</v>
      </c>
      <c r="P82" s="1574" t="s">
        <v>5738</v>
      </c>
      <c r="Q82" s="1575"/>
    </row>
    <row r="83" spans="2:17" ht="33.6" customHeight="1">
      <c r="B83" s="72" t="s">
        <v>119</v>
      </c>
      <c r="C83" s="403"/>
      <c r="D83" s="72" t="s">
        <v>5739</v>
      </c>
      <c r="E83" s="1185">
        <v>25280598</v>
      </c>
      <c r="F83" s="309" t="s">
        <v>5740</v>
      </c>
      <c r="G83" s="309" t="s">
        <v>438</v>
      </c>
      <c r="H83" s="309"/>
      <c r="I83" s="310" t="s">
        <v>51</v>
      </c>
      <c r="J83" s="289" t="s">
        <v>5741</v>
      </c>
      <c r="K83" s="291" t="s">
        <v>5742</v>
      </c>
      <c r="L83" s="291" t="s">
        <v>5743</v>
      </c>
      <c r="M83" s="265" t="s">
        <v>18</v>
      </c>
      <c r="N83" s="265" t="s">
        <v>19</v>
      </c>
      <c r="O83" s="265" t="s">
        <v>18</v>
      </c>
      <c r="P83" s="1574" t="s">
        <v>5744</v>
      </c>
      <c r="Q83" s="1575"/>
    </row>
    <row r="84" spans="2:17" ht="27" thickBot="1">
      <c r="B84" s="1777" t="s">
        <v>139</v>
      </c>
      <c r="C84" s="1778"/>
      <c r="D84" s="1778"/>
      <c r="E84" s="1778"/>
      <c r="F84" s="1778"/>
      <c r="G84" s="1778"/>
      <c r="H84" s="1778"/>
      <c r="I84" s="1778"/>
      <c r="J84" s="1778"/>
      <c r="K84" s="1778"/>
      <c r="L84" s="1778"/>
      <c r="M84" s="1778"/>
      <c r="N84" s="1779"/>
    </row>
    <row r="87" spans="2:17" ht="46.15" customHeight="1">
      <c r="B87" s="22" t="s">
        <v>17</v>
      </c>
      <c r="C87" s="22" t="s">
        <v>1064</v>
      </c>
      <c r="D87" s="1522" t="s">
        <v>79</v>
      </c>
      <c r="E87" s="1523"/>
    </row>
    <row r="88" spans="2:17" ht="46.9" customHeight="1">
      <c r="B88" s="217" t="s">
        <v>140</v>
      </c>
      <c r="C88" s="213" t="s">
        <v>19</v>
      </c>
      <c r="D88" s="2156" t="s">
        <v>5616</v>
      </c>
      <c r="E88" s="2157"/>
    </row>
    <row r="91" spans="2:17" ht="26.25">
      <c r="B91" s="1760" t="s">
        <v>141</v>
      </c>
      <c r="C91" s="1761"/>
      <c r="D91" s="1761"/>
      <c r="E91" s="1761"/>
      <c r="F91" s="1761"/>
      <c r="G91" s="1761"/>
      <c r="H91" s="1761"/>
      <c r="I91" s="1761"/>
      <c r="J91" s="1761"/>
      <c r="K91" s="1761"/>
      <c r="L91" s="1761"/>
      <c r="M91" s="1761"/>
      <c r="N91" s="1761"/>
      <c r="O91" s="1761"/>
      <c r="P91" s="1761"/>
    </row>
    <row r="93" spans="2:17" ht="15.75" thickBot="1"/>
    <row r="94" spans="2:17" ht="27" thickBot="1">
      <c r="B94" s="1771" t="s">
        <v>142</v>
      </c>
      <c r="C94" s="1772"/>
      <c r="D94" s="1772"/>
      <c r="E94" s="1772"/>
      <c r="F94" s="1772"/>
      <c r="G94" s="1772"/>
      <c r="H94" s="1772"/>
      <c r="I94" s="1772"/>
      <c r="J94" s="1772"/>
      <c r="K94" s="1772"/>
      <c r="L94" s="1772"/>
      <c r="M94" s="1772"/>
      <c r="N94" s="1773"/>
    </row>
    <row r="96" spans="2:17" ht="15.75" thickBot="1">
      <c r="M96" s="10"/>
      <c r="N96" s="10"/>
    </row>
    <row r="97" spans="1:26" s="248" customFormat="1" ht="109.5" customHeight="1">
      <c r="B97" s="11" t="s">
        <v>33</v>
      </c>
      <c r="C97" s="11" t="s">
        <v>34</v>
      </c>
      <c r="D97" s="11" t="s">
        <v>35</v>
      </c>
      <c r="E97" s="11" t="s">
        <v>36</v>
      </c>
      <c r="F97" s="11" t="s">
        <v>37</v>
      </c>
      <c r="G97" s="11" t="s">
        <v>38</v>
      </c>
      <c r="H97" s="11" t="s">
        <v>39</v>
      </c>
      <c r="I97" s="11" t="s">
        <v>40</v>
      </c>
      <c r="J97" s="11" t="s">
        <v>41</v>
      </c>
      <c r="K97" s="11" t="s">
        <v>42</v>
      </c>
      <c r="L97" s="11" t="s">
        <v>43</v>
      </c>
      <c r="M97" s="12" t="s">
        <v>44</v>
      </c>
      <c r="N97" s="11" t="s">
        <v>45</v>
      </c>
      <c r="O97" s="11" t="s">
        <v>46</v>
      </c>
      <c r="P97" s="13" t="s">
        <v>47</v>
      </c>
      <c r="Q97" s="13" t="s">
        <v>48</v>
      </c>
    </row>
    <row r="98" spans="1:26" s="1263" customFormat="1" ht="90">
      <c r="A98" s="1311"/>
      <c r="B98" s="15"/>
      <c r="C98" s="16"/>
      <c r="D98" s="15"/>
      <c r="E98" s="303"/>
      <c r="F98" s="281"/>
      <c r="G98" s="281"/>
      <c r="H98" s="275"/>
      <c r="I98" s="276"/>
      <c r="J98" s="276"/>
      <c r="K98" s="441"/>
      <c r="L98" s="500"/>
      <c r="M98" s="441"/>
      <c r="N98" s="441"/>
      <c r="O98" s="523"/>
      <c r="P98" s="523"/>
      <c r="Q98" s="217" t="s">
        <v>5617</v>
      </c>
      <c r="R98" s="279"/>
      <c r="S98" s="279"/>
      <c r="T98" s="279"/>
      <c r="U98" s="279"/>
      <c r="V98" s="279"/>
      <c r="W98" s="279"/>
      <c r="X98" s="279"/>
      <c r="Y98" s="279"/>
      <c r="Z98" s="279"/>
    </row>
    <row r="99" spans="1:26" s="1263" customFormat="1">
      <c r="A99" s="1311"/>
      <c r="B99" s="15"/>
      <c r="C99" s="16"/>
      <c r="D99" s="15"/>
      <c r="E99" s="303"/>
      <c r="F99" s="281"/>
      <c r="G99" s="281"/>
      <c r="H99" s="281"/>
      <c r="I99" s="276"/>
      <c r="J99" s="276"/>
      <c r="K99" s="276"/>
      <c r="L99" s="276"/>
      <c r="M99" s="277"/>
      <c r="N99" s="277"/>
      <c r="O99" s="523"/>
      <c r="P99" s="523"/>
      <c r="Q99" s="323"/>
      <c r="R99" s="279"/>
      <c r="S99" s="279"/>
      <c r="T99" s="279"/>
      <c r="U99" s="279"/>
      <c r="V99" s="279"/>
      <c r="W99" s="279"/>
      <c r="X99" s="279"/>
      <c r="Y99" s="279"/>
      <c r="Z99" s="279"/>
    </row>
    <row r="100" spans="1:26" s="1263" customFormat="1">
      <c r="A100" s="1311"/>
      <c r="B100" s="17" t="s">
        <v>29</v>
      </c>
      <c r="C100" s="16"/>
      <c r="D100" s="15"/>
      <c r="E100" s="303"/>
      <c r="F100" s="281"/>
      <c r="G100" s="281"/>
      <c r="H100" s="281"/>
      <c r="I100" s="276"/>
      <c r="J100" s="276"/>
      <c r="K100" s="282">
        <f>SUM(K98:K99)</f>
        <v>0</v>
      </c>
      <c r="L100" s="282">
        <f>SUM(L98:L99)</f>
        <v>0</v>
      </c>
      <c r="M100" s="283">
        <f>SUM(M98:M99)</f>
        <v>0</v>
      </c>
      <c r="N100" s="282">
        <f>SUM(N98:N99)</f>
        <v>0</v>
      </c>
      <c r="O100" s="523"/>
      <c r="P100" s="523"/>
      <c r="Q100" s="18"/>
    </row>
    <row r="101" spans="1:26">
      <c r="B101" s="284"/>
      <c r="C101" s="284"/>
      <c r="D101" s="284"/>
      <c r="E101" s="285"/>
      <c r="F101" s="284"/>
      <c r="G101" s="284"/>
      <c r="H101" s="284"/>
      <c r="I101" s="284"/>
      <c r="J101" s="284"/>
      <c r="K101" s="284"/>
      <c r="L101" s="284"/>
      <c r="M101" s="284"/>
      <c r="N101" s="284"/>
      <c r="O101" s="284"/>
      <c r="P101" s="284"/>
    </row>
    <row r="102" spans="1:26" ht="18.75">
      <c r="B102" s="19" t="s">
        <v>156</v>
      </c>
      <c r="C102" s="304">
        <f>+K100</f>
        <v>0</v>
      </c>
      <c r="H102" s="287"/>
      <c r="I102" s="287"/>
      <c r="J102" s="287"/>
      <c r="K102" s="287"/>
      <c r="L102" s="287"/>
      <c r="M102" s="287"/>
      <c r="N102" s="284"/>
      <c r="O102" s="284"/>
      <c r="P102" s="284"/>
    </row>
    <row r="104" spans="1:26" ht="15.75" thickBot="1"/>
    <row r="105" spans="1:26" ht="37.15" customHeight="1" thickBot="1">
      <c r="B105" s="24" t="s">
        <v>157</v>
      </c>
      <c r="C105" s="25" t="s">
        <v>158</v>
      </c>
      <c r="D105" s="24" t="s">
        <v>28</v>
      </c>
      <c r="E105" s="25" t="s">
        <v>159</v>
      </c>
    </row>
    <row r="106" spans="1:26" ht="41.45" customHeight="1">
      <c r="B106" s="305" t="s">
        <v>160</v>
      </c>
      <c r="C106" s="306">
        <v>20</v>
      </c>
      <c r="D106" s="306">
        <v>0</v>
      </c>
      <c r="E106" s="1781">
        <f>+D106+D107+D108</f>
        <v>0</v>
      </c>
    </row>
    <row r="107" spans="1:26">
      <c r="B107" s="305" t="s">
        <v>161</v>
      </c>
      <c r="C107" s="1369">
        <v>30</v>
      </c>
      <c r="D107" s="1271">
        <v>0</v>
      </c>
      <c r="E107" s="1561"/>
    </row>
    <row r="108" spans="1:26" ht="15.75" thickBot="1">
      <c r="B108" s="305" t="s">
        <v>162</v>
      </c>
      <c r="C108" s="307">
        <v>40</v>
      </c>
      <c r="D108" s="307">
        <v>0</v>
      </c>
      <c r="E108" s="1782"/>
    </row>
    <row r="110" spans="1:26" ht="15.75" thickBot="1"/>
    <row r="111" spans="1:26" ht="27" thickBot="1">
      <c r="B111" s="1771" t="s">
        <v>163</v>
      </c>
      <c r="C111" s="1772"/>
      <c r="D111" s="1772"/>
      <c r="E111" s="1772"/>
      <c r="F111" s="1772"/>
      <c r="G111" s="1772"/>
      <c r="H111" s="1772"/>
      <c r="I111" s="1772"/>
      <c r="J111" s="1772"/>
      <c r="K111" s="1772"/>
      <c r="L111" s="1772"/>
      <c r="M111" s="1772"/>
      <c r="N111" s="1773"/>
    </row>
    <row r="113" spans="2:17" ht="76.5" customHeight="1">
      <c r="B113" s="1309" t="s">
        <v>88</v>
      </c>
      <c r="C113" s="1309" t="s">
        <v>89</v>
      </c>
      <c r="D113" s="1309" t="s">
        <v>90</v>
      </c>
      <c r="E113" s="1309" t="s">
        <v>91</v>
      </c>
      <c r="F113" s="1309" t="s">
        <v>92</v>
      </c>
      <c r="G113" s="1309" t="s">
        <v>93</v>
      </c>
      <c r="H113" s="1309" t="s">
        <v>94</v>
      </c>
      <c r="I113" s="1309" t="s">
        <v>95</v>
      </c>
      <c r="J113" s="1522" t="s">
        <v>164</v>
      </c>
      <c r="K113" s="1529"/>
      <c r="L113" s="1523"/>
      <c r="M113" s="1309" t="s">
        <v>97</v>
      </c>
      <c r="N113" s="1309" t="s">
        <v>992</v>
      </c>
      <c r="O113" s="1309" t="s">
        <v>993</v>
      </c>
      <c r="P113" s="1522" t="s">
        <v>79</v>
      </c>
      <c r="Q113" s="1523"/>
    </row>
    <row r="114" spans="2:17" ht="60.75" customHeight="1">
      <c r="B114" s="308"/>
      <c r="C114" s="308"/>
      <c r="D114" s="309"/>
      <c r="E114" s="309"/>
      <c r="F114" s="309"/>
      <c r="G114" s="309"/>
      <c r="H114" s="309"/>
      <c r="I114" s="310"/>
      <c r="J114" s="289"/>
      <c r="K114" s="290"/>
      <c r="L114" s="291"/>
      <c r="M114" s="265"/>
      <c r="N114" s="265"/>
      <c r="O114" s="265"/>
      <c r="P114" s="1574" t="s">
        <v>5618</v>
      </c>
      <c r="Q114" s="1575"/>
    </row>
    <row r="117" spans="2:17" ht="15.75" thickBot="1"/>
    <row r="118" spans="2:17" ht="54" customHeight="1">
      <c r="B118" s="1283" t="s">
        <v>17</v>
      </c>
      <c r="C118" s="1283" t="s">
        <v>157</v>
      </c>
      <c r="D118" s="1309" t="s">
        <v>158</v>
      </c>
      <c r="E118" s="1283" t="s">
        <v>28</v>
      </c>
      <c r="F118" s="25" t="s">
        <v>228</v>
      </c>
      <c r="G118" s="26"/>
    </row>
    <row r="119" spans="2:17" ht="120.75" customHeight="1">
      <c r="B119" s="1783" t="s">
        <v>229</v>
      </c>
      <c r="C119" s="311" t="s">
        <v>230</v>
      </c>
      <c r="D119" s="1271">
        <v>25</v>
      </c>
      <c r="E119" s="1271">
        <v>0</v>
      </c>
      <c r="F119" s="1541">
        <f>+E119+E120+E121</f>
        <v>0</v>
      </c>
      <c r="G119" s="27"/>
    </row>
    <row r="120" spans="2:17" ht="76.150000000000006" customHeight="1">
      <c r="B120" s="1783"/>
      <c r="C120" s="311" t="s">
        <v>231</v>
      </c>
      <c r="D120" s="1253">
        <v>25</v>
      </c>
      <c r="E120" s="1271">
        <v>0</v>
      </c>
      <c r="F120" s="1542"/>
      <c r="G120" s="27"/>
    </row>
    <row r="121" spans="2:17" ht="69" customHeight="1">
      <c r="B121" s="1783"/>
      <c r="C121" s="311" t="s">
        <v>232</v>
      </c>
      <c r="D121" s="1271">
        <v>10</v>
      </c>
      <c r="E121" s="1271">
        <v>0</v>
      </c>
      <c r="F121" s="1543"/>
      <c r="G121" s="27"/>
    </row>
    <row r="122" spans="2:17">
      <c r="C122"/>
    </row>
    <row r="125" spans="2:17">
      <c r="B125" s="8" t="s">
        <v>233</v>
      </c>
    </row>
    <row r="128" spans="2:17">
      <c r="B128" s="264" t="s">
        <v>17</v>
      </c>
      <c r="C128" s="264" t="s">
        <v>27</v>
      </c>
      <c r="D128" s="1283" t="s">
        <v>28</v>
      </c>
      <c r="E128" s="1283" t="s">
        <v>29</v>
      </c>
    </row>
    <row r="129" spans="2:5" ht="28.5">
      <c r="B129" s="269" t="s">
        <v>1076</v>
      </c>
      <c r="C129" s="270">
        <v>40</v>
      </c>
      <c r="D129" s="1271">
        <f>+E106</f>
        <v>0</v>
      </c>
      <c r="E129" s="1560">
        <f>+D129+D130</f>
        <v>0</v>
      </c>
    </row>
    <row r="130" spans="2:5" ht="42.75">
      <c r="B130" s="269" t="s">
        <v>1077</v>
      </c>
      <c r="C130" s="270">
        <v>60</v>
      </c>
      <c r="D130" s="1271">
        <f>+F119</f>
        <v>0</v>
      </c>
      <c r="E130" s="1562"/>
    </row>
  </sheetData>
  <mergeCells count="38">
    <mergeCell ref="E129:E130"/>
    <mergeCell ref="D87:E87"/>
    <mergeCell ref="D88:E88"/>
    <mergeCell ref="B91:P91"/>
    <mergeCell ref="B94:N94"/>
    <mergeCell ref="E106:E108"/>
    <mergeCell ref="B111:N111"/>
    <mergeCell ref="J113:L113"/>
    <mergeCell ref="P113:Q113"/>
    <mergeCell ref="P114:Q114"/>
    <mergeCell ref="B119:B121"/>
    <mergeCell ref="F119:F121"/>
    <mergeCell ref="B84:N84"/>
    <mergeCell ref="C62:N62"/>
    <mergeCell ref="B64:N64"/>
    <mergeCell ref="O67:P67"/>
    <mergeCell ref="O68:P68"/>
    <mergeCell ref="O69:P69"/>
    <mergeCell ref="B75:N75"/>
    <mergeCell ref="J80:L80"/>
    <mergeCell ref="P80:Q80"/>
    <mergeCell ref="P81:Q81"/>
    <mergeCell ref="P82:Q82"/>
    <mergeCell ref="P83:Q83"/>
    <mergeCell ref="B58:B59"/>
    <mergeCell ref="C58:C59"/>
    <mergeCell ref="D58:E58"/>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0866141732283472" right="0.70866141732283472" top="0.74803149606299213" bottom="0.74803149606299213" header="0.31496062992125984" footer="0.31496062992125984"/>
  <pageSetup scale="60"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topLeftCell="D43"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3.85546875" style="236" customWidth="1"/>
    <col min="12"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5745</v>
      </c>
      <c r="D10" s="1514"/>
      <c r="E10" s="1515"/>
      <c r="F10" s="239"/>
      <c r="G10" s="239"/>
      <c r="H10" s="239"/>
      <c r="I10" s="239"/>
      <c r="J10" s="239"/>
      <c r="K10" s="239"/>
      <c r="L10" s="239"/>
      <c r="M10" s="239"/>
      <c r="N10" s="240"/>
    </row>
    <row r="11" spans="2:16" ht="16.5" thickBot="1">
      <c r="B11" s="314" t="s">
        <v>8</v>
      </c>
      <c r="C11" s="1308">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18</v>
      </c>
      <c r="E15" s="251">
        <v>626484300</v>
      </c>
      <c r="F15" s="734">
        <v>300</v>
      </c>
      <c r="G15" s="316"/>
      <c r="I15" s="252"/>
      <c r="J15" s="252"/>
      <c r="K15" s="252"/>
      <c r="L15" s="252"/>
      <c r="M15" s="252"/>
      <c r="N15" s="1289"/>
    </row>
    <row r="16" spans="2:16">
      <c r="B16" s="1764"/>
      <c r="C16" s="1764"/>
      <c r="D16" s="1314"/>
      <c r="E16" s="251"/>
      <c r="F16" s="251"/>
      <c r="G16" s="316"/>
      <c r="I16" s="252"/>
      <c r="J16" s="252"/>
      <c r="K16" s="252"/>
      <c r="L16" s="252"/>
      <c r="M16" s="252"/>
      <c r="N16" s="1289"/>
    </row>
    <row r="17" spans="1:14">
      <c r="B17" s="1764"/>
      <c r="C17" s="1764"/>
      <c r="D17" s="1314"/>
      <c r="E17" s="251"/>
      <c r="F17" s="251"/>
      <c r="G17" s="316"/>
      <c r="I17" s="252"/>
      <c r="J17" s="252"/>
      <c r="K17" s="252"/>
      <c r="L17" s="252"/>
      <c r="M17" s="252"/>
      <c r="N17" s="1289"/>
    </row>
    <row r="18" spans="1:14">
      <c r="B18" s="1764"/>
      <c r="C18" s="1764"/>
      <c r="D18" s="1314"/>
      <c r="E18" s="317"/>
      <c r="F18" s="251"/>
      <c r="G18" s="316"/>
      <c r="H18" s="253"/>
      <c r="I18" s="252"/>
      <c r="J18" s="252"/>
      <c r="K18" s="252"/>
      <c r="L18" s="252"/>
      <c r="M18" s="252"/>
      <c r="N18" s="254"/>
    </row>
    <row r="19" spans="1:14">
      <c r="B19" s="1764"/>
      <c r="C19" s="1764"/>
      <c r="D19" s="1314"/>
      <c r="E19" s="317"/>
      <c r="F19" s="251"/>
      <c r="G19" s="316"/>
      <c r="H19" s="253"/>
      <c r="I19" s="318"/>
      <c r="J19" s="318"/>
      <c r="K19" s="318"/>
      <c r="L19" s="318"/>
      <c r="M19" s="318"/>
      <c r="N19" s="254"/>
    </row>
    <row r="20" spans="1:14">
      <c r="B20" s="1764"/>
      <c r="C20" s="1764"/>
      <c r="D20" s="1314"/>
      <c r="E20" s="317"/>
      <c r="F20" s="251"/>
      <c r="G20" s="316"/>
      <c r="H20" s="253"/>
      <c r="I20" s="248"/>
      <c r="J20" s="248"/>
      <c r="K20" s="248"/>
      <c r="L20" s="248"/>
      <c r="M20" s="248"/>
      <c r="N20" s="254"/>
    </row>
    <row r="21" spans="1:14">
      <c r="B21" s="1764"/>
      <c r="C21" s="1764"/>
      <c r="D21" s="1314"/>
      <c r="E21" s="317"/>
      <c r="F21" s="251"/>
      <c r="G21" s="316"/>
      <c r="H21" s="253"/>
      <c r="I21" s="248"/>
      <c r="J21" s="248"/>
      <c r="K21" s="248"/>
      <c r="L21" s="248"/>
      <c r="M21" s="248"/>
      <c r="N21" s="254"/>
    </row>
    <row r="22" spans="1:14" ht="15.75" thickBot="1">
      <c r="B22" s="1765" t="s">
        <v>13</v>
      </c>
      <c r="C22" s="1766"/>
      <c r="D22" s="1314"/>
      <c r="E22" s="151">
        <v>626484300</v>
      </c>
      <c r="F22" s="960">
        <v>300</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755">
        <f>+F22*0.8</f>
        <v>240</v>
      </c>
      <c r="D24" s="224"/>
      <c r="E24" s="225">
        <f>E22</f>
        <v>626484300</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1271"/>
      <c r="D30" s="1271" t="s">
        <v>21</v>
      </c>
      <c r="E30"/>
      <c r="F30"/>
      <c r="G30"/>
      <c r="H30"/>
      <c r="I30" s="248"/>
      <c r="J30" s="248"/>
      <c r="K30" s="248"/>
      <c r="L30" s="248"/>
      <c r="M30" s="248"/>
      <c r="N30" s="1289"/>
    </row>
    <row r="31" spans="1:14">
      <c r="A31" s="1333"/>
      <c r="B31" s="265" t="s">
        <v>22</v>
      </c>
      <c r="C31" s="1271"/>
      <c r="D31" s="1271" t="s">
        <v>21</v>
      </c>
      <c r="E31"/>
      <c r="F31"/>
      <c r="G31"/>
      <c r="H31"/>
      <c r="I31" s="248"/>
      <c r="J31" s="248"/>
      <c r="K31" s="248"/>
      <c r="L31" s="248"/>
      <c r="M31" s="248"/>
      <c r="N31" s="1289"/>
    </row>
    <row r="32" spans="1:14">
      <c r="A32" s="1333"/>
      <c r="B32" s="265" t="s">
        <v>23</v>
      </c>
      <c r="C32" s="1271"/>
      <c r="D32" s="1271" t="s">
        <v>21</v>
      </c>
      <c r="E32"/>
      <c r="F32"/>
      <c r="G32"/>
      <c r="H32"/>
      <c r="I32" s="248"/>
      <c r="J32" s="248"/>
      <c r="K32" s="248"/>
      <c r="L32" s="248"/>
      <c r="M32" s="248"/>
      <c r="N32" s="1289"/>
    </row>
    <row r="33" spans="1:17">
      <c r="A33" s="1333"/>
      <c r="B33" s="265" t="s">
        <v>24</v>
      </c>
      <c r="C33" s="1271"/>
      <c r="D33" s="1271" t="s">
        <v>21</v>
      </c>
      <c r="E33"/>
      <c r="F33"/>
      <c r="G33"/>
      <c r="H33"/>
      <c r="I33" s="248"/>
      <c r="J33" s="248"/>
      <c r="K33" s="248"/>
      <c r="L33" s="248"/>
      <c r="M33" s="248"/>
      <c r="N33" s="1289"/>
    </row>
    <row r="34" spans="1:17">
      <c r="A34" s="1333"/>
      <c r="B34" s="289" t="s">
        <v>240</v>
      </c>
      <c r="C34" s="289"/>
      <c r="D34" s="1330" t="s">
        <v>21</v>
      </c>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+F127</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7" t="s">
        <v>29</v>
      </c>
      <c r="C55" s="16"/>
      <c r="D55" s="15"/>
      <c r="E55" s="303"/>
      <c r="F55" s="281"/>
      <c r="G55" s="281"/>
      <c r="H55" s="281"/>
      <c r="I55" s="276"/>
      <c r="J55" s="276"/>
      <c r="K55" s="282">
        <f>SUM(K49:K54)</f>
        <v>0</v>
      </c>
      <c r="L55" s="282">
        <f>SUM(L49:L54)</f>
        <v>69.8</v>
      </c>
      <c r="M55" s="283">
        <f>SUM(M49:M54)</f>
        <v>6140</v>
      </c>
      <c r="N55" s="282">
        <f>SUM(N49:N54)</f>
        <v>517.96407185628743</v>
      </c>
      <c r="O55" s="523"/>
      <c r="P55" s="523"/>
      <c r="Q55" s="18"/>
    </row>
    <row r="56" spans="1:26" s="284" customFormat="1">
      <c r="E56" s="285"/>
    </row>
    <row r="57" spans="1:26" s="284" customFormat="1">
      <c r="B57" s="1550" t="s">
        <v>57</v>
      </c>
      <c r="C57" s="1550" t="s">
        <v>58</v>
      </c>
      <c r="D57" s="1552" t="s">
        <v>59</v>
      </c>
      <c r="E57" s="1552"/>
    </row>
    <row r="58" spans="1:26" s="284" customFormat="1">
      <c r="B58" s="1551"/>
      <c r="C58" s="1551"/>
      <c r="D58" s="1276" t="s">
        <v>60</v>
      </c>
      <c r="E58" s="325" t="s">
        <v>61</v>
      </c>
    </row>
    <row r="59" spans="1:26" s="284" customFormat="1" ht="30.6" customHeight="1">
      <c r="B59" s="19" t="s">
        <v>62</v>
      </c>
      <c r="C59" s="286">
        <f>+K55</f>
        <v>0</v>
      </c>
      <c r="D59" s="1369"/>
      <c r="E59" s="1369" t="s">
        <v>63</v>
      </c>
      <c r="F59" s="287"/>
      <c r="G59" s="287"/>
      <c r="H59" s="287"/>
      <c r="I59" s="287"/>
      <c r="J59" s="287"/>
      <c r="K59" s="287"/>
      <c r="L59" s="287"/>
      <c r="M59" s="287"/>
    </row>
    <row r="60" spans="1:26" s="284" customFormat="1" ht="30" customHeight="1">
      <c r="B60" s="19" t="s">
        <v>64</v>
      </c>
      <c r="C60" s="286">
        <f>+M55</f>
        <v>6140</v>
      </c>
      <c r="D60" s="1369"/>
      <c r="E60" s="1369" t="s">
        <v>21</v>
      </c>
    </row>
    <row r="61" spans="1:26" s="284" customFormat="1">
      <c r="B61" s="288"/>
      <c r="C61" s="1769"/>
      <c r="D61" s="1769"/>
      <c r="E61" s="1769"/>
      <c r="F61" s="1769"/>
      <c r="G61" s="1769"/>
      <c r="H61" s="1769"/>
      <c r="I61" s="1769"/>
      <c r="J61" s="1769"/>
      <c r="K61" s="1769"/>
      <c r="L61" s="1769"/>
      <c r="M61" s="1769"/>
      <c r="N61" s="1769"/>
    </row>
    <row r="62" spans="1:26" ht="28.15" customHeight="1" thickBot="1"/>
    <row r="63" spans="1:26" ht="27" thickBot="1">
      <c r="B63" s="1770" t="s">
        <v>65</v>
      </c>
      <c r="C63" s="1770"/>
      <c r="D63" s="1770"/>
      <c r="E63" s="1770"/>
      <c r="F63" s="1770"/>
      <c r="G63" s="1770"/>
      <c r="H63" s="1770"/>
      <c r="I63" s="1770"/>
      <c r="J63" s="1770"/>
      <c r="K63" s="1770"/>
      <c r="L63" s="1770"/>
      <c r="M63" s="1770"/>
      <c r="N63" s="1770"/>
    </row>
    <row r="66" spans="2:17" ht="109.5" customHeight="1">
      <c r="B66" s="1309" t="s">
        <v>66</v>
      </c>
      <c r="C66" s="22" t="s">
        <v>67</v>
      </c>
      <c r="D66" s="22" t="s">
        <v>68</v>
      </c>
      <c r="E66" s="22" t="s">
        <v>69</v>
      </c>
      <c r="F66" s="22" t="s">
        <v>70</v>
      </c>
      <c r="G66" s="22" t="s">
        <v>71</v>
      </c>
      <c r="H66" s="22" t="s">
        <v>72</v>
      </c>
      <c r="I66" s="22" t="s">
        <v>73</v>
      </c>
      <c r="J66" s="22" t="s">
        <v>74</v>
      </c>
      <c r="K66" s="22" t="s">
        <v>75</v>
      </c>
      <c r="L66" s="22" t="s">
        <v>76</v>
      </c>
      <c r="M66" s="23" t="s">
        <v>77</v>
      </c>
      <c r="N66" s="23" t="s">
        <v>78</v>
      </c>
      <c r="O66" s="1522" t="s">
        <v>79</v>
      </c>
      <c r="P66" s="1523"/>
      <c r="Q66" s="22" t="s">
        <v>80</v>
      </c>
    </row>
    <row r="67" spans="2:17" ht="60.75" customHeight="1">
      <c r="B67" s="309"/>
      <c r="C67" s="309"/>
      <c r="D67" s="290"/>
      <c r="E67" s="310"/>
      <c r="F67" s="1328"/>
      <c r="G67" s="1328"/>
      <c r="H67" s="1328"/>
      <c r="I67" s="291" t="s">
        <v>19</v>
      </c>
      <c r="J67" s="291" t="s">
        <v>19</v>
      </c>
      <c r="K67" s="265" t="s">
        <v>19</v>
      </c>
      <c r="L67" s="265" t="s">
        <v>19</v>
      </c>
      <c r="M67" s="265" t="s">
        <v>19</v>
      </c>
      <c r="N67" s="265"/>
      <c r="O67" s="1574" t="s">
        <v>5585</v>
      </c>
      <c r="P67" s="1575"/>
      <c r="Q67" s="265" t="s">
        <v>19</v>
      </c>
    </row>
    <row r="68" spans="2:17">
      <c r="B68" s="236" t="s">
        <v>84</v>
      </c>
    </row>
    <row r="69" spans="2:17">
      <c r="B69" s="236" t="s">
        <v>85</v>
      </c>
    </row>
    <row r="70" spans="2:17">
      <c r="B70" s="236" t="s">
        <v>86</v>
      </c>
    </row>
    <row r="72" spans="2:17" ht="15.75" thickBot="1"/>
    <row r="73" spans="2:17" ht="27" thickBot="1">
      <c r="B73" s="1771" t="s">
        <v>87</v>
      </c>
      <c r="C73" s="1772"/>
      <c r="D73" s="1772"/>
      <c r="E73" s="1772"/>
      <c r="F73" s="1772"/>
      <c r="G73" s="1772"/>
      <c r="H73" s="1772"/>
      <c r="I73" s="1772"/>
      <c r="J73" s="1772"/>
      <c r="K73" s="1772"/>
      <c r="L73" s="1772"/>
      <c r="M73" s="1772"/>
      <c r="N73" s="1773"/>
    </row>
    <row r="78" spans="2:17" ht="76.5" customHeight="1">
      <c r="B78" s="1309" t="s">
        <v>88</v>
      </c>
      <c r="C78" s="1309" t="s">
        <v>89</v>
      </c>
      <c r="D78" s="1309" t="s">
        <v>90</v>
      </c>
      <c r="E78" s="1309" t="s">
        <v>91</v>
      </c>
      <c r="F78" s="1309" t="s">
        <v>92</v>
      </c>
      <c r="G78" s="1309" t="s">
        <v>93</v>
      </c>
      <c r="H78" s="1309" t="s">
        <v>94</v>
      </c>
      <c r="I78" s="1309" t="s">
        <v>95</v>
      </c>
      <c r="J78" s="1522" t="s">
        <v>164</v>
      </c>
      <c r="K78" s="1529"/>
      <c r="L78" s="1523"/>
      <c r="M78" s="1309" t="s">
        <v>97</v>
      </c>
      <c r="N78" s="1309" t="s">
        <v>992</v>
      </c>
      <c r="O78" s="1309" t="s">
        <v>993</v>
      </c>
      <c r="P78" s="1522" t="s">
        <v>79</v>
      </c>
      <c r="Q78" s="1523"/>
    </row>
    <row r="79" spans="2:17" ht="306.75" customHeight="1">
      <c r="B79" s="72" t="s">
        <v>1289</v>
      </c>
      <c r="C79" s="1186" t="s">
        <v>1634</v>
      </c>
      <c r="D79" s="309" t="s">
        <v>5746</v>
      </c>
      <c r="E79" s="1185">
        <v>34326246</v>
      </c>
      <c r="F79" s="308" t="s">
        <v>5747</v>
      </c>
      <c r="G79" s="308" t="s">
        <v>5748</v>
      </c>
      <c r="H79" s="308" t="s">
        <v>5749</v>
      </c>
      <c r="I79" s="310" t="s">
        <v>329</v>
      </c>
      <c r="J79" s="1191" t="s">
        <v>5750</v>
      </c>
      <c r="K79" s="290" t="s">
        <v>5751</v>
      </c>
      <c r="L79" s="290" t="s">
        <v>5752</v>
      </c>
      <c r="M79" s="265" t="s">
        <v>18</v>
      </c>
      <c r="N79" s="265" t="s">
        <v>18</v>
      </c>
      <c r="O79" s="265" t="s">
        <v>18</v>
      </c>
      <c r="P79" s="1574" t="s">
        <v>5753</v>
      </c>
      <c r="Q79" s="1575"/>
    </row>
    <row r="80" spans="2:17" ht="202.5" customHeight="1">
      <c r="B80" s="72" t="s">
        <v>119</v>
      </c>
      <c r="C80" s="1186" t="s">
        <v>5294</v>
      </c>
      <c r="D80" s="72" t="s">
        <v>2196</v>
      </c>
      <c r="E80" s="1185">
        <v>34603680</v>
      </c>
      <c r="F80" s="309" t="s">
        <v>277</v>
      </c>
      <c r="G80" s="309" t="s">
        <v>131</v>
      </c>
      <c r="H80" s="309" t="s">
        <v>329</v>
      </c>
      <c r="I80" s="310" t="s">
        <v>329</v>
      </c>
      <c r="J80" s="308" t="s">
        <v>5754</v>
      </c>
      <c r="K80" s="290" t="s">
        <v>5755</v>
      </c>
      <c r="L80" s="290" t="s">
        <v>5756</v>
      </c>
      <c r="M80" s="265" t="s">
        <v>18</v>
      </c>
      <c r="N80" s="265" t="s">
        <v>19</v>
      </c>
      <c r="O80" s="265" t="s">
        <v>18</v>
      </c>
      <c r="P80" s="1574" t="s">
        <v>5757</v>
      </c>
      <c r="Q80" s="1575"/>
    </row>
    <row r="81" spans="2:17" ht="387.75" customHeight="1">
      <c r="B81" s="1192" t="s">
        <v>119</v>
      </c>
      <c r="C81" s="1193" t="s">
        <v>5294</v>
      </c>
      <c r="D81" s="398" t="s">
        <v>5758</v>
      </c>
      <c r="E81" s="1194">
        <v>76318914</v>
      </c>
      <c r="F81" s="785" t="s">
        <v>1316</v>
      </c>
      <c r="G81" s="785" t="s">
        <v>131</v>
      </c>
      <c r="H81" s="785" t="s">
        <v>5759</v>
      </c>
      <c r="I81" s="1195" t="s">
        <v>18</v>
      </c>
      <c r="J81" s="398" t="s">
        <v>5760</v>
      </c>
      <c r="K81" s="401" t="s">
        <v>5761</v>
      </c>
      <c r="L81" s="401" t="s">
        <v>5762</v>
      </c>
      <c r="M81" s="739" t="s">
        <v>18</v>
      </c>
      <c r="N81" s="739" t="s">
        <v>19</v>
      </c>
      <c r="O81" s="739" t="s">
        <v>18</v>
      </c>
      <c r="P81" s="1568" t="s">
        <v>5763</v>
      </c>
      <c r="Q81" s="1569"/>
    </row>
    <row r="82" spans="2:17">
      <c r="B82" s="308"/>
      <c r="C82" s="403"/>
      <c r="D82" s="265"/>
      <c r="E82" s="265"/>
      <c r="F82" s="265"/>
      <c r="G82" s="265"/>
      <c r="H82" s="265"/>
      <c r="I82" s="265"/>
      <c r="J82" s="265"/>
      <c r="K82" s="265"/>
      <c r="L82" s="265"/>
      <c r="M82" s="265"/>
      <c r="N82" s="265"/>
      <c r="O82" s="265"/>
      <c r="P82" s="1574"/>
      <c r="Q82" s="1575"/>
    </row>
    <row r="83" spans="2:17" ht="27" thickBot="1">
      <c r="B83" s="1777" t="s">
        <v>139</v>
      </c>
      <c r="C83" s="1778"/>
      <c r="D83" s="1778"/>
      <c r="E83" s="1778"/>
      <c r="F83" s="1778"/>
      <c r="G83" s="1778"/>
      <c r="H83" s="1778"/>
      <c r="I83" s="1778"/>
      <c r="J83" s="1778"/>
      <c r="K83" s="1778"/>
      <c r="L83" s="1778"/>
      <c r="M83" s="1778"/>
      <c r="N83" s="1779"/>
    </row>
    <row r="86" spans="2:17" ht="46.15" customHeight="1">
      <c r="B86" s="22" t="s">
        <v>17</v>
      </c>
      <c r="C86" s="22" t="s">
        <v>1064</v>
      </c>
      <c r="D86" s="1522" t="s">
        <v>79</v>
      </c>
      <c r="E86" s="1523"/>
    </row>
    <row r="87" spans="2:17" ht="46.9" customHeight="1">
      <c r="B87" s="217" t="s">
        <v>140</v>
      </c>
      <c r="C87" s="213" t="s">
        <v>19</v>
      </c>
      <c r="D87" s="2156" t="s">
        <v>5616</v>
      </c>
      <c r="E87" s="2157"/>
    </row>
    <row r="90" spans="2:17" ht="26.25">
      <c r="B90" s="1760" t="s">
        <v>141</v>
      </c>
      <c r="C90" s="1761"/>
      <c r="D90" s="1761"/>
      <c r="E90" s="1761"/>
      <c r="F90" s="1761"/>
      <c r="G90" s="1761"/>
      <c r="H90" s="1761"/>
      <c r="I90" s="1761"/>
      <c r="J90" s="1761"/>
      <c r="K90" s="1761"/>
      <c r="L90" s="1761"/>
      <c r="M90" s="1761"/>
      <c r="N90" s="1761"/>
      <c r="O90" s="1761"/>
      <c r="P90" s="1761"/>
    </row>
    <row r="92" spans="2:17" ht="15.75" thickBot="1"/>
    <row r="93" spans="2:17" ht="27" thickBot="1">
      <c r="B93" s="1771" t="s">
        <v>142</v>
      </c>
      <c r="C93" s="1772"/>
      <c r="D93" s="1772"/>
      <c r="E93" s="1772"/>
      <c r="F93" s="1772"/>
      <c r="G93" s="1772"/>
      <c r="H93" s="1772"/>
      <c r="I93" s="1772"/>
      <c r="J93" s="1772"/>
      <c r="K93" s="1772"/>
      <c r="L93" s="1772"/>
      <c r="M93" s="1772"/>
      <c r="N93" s="1773"/>
    </row>
    <row r="95" spans="2:17" ht="15.75" thickBot="1">
      <c r="M95" s="10"/>
      <c r="N95" s="10"/>
    </row>
    <row r="96" spans="2:17" s="248" customFormat="1" ht="109.5" customHeight="1">
      <c r="B96" s="11" t="s">
        <v>33</v>
      </c>
      <c r="C96" s="11" t="s">
        <v>34</v>
      </c>
      <c r="D96" s="11" t="s">
        <v>35</v>
      </c>
      <c r="E96" s="11" t="s">
        <v>36</v>
      </c>
      <c r="F96" s="11" t="s">
        <v>37</v>
      </c>
      <c r="G96" s="11" t="s">
        <v>38</v>
      </c>
      <c r="H96" s="11" t="s">
        <v>39</v>
      </c>
      <c r="I96" s="11" t="s">
        <v>40</v>
      </c>
      <c r="J96" s="11" t="s">
        <v>41</v>
      </c>
      <c r="K96" s="11" t="s">
        <v>42</v>
      </c>
      <c r="L96" s="11" t="s">
        <v>43</v>
      </c>
      <c r="M96" s="12" t="s">
        <v>44</v>
      </c>
      <c r="N96" s="11" t="s">
        <v>45</v>
      </c>
      <c r="O96" s="11" t="s">
        <v>46</v>
      </c>
      <c r="P96" s="13" t="s">
        <v>47</v>
      </c>
      <c r="Q96" s="13" t="s">
        <v>48</v>
      </c>
    </row>
    <row r="97" spans="1:26" s="1263" customFormat="1" ht="90">
      <c r="A97" s="1311"/>
      <c r="B97" s="15"/>
      <c r="C97" s="16"/>
      <c r="D97" s="15"/>
      <c r="E97" s="303"/>
      <c r="F97" s="281"/>
      <c r="G97" s="281"/>
      <c r="H97" s="275"/>
      <c r="I97" s="276"/>
      <c r="J97" s="276"/>
      <c r="K97" s="441"/>
      <c r="L97" s="500"/>
      <c r="M97" s="441"/>
      <c r="N97" s="441"/>
      <c r="O97" s="523"/>
      <c r="P97" s="523"/>
      <c r="Q97" s="217" t="s">
        <v>5617</v>
      </c>
      <c r="R97" s="279"/>
      <c r="S97" s="279"/>
      <c r="T97" s="279"/>
      <c r="U97" s="279"/>
      <c r="V97" s="279"/>
      <c r="W97" s="279"/>
      <c r="X97" s="279"/>
      <c r="Y97" s="279"/>
      <c r="Z97" s="279"/>
    </row>
    <row r="98" spans="1:26" s="1263" customFormat="1">
      <c r="A98" s="1311"/>
      <c r="B98" s="17" t="s">
        <v>29</v>
      </c>
      <c r="C98" s="16"/>
      <c r="D98" s="15"/>
      <c r="E98" s="303"/>
      <c r="F98" s="281"/>
      <c r="G98" s="281"/>
      <c r="H98" s="281"/>
      <c r="I98" s="276"/>
      <c r="J98" s="276"/>
      <c r="K98" s="282">
        <f>SUM(K97:K97)</f>
        <v>0</v>
      </c>
      <c r="L98" s="282">
        <f>SUM(L97:L97)</f>
        <v>0</v>
      </c>
      <c r="M98" s="283">
        <f>SUM(M97:M97)</f>
        <v>0</v>
      </c>
      <c r="N98" s="282">
        <f>SUM(N97:N97)</f>
        <v>0</v>
      </c>
      <c r="O98" s="523"/>
      <c r="P98" s="523"/>
      <c r="Q98" s="18"/>
    </row>
    <row r="99" spans="1:26">
      <c r="B99" s="284"/>
      <c r="C99" s="284"/>
      <c r="D99" s="284"/>
      <c r="E99" s="285"/>
      <c r="F99" s="284"/>
      <c r="G99" s="284"/>
      <c r="H99" s="284"/>
      <c r="I99" s="284"/>
      <c r="J99" s="284"/>
      <c r="K99" s="284"/>
      <c r="L99" s="284"/>
      <c r="M99" s="284"/>
      <c r="N99" s="284"/>
      <c r="O99" s="284"/>
      <c r="P99" s="284"/>
    </row>
    <row r="100" spans="1:26" ht="18.75">
      <c r="B100" s="19" t="s">
        <v>156</v>
      </c>
      <c r="C100" s="304">
        <f>+K98</f>
        <v>0</v>
      </c>
      <c r="H100" s="287"/>
      <c r="I100" s="287"/>
      <c r="J100" s="287"/>
      <c r="K100" s="287"/>
      <c r="L100" s="287"/>
      <c r="M100" s="287"/>
      <c r="N100" s="284"/>
      <c r="O100" s="284"/>
      <c r="P100" s="284"/>
    </row>
    <row r="102" spans="1:26" ht="15.75" thickBot="1"/>
    <row r="103" spans="1:26" ht="37.15" customHeight="1" thickBot="1">
      <c r="B103" s="24" t="s">
        <v>157</v>
      </c>
      <c r="C103" s="25" t="s">
        <v>158</v>
      </c>
      <c r="D103" s="24" t="s">
        <v>28</v>
      </c>
      <c r="E103" s="25" t="s">
        <v>159</v>
      </c>
    </row>
    <row r="104" spans="1:26" ht="41.45" customHeight="1">
      <c r="B104" s="305" t="s">
        <v>160</v>
      </c>
      <c r="C104" s="306">
        <v>20</v>
      </c>
      <c r="D104" s="306">
        <v>0</v>
      </c>
      <c r="E104" s="1781">
        <f>+D104+D105+D106</f>
        <v>0</v>
      </c>
    </row>
    <row r="105" spans="1:26">
      <c r="B105" s="305" t="s">
        <v>161</v>
      </c>
      <c r="C105" s="1369">
        <v>30</v>
      </c>
      <c r="D105" s="1271">
        <v>0</v>
      </c>
      <c r="E105" s="1561"/>
    </row>
    <row r="106" spans="1:26" ht="15.75" thickBot="1">
      <c r="B106" s="305" t="s">
        <v>162</v>
      </c>
      <c r="C106" s="307">
        <v>40</v>
      </c>
      <c r="D106" s="307">
        <v>0</v>
      </c>
      <c r="E106" s="1782"/>
    </row>
    <row r="108" spans="1:26" ht="15.75" thickBot="1"/>
    <row r="109" spans="1:26" ht="27" thickBot="1">
      <c r="B109" s="1771" t="s">
        <v>163</v>
      </c>
      <c r="C109" s="1772"/>
      <c r="D109" s="1772"/>
      <c r="E109" s="1772"/>
      <c r="F109" s="1772"/>
      <c r="G109" s="1772"/>
      <c r="H109" s="1772"/>
      <c r="I109" s="1772"/>
      <c r="J109" s="1772"/>
      <c r="K109" s="1772"/>
      <c r="L109" s="1772"/>
      <c r="M109" s="1772"/>
      <c r="N109" s="1773"/>
    </row>
    <row r="111" spans="1:26" ht="76.5" customHeight="1">
      <c r="B111" s="1309" t="s">
        <v>88</v>
      </c>
      <c r="C111" s="1309" t="s">
        <v>89</v>
      </c>
      <c r="D111" s="1309" t="s">
        <v>90</v>
      </c>
      <c r="E111" s="1309" t="s">
        <v>91</v>
      </c>
      <c r="F111" s="1309" t="s">
        <v>92</v>
      </c>
      <c r="G111" s="1309" t="s">
        <v>93</v>
      </c>
      <c r="H111" s="1309" t="s">
        <v>94</v>
      </c>
      <c r="I111" s="1309" t="s">
        <v>95</v>
      </c>
      <c r="J111" s="1522" t="s">
        <v>164</v>
      </c>
      <c r="K111" s="1529"/>
      <c r="L111" s="1523"/>
      <c r="M111" s="1309" t="s">
        <v>97</v>
      </c>
      <c r="N111" s="1309" t="s">
        <v>992</v>
      </c>
      <c r="O111" s="1309" t="s">
        <v>993</v>
      </c>
      <c r="P111" s="1522" t="s">
        <v>79</v>
      </c>
      <c r="Q111" s="1523"/>
    </row>
    <row r="112" spans="1:26" ht="60.75" customHeight="1">
      <c r="B112" s="308"/>
      <c r="C112" s="308"/>
      <c r="D112" s="309"/>
      <c r="E112" s="309"/>
      <c r="F112" s="309"/>
      <c r="G112" s="309"/>
      <c r="H112" s="309"/>
      <c r="I112" s="310"/>
      <c r="J112" s="289"/>
      <c r="K112" s="290"/>
      <c r="L112" s="291"/>
      <c r="M112" s="265"/>
      <c r="N112" s="265"/>
      <c r="O112" s="265"/>
      <c r="P112" s="1574" t="s">
        <v>5618</v>
      </c>
      <c r="Q112" s="1575"/>
    </row>
    <row r="115" spans="2:7" ht="15.75" thickBot="1"/>
    <row r="116" spans="2:7" ht="54" customHeight="1">
      <c r="B116" s="1283" t="s">
        <v>17</v>
      </c>
      <c r="C116" s="1283" t="s">
        <v>157</v>
      </c>
      <c r="D116" s="1309" t="s">
        <v>158</v>
      </c>
      <c r="E116" s="1283" t="s">
        <v>28</v>
      </c>
      <c r="F116" s="25" t="s">
        <v>228</v>
      </c>
      <c r="G116" s="26"/>
    </row>
    <row r="117" spans="2:7" ht="120.75" customHeight="1">
      <c r="B117" s="1783" t="s">
        <v>229</v>
      </c>
      <c r="C117" s="311" t="s">
        <v>230</v>
      </c>
      <c r="D117" s="1271">
        <v>25</v>
      </c>
      <c r="E117" s="1271">
        <v>0</v>
      </c>
      <c r="F117" s="1541">
        <f>+E117+E118+E119</f>
        <v>0</v>
      </c>
      <c r="G117" s="27"/>
    </row>
    <row r="118" spans="2:7" ht="76.150000000000006" customHeight="1">
      <c r="B118" s="1783"/>
      <c r="C118" s="311" t="s">
        <v>231</v>
      </c>
      <c r="D118" s="1253">
        <v>25</v>
      </c>
      <c r="E118" s="1271">
        <v>0</v>
      </c>
      <c r="F118" s="1542"/>
      <c r="G118" s="27"/>
    </row>
    <row r="119" spans="2:7" ht="69" customHeight="1">
      <c r="B119" s="1783"/>
      <c r="C119" s="311" t="s">
        <v>232</v>
      </c>
      <c r="D119" s="1271">
        <v>10</v>
      </c>
      <c r="E119" s="1271">
        <v>0</v>
      </c>
      <c r="F119" s="1543"/>
      <c r="G119" s="27"/>
    </row>
    <row r="120" spans="2:7">
      <c r="C120"/>
    </row>
    <row r="123" spans="2:7">
      <c r="B123" s="8" t="s">
        <v>233</v>
      </c>
    </row>
    <row r="126" spans="2:7">
      <c r="B126" s="264" t="s">
        <v>17</v>
      </c>
      <c r="C126" s="264" t="s">
        <v>27</v>
      </c>
      <c r="D126" s="1283" t="s">
        <v>28</v>
      </c>
      <c r="E126" s="1283" t="s">
        <v>29</v>
      </c>
    </row>
    <row r="127" spans="2:7" ht="28.5">
      <c r="B127" s="269" t="s">
        <v>1076</v>
      </c>
      <c r="C127" s="270">
        <v>40</v>
      </c>
      <c r="D127" s="1271">
        <f>+E104</f>
        <v>0</v>
      </c>
      <c r="E127" s="1560">
        <f>+D127+D128</f>
        <v>0</v>
      </c>
    </row>
    <row r="128" spans="2:7" ht="42.75">
      <c r="B128" s="269" t="s">
        <v>1077</v>
      </c>
      <c r="C128" s="270">
        <v>60</v>
      </c>
      <c r="D128" s="1271">
        <f>+F117</f>
        <v>0</v>
      </c>
      <c r="E128" s="1562"/>
    </row>
  </sheetData>
  <mergeCells count="38">
    <mergeCell ref="P112:Q112"/>
    <mergeCell ref="B117:B119"/>
    <mergeCell ref="F117:F119"/>
    <mergeCell ref="E127:E128"/>
    <mergeCell ref="D87:E87"/>
    <mergeCell ref="B90:P90"/>
    <mergeCell ref="B93:N93"/>
    <mergeCell ref="E104:E106"/>
    <mergeCell ref="B109:N109"/>
    <mergeCell ref="J111:L111"/>
    <mergeCell ref="P111:Q111"/>
    <mergeCell ref="D86:E86"/>
    <mergeCell ref="C61:N61"/>
    <mergeCell ref="B63:N63"/>
    <mergeCell ref="O66:P66"/>
    <mergeCell ref="O67:P67"/>
    <mergeCell ref="B73:N73"/>
    <mergeCell ref="J78:L78"/>
    <mergeCell ref="P78:Q78"/>
    <mergeCell ref="P79:Q79"/>
    <mergeCell ref="P80:Q80"/>
    <mergeCell ref="P81:Q81"/>
    <mergeCell ref="P82:Q82"/>
    <mergeCell ref="B83:N83"/>
    <mergeCell ref="B57:B58"/>
    <mergeCell ref="C57:C58"/>
    <mergeCell ref="D57:E57"/>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scale="65" orientation="landscape"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E39"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2" width="18.7109375" style="1492" customWidth="1"/>
    <col min="13"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238</v>
      </c>
      <c r="C10" s="1514" t="s">
        <v>5764</v>
      </c>
      <c r="D10" s="1514"/>
      <c r="E10" s="1515"/>
      <c r="F10" s="239"/>
      <c r="G10" s="239"/>
      <c r="H10" s="239"/>
      <c r="I10" s="239"/>
      <c r="J10" s="239"/>
      <c r="K10" s="239"/>
      <c r="L10" s="1493"/>
      <c r="M10" s="239"/>
      <c r="N10" s="240"/>
    </row>
    <row r="11" spans="2:16" ht="16.5" thickBot="1">
      <c r="B11" s="314" t="s">
        <v>8</v>
      </c>
      <c r="C11" s="1308">
        <v>41989</v>
      </c>
      <c r="D11" s="243"/>
      <c r="E11" s="243"/>
      <c r="F11" s="243"/>
      <c r="G11" s="243"/>
      <c r="H11" s="243"/>
      <c r="I11" s="243"/>
      <c r="J11" s="243"/>
      <c r="K11" s="243"/>
      <c r="L11" s="1494"/>
      <c r="M11" s="243"/>
      <c r="N11" s="244"/>
    </row>
    <row r="12" spans="2:16" ht="15.75">
      <c r="B12" s="245"/>
      <c r="C12" s="246"/>
      <c r="D12" s="247"/>
      <c r="E12" s="247"/>
      <c r="F12" s="247"/>
      <c r="G12" s="247"/>
      <c r="H12" s="247"/>
      <c r="I12" s="248"/>
      <c r="J12" s="248"/>
      <c r="K12" s="248"/>
      <c r="L12" s="1495"/>
      <c r="M12" s="248"/>
      <c r="N12" s="247"/>
    </row>
    <row r="13" spans="2:16">
      <c r="I13" s="248"/>
      <c r="J13" s="248"/>
      <c r="K13" s="248"/>
      <c r="L13" s="1495"/>
      <c r="M13" s="248"/>
      <c r="N13" s="1289"/>
    </row>
    <row r="14" spans="2:16" ht="45.75" customHeight="1">
      <c r="B14" s="1764" t="s">
        <v>9</v>
      </c>
      <c r="C14" s="1764"/>
      <c r="D14" s="1314" t="s">
        <v>10</v>
      </c>
      <c r="E14" s="1314" t="s">
        <v>11</v>
      </c>
      <c r="F14" s="1314" t="s">
        <v>12</v>
      </c>
      <c r="G14" s="315"/>
      <c r="I14" s="250"/>
      <c r="J14" s="250"/>
      <c r="K14" s="250"/>
      <c r="L14" s="1397"/>
      <c r="M14" s="250"/>
      <c r="N14" s="1289"/>
    </row>
    <row r="15" spans="2:16">
      <c r="B15" s="1764"/>
      <c r="C15" s="1764"/>
      <c r="D15" s="1314">
        <v>25</v>
      </c>
      <c r="E15" s="251">
        <v>1044140500</v>
      </c>
      <c r="F15" s="734">
        <v>500</v>
      </c>
      <c r="G15" s="316"/>
      <c r="I15" s="252"/>
      <c r="J15" s="252"/>
      <c r="K15" s="252"/>
      <c r="L15" s="1496"/>
      <c r="M15" s="252"/>
      <c r="N15" s="1289"/>
    </row>
    <row r="16" spans="2:16">
      <c r="B16" s="1764"/>
      <c r="C16" s="1764"/>
      <c r="D16" s="1314"/>
      <c r="E16" s="251"/>
      <c r="F16" s="251"/>
      <c r="G16" s="316"/>
      <c r="I16" s="252"/>
      <c r="J16" s="252"/>
      <c r="K16" s="252"/>
      <c r="L16" s="1496"/>
      <c r="M16" s="252"/>
      <c r="N16" s="1289"/>
    </row>
    <row r="17" spans="1:14">
      <c r="B17" s="1764"/>
      <c r="C17" s="1764"/>
      <c r="D17" s="1314"/>
      <c r="E17" s="251"/>
      <c r="F17" s="251"/>
      <c r="G17" s="316"/>
      <c r="I17" s="252"/>
      <c r="J17" s="252"/>
      <c r="K17" s="252"/>
      <c r="L17" s="1496"/>
      <c r="M17" s="252"/>
      <c r="N17" s="1289"/>
    </row>
    <row r="18" spans="1:14">
      <c r="B18" s="1764"/>
      <c r="C18" s="1764"/>
      <c r="D18" s="1314"/>
      <c r="E18" s="317"/>
      <c r="F18" s="251"/>
      <c r="G18" s="316"/>
      <c r="H18" s="253"/>
      <c r="I18" s="252"/>
      <c r="J18" s="252"/>
      <c r="K18" s="252"/>
      <c r="L18" s="1496"/>
      <c r="M18" s="252"/>
      <c r="N18" s="254"/>
    </row>
    <row r="19" spans="1:14">
      <c r="B19" s="1764"/>
      <c r="C19" s="1764"/>
      <c r="D19" s="1314"/>
      <c r="E19" s="317"/>
      <c r="F19" s="251"/>
      <c r="G19" s="316"/>
      <c r="H19" s="253"/>
      <c r="I19" s="318"/>
      <c r="J19" s="318"/>
      <c r="K19" s="318"/>
      <c r="L19" s="1497"/>
      <c r="M19" s="318"/>
      <c r="N19" s="254"/>
    </row>
    <row r="20" spans="1:14">
      <c r="B20" s="1764"/>
      <c r="C20" s="1764"/>
      <c r="D20" s="1314"/>
      <c r="E20" s="317"/>
      <c r="F20" s="251"/>
      <c r="G20" s="316"/>
      <c r="H20" s="253"/>
      <c r="I20" s="248"/>
      <c r="J20" s="248"/>
      <c r="K20" s="248"/>
      <c r="L20" s="1495"/>
      <c r="M20" s="248"/>
      <c r="N20" s="254"/>
    </row>
    <row r="21" spans="1:14">
      <c r="B21" s="1764"/>
      <c r="C21" s="1764"/>
      <c r="D21" s="1314"/>
      <c r="E21" s="317"/>
      <c r="F21" s="251"/>
      <c r="G21" s="316"/>
      <c r="H21" s="253"/>
      <c r="I21" s="248"/>
      <c r="J21" s="248"/>
      <c r="K21" s="248"/>
      <c r="L21" s="1495"/>
      <c r="M21" s="248"/>
      <c r="N21" s="254"/>
    </row>
    <row r="22" spans="1:14" ht="15.75" thickBot="1">
      <c r="B22" s="1765" t="s">
        <v>13</v>
      </c>
      <c r="C22" s="1766"/>
      <c r="D22" s="1314"/>
      <c r="E22" s="1196">
        <v>1044140500</v>
      </c>
      <c r="F22" s="1197">
        <v>500</v>
      </c>
      <c r="G22" s="316"/>
      <c r="H22" s="253"/>
      <c r="I22" s="248"/>
      <c r="J22" s="248"/>
      <c r="K22" s="248"/>
      <c r="L22" s="1495"/>
      <c r="M22" s="248"/>
      <c r="N22" s="254"/>
    </row>
    <row r="23" spans="1:14" ht="45.75" thickBot="1">
      <c r="A23" s="255"/>
      <c r="B23" s="256" t="s">
        <v>14</v>
      </c>
      <c r="C23" s="256" t="s">
        <v>15</v>
      </c>
      <c r="E23" s="250"/>
      <c r="F23" s="250"/>
      <c r="G23" s="250"/>
      <c r="H23" s="250"/>
      <c r="I23" s="257"/>
      <c r="J23" s="257"/>
      <c r="K23" s="257"/>
      <c r="L23" s="1498"/>
      <c r="M23" s="257"/>
    </row>
    <row r="24" spans="1:14" ht="15.75" thickBot="1">
      <c r="A24" s="258">
        <v>1</v>
      </c>
      <c r="C24" s="755">
        <f>+F22*0.8</f>
        <v>400</v>
      </c>
      <c r="D24" s="224"/>
      <c r="E24" s="225">
        <f>E22</f>
        <v>1044140500</v>
      </c>
      <c r="F24" s="7"/>
      <c r="G24" s="7"/>
      <c r="H24" s="7"/>
      <c r="I24" s="260"/>
      <c r="J24" s="260"/>
      <c r="K24" s="260"/>
      <c r="L24" s="1498"/>
      <c r="M24" s="260"/>
    </row>
    <row r="25" spans="1:14">
      <c r="A25" s="1333"/>
      <c r="C25" s="262"/>
      <c r="D25" s="252"/>
      <c r="E25" s="263"/>
      <c r="F25" s="7"/>
      <c r="G25" s="7"/>
      <c r="H25" s="7"/>
      <c r="I25" s="260"/>
      <c r="J25" s="260"/>
      <c r="K25" s="260"/>
      <c r="L25" s="1498"/>
      <c r="M25" s="260"/>
    </row>
    <row r="26" spans="1:14">
      <c r="A26" s="1333"/>
      <c r="C26" s="262"/>
      <c r="D26" s="252"/>
      <c r="E26" s="263"/>
      <c r="F26" s="7"/>
      <c r="G26" s="7"/>
      <c r="H26" s="7"/>
      <c r="I26" s="260"/>
      <c r="J26" s="260"/>
      <c r="K26" s="260"/>
      <c r="L26" s="1498"/>
      <c r="M26" s="260"/>
    </row>
    <row r="27" spans="1:14">
      <c r="A27" s="1333"/>
      <c r="B27" s="8" t="s">
        <v>16</v>
      </c>
      <c r="C27"/>
      <c r="D27"/>
      <c r="E27"/>
      <c r="F27"/>
      <c r="G27"/>
      <c r="H27"/>
      <c r="I27" s="248"/>
      <c r="J27" s="248"/>
      <c r="K27" s="248"/>
      <c r="L27" s="1495"/>
      <c r="M27" s="248"/>
      <c r="N27" s="1289"/>
    </row>
    <row r="28" spans="1:14">
      <c r="A28" s="1333"/>
      <c r="B28"/>
      <c r="C28"/>
      <c r="D28"/>
      <c r="E28"/>
      <c r="F28"/>
      <c r="G28"/>
      <c r="H28"/>
      <c r="I28" s="248"/>
      <c r="J28" s="248"/>
      <c r="K28" s="248"/>
      <c r="L28" s="1495"/>
      <c r="M28" s="248"/>
      <c r="N28" s="1289"/>
    </row>
    <row r="29" spans="1:14">
      <c r="A29" s="1333"/>
      <c r="B29" s="264" t="s">
        <v>17</v>
      </c>
      <c r="C29" s="264" t="s">
        <v>18</v>
      </c>
      <c r="D29" s="264" t="s">
        <v>19</v>
      </c>
      <c r="E29"/>
      <c r="F29"/>
      <c r="G29"/>
      <c r="H29"/>
      <c r="I29" s="248"/>
      <c r="J29" s="248"/>
      <c r="K29" s="248"/>
      <c r="L29" s="1495"/>
      <c r="M29" s="248"/>
      <c r="N29" s="1289"/>
    </row>
    <row r="30" spans="1:14">
      <c r="A30" s="1333"/>
      <c r="B30" s="265" t="s">
        <v>20</v>
      </c>
      <c r="C30" s="1271"/>
      <c r="D30" s="1271" t="s">
        <v>21</v>
      </c>
      <c r="E30"/>
      <c r="F30"/>
      <c r="G30"/>
      <c r="H30"/>
      <c r="I30" s="248"/>
      <c r="J30" s="248"/>
      <c r="K30" s="248"/>
      <c r="L30" s="1495"/>
      <c r="M30" s="248"/>
      <c r="N30" s="1289"/>
    </row>
    <row r="31" spans="1:14">
      <c r="A31" s="1333"/>
      <c r="B31" s="265" t="s">
        <v>22</v>
      </c>
      <c r="C31" s="1271"/>
      <c r="D31" s="1271" t="s">
        <v>21</v>
      </c>
      <c r="E31"/>
      <c r="F31"/>
      <c r="G31"/>
      <c r="H31"/>
      <c r="I31" s="248"/>
      <c r="J31" s="248"/>
      <c r="K31" s="248"/>
      <c r="L31" s="1495"/>
      <c r="M31" s="248"/>
      <c r="N31" s="1289"/>
    </row>
    <row r="32" spans="1:14">
      <c r="A32" s="1333"/>
      <c r="B32" s="265" t="s">
        <v>23</v>
      </c>
      <c r="C32" s="1271"/>
      <c r="D32" s="1271" t="s">
        <v>21</v>
      </c>
      <c r="E32"/>
      <c r="F32"/>
      <c r="G32"/>
      <c r="H32"/>
      <c r="I32" s="248"/>
      <c r="J32" s="248"/>
      <c r="K32" s="248"/>
      <c r="L32" s="1495"/>
      <c r="M32" s="248"/>
      <c r="N32" s="1289"/>
    </row>
    <row r="33" spans="1:17">
      <c r="A33" s="1333"/>
      <c r="B33" s="265" t="s">
        <v>24</v>
      </c>
      <c r="C33" s="1271"/>
      <c r="D33" s="1271" t="s">
        <v>21</v>
      </c>
      <c r="E33"/>
      <c r="F33"/>
      <c r="G33"/>
      <c r="H33"/>
      <c r="I33" s="248"/>
      <c r="J33" s="248"/>
      <c r="K33" s="248"/>
      <c r="L33" s="1495"/>
      <c r="M33" s="248"/>
      <c r="N33" s="1289"/>
    </row>
    <row r="34" spans="1:17">
      <c r="A34" s="1333"/>
      <c r="B34" s="289" t="s">
        <v>240</v>
      </c>
      <c r="C34" s="289"/>
      <c r="D34" s="1330" t="s">
        <v>21</v>
      </c>
      <c r="E34"/>
      <c r="F34"/>
      <c r="G34"/>
      <c r="H34"/>
      <c r="I34" s="248"/>
      <c r="J34" s="248"/>
      <c r="K34" s="248"/>
      <c r="L34" s="1495"/>
      <c r="M34" s="248"/>
      <c r="N34" s="1289"/>
    </row>
    <row r="35" spans="1:17">
      <c r="A35" s="1333"/>
      <c r="B35"/>
      <c r="C35"/>
      <c r="D35"/>
      <c r="E35"/>
      <c r="F35"/>
      <c r="G35"/>
      <c r="H35"/>
      <c r="I35" s="248"/>
      <c r="J35" s="248"/>
      <c r="K35" s="248"/>
      <c r="L35" s="1495"/>
      <c r="M35" s="248"/>
      <c r="N35" s="1289"/>
    </row>
    <row r="36" spans="1:17">
      <c r="A36" s="1333"/>
      <c r="B36" s="8" t="s">
        <v>26</v>
      </c>
      <c r="C36"/>
      <c r="D36"/>
      <c r="E36"/>
      <c r="F36"/>
      <c r="G36"/>
      <c r="H36"/>
      <c r="I36" s="248"/>
      <c r="J36" s="248"/>
      <c r="K36" s="248"/>
      <c r="L36" s="1495"/>
      <c r="M36" s="248"/>
      <c r="N36" s="1289"/>
    </row>
    <row r="37" spans="1:17">
      <c r="A37" s="1333"/>
      <c r="B37"/>
      <c r="C37"/>
      <c r="D37"/>
      <c r="E37"/>
      <c r="F37"/>
      <c r="G37"/>
      <c r="H37"/>
      <c r="I37" s="248"/>
      <c r="J37" s="248"/>
      <c r="K37" s="248"/>
      <c r="L37" s="1495"/>
      <c r="M37" s="248"/>
      <c r="N37" s="1289"/>
    </row>
    <row r="38" spans="1:17">
      <c r="A38" s="1333"/>
      <c r="B38"/>
      <c r="C38"/>
      <c r="D38"/>
      <c r="E38"/>
      <c r="F38"/>
      <c r="G38"/>
      <c r="H38"/>
      <c r="I38" s="248"/>
      <c r="J38" s="248"/>
      <c r="K38" s="248"/>
      <c r="L38" s="1495"/>
      <c r="M38" s="248"/>
      <c r="N38" s="1289"/>
    </row>
    <row r="39" spans="1:17">
      <c r="A39" s="1333"/>
      <c r="B39" s="264" t="s">
        <v>17</v>
      </c>
      <c r="C39" s="264" t="s">
        <v>27</v>
      </c>
      <c r="D39" s="1283" t="s">
        <v>28</v>
      </c>
      <c r="E39" s="1283" t="s">
        <v>29</v>
      </c>
      <c r="F39"/>
      <c r="G39"/>
      <c r="H39"/>
      <c r="I39" s="248"/>
      <c r="J39" s="248"/>
      <c r="K39" s="248"/>
      <c r="L39" s="1495"/>
      <c r="M39" s="248"/>
      <c r="N39" s="1289"/>
    </row>
    <row r="40" spans="1:17" ht="28.5">
      <c r="A40" s="1333"/>
      <c r="B40" s="269" t="s">
        <v>30</v>
      </c>
      <c r="C40" s="270">
        <v>40</v>
      </c>
      <c r="D40" s="1271">
        <v>0</v>
      </c>
      <c r="E40" s="1560">
        <f>+D40+D41</f>
        <v>0</v>
      </c>
      <c r="F40"/>
      <c r="G40"/>
      <c r="H40"/>
      <c r="I40" s="248"/>
      <c r="J40" s="248"/>
      <c r="K40" s="248"/>
      <c r="L40" s="1495"/>
      <c r="M40" s="248"/>
      <c r="N40" s="1289"/>
    </row>
    <row r="41" spans="1:17" ht="42.75">
      <c r="A41" s="1333"/>
      <c r="B41" s="269" t="s">
        <v>31</v>
      </c>
      <c r="C41" s="270">
        <v>60</v>
      </c>
      <c r="D41" s="1271">
        <f>+F130</f>
        <v>0</v>
      </c>
      <c r="E41" s="1562"/>
      <c r="F41"/>
      <c r="G41"/>
      <c r="H41"/>
      <c r="I41" s="248"/>
      <c r="J41" s="248"/>
      <c r="K41" s="248"/>
      <c r="L41" s="1495"/>
      <c r="M41" s="248"/>
      <c r="N41" s="1289"/>
    </row>
    <row r="42" spans="1:17">
      <c r="A42" s="1333"/>
      <c r="C42" s="262"/>
      <c r="D42" s="252"/>
      <c r="E42" s="263"/>
      <c r="F42" s="7"/>
      <c r="G42" s="7"/>
      <c r="H42" s="7"/>
      <c r="I42" s="260"/>
      <c r="J42" s="260"/>
      <c r="K42" s="260"/>
      <c r="L42" s="1498"/>
      <c r="M42" s="260"/>
    </row>
    <row r="43" spans="1:17">
      <c r="A43" s="1333"/>
      <c r="C43" s="262"/>
      <c r="D43" s="252"/>
      <c r="E43" s="263"/>
      <c r="F43" s="7"/>
      <c r="G43" s="7"/>
      <c r="H43" s="7"/>
      <c r="I43" s="260"/>
      <c r="J43" s="260"/>
      <c r="K43" s="260"/>
      <c r="L43" s="1498"/>
      <c r="M43" s="260"/>
    </row>
    <row r="44" spans="1:17">
      <c r="A44" s="1333"/>
      <c r="C44" s="262"/>
      <c r="D44" s="252"/>
      <c r="E44" s="263"/>
      <c r="F44" s="7"/>
      <c r="G44" s="7"/>
      <c r="H44" s="7"/>
      <c r="I44" s="260"/>
      <c r="J44" s="260"/>
      <c r="K44" s="260"/>
      <c r="L44" s="1498"/>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400"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81"/>
      <c r="H55" s="281"/>
      <c r="I55" s="276"/>
      <c r="J55" s="276"/>
      <c r="K55" s="441"/>
      <c r="L55" s="1401"/>
      <c r="M55" s="441"/>
      <c r="N55" s="441"/>
      <c r="O55" s="523"/>
      <c r="P55" s="523"/>
      <c r="Q55" s="323"/>
      <c r="R55" s="279"/>
      <c r="S55" s="279"/>
      <c r="T55" s="279"/>
      <c r="U55" s="279"/>
      <c r="V55" s="279"/>
      <c r="W55" s="279"/>
      <c r="X55" s="279"/>
      <c r="Y55" s="279"/>
      <c r="Z55" s="279"/>
    </row>
    <row r="56" spans="1:26" s="1263" customFormat="1">
      <c r="A56" s="1311"/>
      <c r="B56" s="17" t="s">
        <v>29</v>
      </c>
      <c r="C56" s="16"/>
      <c r="D56" s="15"/>
      <c r="E56" s="303"/>
      <c r="F56" s="281"/>
      <c r="G56" s="281"/>
      <c r="H56" s="281"/>
      <c r="I56" s="276"/>
      <c r="J56" s="276"/>
      <c r="K56" s="282">
        <f>SUM(K49:K55)</f>
        <v>0</v>
      </c>
      <c r="L56" s="1402">
        <f>SUM(L49:L54)</f>
        <v>69.8</v>
      </c>
      <c r="M56" s="283">
        <f>SUM(M49:M55)</f>
        <v>6140</v>
      </c>
      <c r="N56" s="282">
        <f>SUM(N49:N54)</f>
        <v>517.96407185628743</v>
      </c>
      <c r="O56" s="523"/>
      <c r="P56" s="523"/>
      <c r="Q56" s="18"/>
    </row>
    <row r="57" spans="1:26" s="284" customFormat="1">
      <c r="E57" s="285"/>
      <c r="L57" s="1499"/>
    </row>
    <row r="58" spans="1:26" s="284" customFormat="1">
      <c r="B58" s="1550" t="s">
        <v>57</v>
      </c>
      <c r="C58" s="1550" t="s">
        <v>58</v>
      </c>
      <c r="D58" s="1552" t="s">
        <v>59</v>
      </c>
      <c r="E58" s="1552"/>
      <c r="L58" s="1499"/>
    </row>
    <row r="59" spans="1:26" s="284" customFormat="1">
      <c r="B59" s="1551"/>
      <c r="C59" s="1551"/>
      <c r="D59" s="1276" t="s">
        <v>60</v>
      </c>
      <c r="E59" s="325" t="s">
        <v>61</v>
      </c>
      <c r="L59" s="1499"/>
    </row>
    <row r="60" spans="1:26" s="284" customFormat="1" ht="30.6" customHeight="1">
      <c r="B60" s="19" t="s">
        <v>62</v>
      </c>
      <c r="C60" s="286">
        <f>+K56</f>
        <v>0</v>
      </c>
      <c r="D60" s="1369"/>
      <c r="E60" s="1369" t="s">
        <v>63</v>
      </c>
      <c r="F60" s="287"/>
      <c r="G60" s="287"/>
      <c r="H60" s="287"/>
      <c r="I60" s="287"/>
      <c r="J60" s="287"/>
      <c r="K60" s="287"/>
      <c r="L60" s="1500"/>
      <c r="M60" s="287"/>
    </row>
    <row r="61" spans="1:26" s="284" customFormat="1" ht="30" customHeight="1">
      <c r="B61" s="19" t="s">
        <v>64</v>
      </c>
      <c r="C61" s="286">
        <f>+M56</f>
        <v>6140</v>
      </c>
      <c r="D61" s="1369"/>
      <c r="E61" s="1369" t="s">
        <v>21</v>
      </c>
      <c r="L61" s="1499"/>
    </row>
    <row r="62" spans="1:26" s="284" customFormat="1">
      <c r="B62" s="288"/>
      <c r="C62" s="1769"/>
      <c r="D62" s="1769"/>
      <c r="E62" s="1769"/>
      <c r="F62" s="1769"/>
      <c r="G62" s="1769"/>
      <c r="H62" s="1769"/>
      <c r="I62" s="1769"/>
      <c r="J62" s="1769"/>
      <c r="K62" s="1769"/>
      <c r="L62" s="1769"/>
      <c r="M62" s="1769"/>
      <c r="N62" s="1769"/>
    </row>
    <row r="63" spans="1:26" ht="28.15" customHeight="1" thickBot="1"/>
    <row r="64" spans="1:26" ht="27" thickBot="1">
      <c r="B64" s="1770" t="s">
        <v>65</v>
      </c>
      <c r="C64" s="1770"/>
      <c r="D64" s="1770"/>
      <c r="E64" s="1770"/>
      <c r="F64" s="1770"/>
      <c r="G64" s="1770"/>
      <c r="H64" s="1770"/>
      <c r="I64" s="1770"/>
      <c r="J64" s="1770"/>
      <c r="K64" s="1770"/>
      <c r="L64" s="1770"/>
      <c r="M64" s="1770"/>
      <c r="N64" s="1770"/>
    </row>
    <row r="67" spans="2:17" ht="109.5" customHeight="1">
      <c r="B67" s="1309" t="s">
        <v>66</v>
      </c>
      <c r="C67" s="22" t="s">
        <v>67</v>
      </c>
      <c r="D67" s="22" t="s">
        <v>68</v>
      </c>
      <c r="E67" s="22" t="s">
        <v>69</v>
      </c>
      <c r="F67" s="22" t="s">
        <v>70</v>
      </c>
      <c r="G67" s="22" t="s">
        <v>71</v>
      </c>
      <c r="H67" s="22" t="s">
        <v>72</v>
      </c>
      <c r="I67" s="22" t="s">
        <v>73</v>
      </c>
      <c r="J67" s="22" t="s">
        <v>74</v>
      </c>
      <c r="K67" s="22" t="s">
        <v>75</v>
      </c>
      <c r="L67" s="1405" t="s">
        <v>76</v>
      </c>
      <c r="M67" s="23" t="s">
        <v>77</v>
      </c>
      <c r="N67" s="23" t="s">
        <v>78</v>
      </c>
      <c r="O67" s="1522" t="s">
        <v>79</v>
      </c>
      <c r="P67" s="1523"/>
      <c r="Q67" s="22" t="s">
        <v>80</v>
      </c>
    </row>
    <row r="68" spans="2:17" ht="45" customHeight="1">
      <c r="B68" s="309"/>
      <c r="C68" s="309"/>
      <c r="D68" s="290"/>
      <c r="E68" s="310"/>
      <c r="F68" s="1328"/>
      <c r="G68" s="1328"/>
      <c r="H68" s="1328"/>
      <c r="I68" s="291" t="s">
        <v>19</v>
      </c>
      <c r="J68" s="291" t="s">
        <v>19</v>
      </c>
      <c r="K68" s="265" t="s">
        <v>19</v>
      </c>
      <c r="L68" s="1501" t="s">
        <v>19</v>
      </c>
      <c r="M68" s="265" t="s">
        <v>19</v>
      </c>
      <c r="N68" s="265"/>
      <c r="O68" s="1574" t="s">
        <v>5585</v>
      </c>
      <c r="P68" s="1575"/>
      <c r="Q68" s="265" t="s">
        <v>19</v>
      </c>
    </row>
    <row r="69" spans="2:17">
      <c r="B69" s="236" t="s">
        <v>84</v>
      </c>
    </row>
    <row r="70" spans="2:17">
      <c r="B70" s="236" t="s">
        <v>85</v>
      </c>
    </row>
    <row r="71" spans="2:17">
      <c r="B71" s="236" t="s">
        <v>86</v>
      </c>
    </row>
    <row r="73" spans="2:17" ht="15.75" thickBot="1"/>
    <row r="74" spans="2:17" ht="27" thickBot="1">
      <c r="B74" s="1771" t="s">
        <v>87</v>
      </c>
      <c r="C74" s="1772"/>
      <c r="D74" s="1772"/>
      <c r="E74" s="1772"/>
      <c r="F74" s="1772"/>
      <c r="G74" s="1772"/>
      <c r="H74" s="1772"/>
      <c r="I74" s="1772"/>
      <c r="J74" s="1772"/>
      <c r="K74" s="1772"/>
      <c r="L74" s="1772"/>
      <c r="M74" s="1772"/>
      <c r="N74" s="1773"/>
    </row>
    <row r="79" spans="2:17" ht="76.5" customHeight="1">
      <c r="B79" s="1309" t="s">
        <v>88</v>
      </c>
      <c r="C79" s="1309" t="s">
        <v>89</v>
      </c>
      <c r="D79" s="1309" t="s">
        <v>90</v>
      </c>
      <c r="E79" s="1309" t="s">
        <v>91</v>
      </c>
      <c r="F79" s="1309" t="s">
        <v>92</v>
      </c>
      <c r="G79" s="1309" t="s">
        <v>93</v>
      </c>
      <c r="H79" s="1309" t="s">
        <v>94</v>
      </c>
      <c r="I79" s="1309" t="s">
        <v>95</v>
      </c>
      <c r="J79" s="1522" t="s">
        <v>164</v>
      </c>
      <c r="K79" s="1529"/>
      <c r="L79" s="1523"/>
      <c r="M79" s="1309" t="s">
        <v>97</v>
      </c>
      <c r="N79" s="1309" t="s">
        <v>992</v>
      </c>
      <c r="O79" s="1309" t="s">
        <v>993</v>
      </c>
      <c r="P79" s="1522" t="s">
        <v>79</v>
      </c>
      <c r="Q79" s="1523"/>
    </row>
    <row r="80" spans="2:17" ht="60.75" customHeight="1">
      <c r="B80" s="308" t="s">
        <v>364</v>
      </c>
      <c r="C80" s="403" t="s">
        <v>3344</v>
      </c>
      <c r="D80" s="308" t="s">
        <v>5765</v>
      </c>
      <c r="E80" s="309">
        <v>25371398</v>
      </c>
      <c r="F80" s="309" t="s">
        <v>5766</v>
      </c>
      <c r="G80" s="309" t="s">
        <v>5767</v>
      </c>
      <c r="H80" s="309" t="s">
        <v>5768</v>
      </c>
      <c r="I80" s="310" t="s">
        <v>3853</v>
      </c>
      <c r="J80" s="289"/>
      <c r="K80" s="290"/>
      <c r="L80" s="1502"/>
      <c r="M80" s="265" t="s">
        <v>18</v>
      </c>
      <c r="N80" s="265" t="s">
        <v>19</v>
      </c>
      <c r="O80" s="265" t="s">
        <v>18</v>
      </c>
      <c r="P80" s="1574" t="s">
        <v>5769</v>
      </c>
      <c r="Q80" s="1575"/>
    </row>
    <row r="81" spans="2:17" ht="33.6" customHeight="1">
      <c r="B81" s="308" t="s">
        <v>119</v>
      </c>
      <c r="C81" s="403" t="s">
        <v>5770</v>
      </c>
      <c r="D81" s="309" t="s">
        <v>5771</v>
      </c>
      <c r="E81" s="309">
        <v>25277540</v>
      </c>
      <c r="F81" s="309" t="s">
        <v>3001</v>
      </c>
      <c r="G81" s="309" t="s">
        <v>1731</v>
      </c>
      <c r="H81" s="309" t="s">
        <v>5772</v>
      </c>
      <c r="I81" s="310" t="s">
        <v>18</v>
      </c>
      <c r="J81" s="289" t="s">
        <v>5773</v>
      </c>
      <c r="K81" s="291" t="s">
        <v>5774</v>
      </c>
      <c r="L81" s="1502" t="s">
        <v>5775</v>
      </c>
      <c r="M81" s="265" t="s">
        <v>18</v>
      </c>
      <c r="N81" s="265" t="s">
        <v>19</v>
      </c>
      <c r="O81" s="265" t="s">
        <v>18</v>
      </c>
      <c r="P81" s="1574" t="s">
        <v>5776</v>
      </c>
      <c r="Q81" s="1575"/>
    </row>
    <row r="82" spans="2:17" ht="33.6" customHeight="1">
      <c r="B82" s="308" t="s">
        <v>119</v>
      </c>
      <c r="C82" s="403" t="s">
        <v>5770</v>
      </c>
      <c r="D82" s="309" t="s">
        <v>5777</v>
      </c>
      <c r="E82" s="309">
        <v>34559460</v>
      </c>
      <c r="F82" s="309" t="s">
        <v>1316</v>
      </c>
      <c r="G82" s="309" t="s">
        <v>5778</v>
      </c>
      <c r="H82" s="309" t="s">
        <v>5779</v>
      </c>
      <c r="I82" s="310" t="s">
        <v>3853</v>
      </c>
      <c r="J82" s="289" t="s">
        <v>5780</v>
      </c>
      <c r="K82" s="291" t="s">
        <v>5781</v>
      </c>
      <c r="L82" s="1502" t="s">
        <v>5782</v>
      </c>
      <c r="M82" s="265" t="s">
        <v>18</v>
      </c>
      <c r="N82" s="265" t="s">
        <v>19</v>
      </c>
      <c r="O82" s="265" t="s">
        <v>18</v>
      </c>
      <c r="P82" s="1574" t="s">
        <v>5783</v>
      </c>
      <c r="Q82" s="1575"/>
    </row>
    <row r="83" spans="2:17" ht="79.5" customHeight="1">
      <c r="B83" s="308" t="s">
        <v>1184</v>
      </c>
      <c r="C83" s="403" t="s">
        <v>3344</v>
      </c>
      <c r="D83" s="309" t="s">
        <v>5784</v>
      </c>
      <c r="E83" s="309">
        <v>1061759999</v>
      </c>
      <c r="F83" s="308" t="s">
        <v>5785</v>
      </c>
      <c r="G83" s="309" t="s">
        <v>55</v>
      </c>
      <c r="H83" s="309"/>
      <c r="I83" s="310" t="s">
        <v>329</v>
      </c>
      <c r="J83" s="308" t="s">
        <v>5786</v>
      </c>
      <c r="K83" s="290" t="s">
        <v>5787</v>
      </c>
      <c r="L83" s="1410" t="s">
        <v>5788</v>
      </c>
      <c r="M83" s="265" t="s">
        <v>18</v>
      </c>
      <c r="N83" s="265" t="s">
        <v>19</v>
      </c>
      <c r="O83" s="265" t="s">
        <v>19</v>
      </c>
      <c r="P83" s="1574" t="s">
        <v>5789</v>
      </c>
      <c r="Q83" s="1575"/>
    </row>
    <row r="84" spans="2:17" ht="116.25" customHeight="1">
      <c r="B84" s="308" t="s">
        <v>119</v>
      </c>
      <c r="C84" s="403" t="s">
        <v>5770</v>
      </c>
      <c r="D84" s="309" t="s">
        <v>5790</v>
      </c>
      <c r="E84" s="309">
        <v>34569888</v>
      </c>
      <c r="F84" s="309" t="s">
        <v>277</v>
      </c>
      <c r="G84" s="309" t="s">
        <v>131</v>
      </c>
      <c r="H84" s="932">
        <v>41447</v>
      </c>
      <c r="I84" s="310" t="s">
        <v>329</v>
      </c>
      <c r="J84" s="308" t="s">
        <v>5791</v>
      </c>
      <c r="K84" s="290" t="s">
        <v>5792</v>
      </c>
      <c r="L84" s="1410" t="s">
        <v>5793</v>
      </c>
      <c r="M84" s="265" t="s">
        <v>18</v>
      </c>
      <c r="N84" s="265" t="s">
        <v>18</v>
      </c>
      <c r="O84" s="265" t="s">
        <v>18</v>
      </c>
      <c r="P84" s="1574"/>
      <c r="Q84" s="1575"/>
    </row>
    <row r="85" spans="2:17" ht="105" customHeight="1">
      <c r="B85" s="308" t="s">
        <v>119</v>
      </c>
      <c r="C85" s="403" t="s">
        <v>5770</v>
      </c>
      <c r="D85" s="308" t="s">
        <v>5794</v>
      </c>
      <c r="E85" s="309">
        <v>10592992</v>
      </c>
      <c r="F85" s="309" t="s">
        <v>1316</v>
      </c>
      <c r="G85" s="309" t="s">
        <v>131</v>
      </c>
      <c r="H85" s="932">
        <v>41516</v>
      </c>
      <c r="I85" s="310" t="s">
        <v>18</v>
      </c>
      <c r="J85" s="308" t="s">
        <v>5795</v>
      </c>
      <c r="K85" s="290" t="s">
        <v>5796</v>
      </c>
      <c r="L85" s="1410" t="s">
        <v>5797</v>
      </c>
      <c r="M85" s="265" t="s">
        <v>18</v>
      </c>
      <c r="N85" s="265" t="s">
        <v>18</v>
      </c>
      <c r="O85" s="265" t="s">
        <v>18</v>
      </c>
      <c r="P85" s="1574"/>
      <c r="Q85" s="1575"/>
    </row>
    <row r="86" spans="2:17" ht="27" thickBot="1">
      <c r="B86" s="1777" t="s">
        <v>139</v>
      </c>
      <c r="C86" s="1778"/>
      <c r="D86" s="1778"/>
      <c r="E86" s="1778"/>
      <c r="F86" s="1778"/>
      <c r="G86" s="1778"/>
      <c r="H86" s="1778"/>
      <c r="I86" s="1778"/>
      <c r="J86" s="1778"/>
      <c r="K86" s="1778"/>
      <c r="L86" s="1778"/>
      <c r="M86" s="1778"/>
      <c r="N86" s="1779"/>
    </row>
    <row r="89" spans="2:17" ht="46.15" customHeight="1">
      <c r="B89" s="22" t="s">
        <v>17</v>
      </c>
      <c r="C89" s="22" t="s">
        <v>1064</v>
      </c>
      <c r="D89" s="1522" t="s">
        <v>79</v>
      </c>
      <c r="E89" s="1523"/>
    </row>
    <row r="90" spans="2:17" ht="46.9" customHeight="1">
      <c r="B90" s="217" t="s">
        <v>140</v>
      </c>
      <c r="C90" s="213" t="s">
        <v>19</v>
      </c>
      <c r="D90" s="2156" t="s">
        <v>5616</v>
      </c>
      <c r="E90" s="2157"/>
    </row>
    <row r="93" spans="2:17" ht="26.25">
      <c r="B93" s="1760" t="s">
        <v>141</v>
      </c>
      <c r="C93" s="1761"/>
      <c r="D93" s="1761"/>
      <c r="E93" s="1761"/>
      <c r="F93" s="1761"/>
      <c r="G93" s="1761"/>
      <c r="H93" s="1761"/>
      <c r="I93" s="1761"/>
      <c r="J93" s="1761"/>
      <c r="K93" s="1761"/>
      <c r="L93" s="1761"/>
      <c r="M93" s="1761"/>
      <c r="N93" s="1761"/>
      <c r="O93" s="1761"/>
      <c r="P93" s="1761"/>
    </row>
    <row r="95" spans="2:17" ht="15.75" thickBot="1"/>
    <row r="96" spans="2:17" ht="27" thickBot="1">
      <c r="B96" s="1771" t="s">
        <v>142</v>
      </c>
      <c r="C96" s="1772"/>
      <c r="D96" s="1772"/>
      <c r="E96" s="1772"/>
      <c r="F96" s="1772"/>
      <c r="G96" s="1772"/>
      <c r="H96" s="1772"/>
      <c r="I96" s="1772"/>
      <c r="J96" s="1772"/>
      <c r="K96" s="1772"/>
      <c r="L96" s="1772"/>
      <c r="M96" s="1772"/>
      <c r="N96" s="1773"/>
    </row>
    <row r="98" spans="1:26" ht="15.75" thickBot="1">
      <c r="M98" s="10"/>
      <c r="N98" s="10"/>
    </row>
    <row r="99" spans="1:26" s="248" customFormat="1" ht="109.5" customHeight="1">
      <c r="B99" s="11" t="s">
        <v>33</v>
      </c>
      <c r="C99" s="11" t="s">
        <v>34</v>
      </c>
      <c r="D99" s="11" t="s">
        <v>35</v>
      </c>
      <c r="E99" s="11" t="s">
        <v>36</v>
      </c>
      <c r="F99" s="11" t="s">
        <v>37</v>
      </c>
      <c r="G99" s="11" t="s">
        <v>38</v>
      </c>
      <c r="H99" s="11" t="s">
        <v>39</v>
      </c>
      <c r="I99" s="11" t="s">
        <v>40</v>
      </c>
      <c r="J99" s="11" t="s">
        <v>41</v>
      </c>
      <c r="K99" s="11" t="s">
        <v>42</v>
      </c>
      <c r="L99" s="1400" t="s">
        <v>43</v>
      </c>
      <c r="M99" s="12" t="s">
        <v>44</v>
      </c>
      <c r="N99" s="11" t="s">
        <v>45</v>
      </c>
      <c r="O99" s="11" t="s">
        <v>46</v>
      </c>
      <c r="P99" s="13" t="s">
        <v>47</v>
      </c>
      <c r="Q99" s="13" t="s">
        <v>48</v>
      </c>
    </row>
    <row r="100" spans="1:26" s="1263" customFormat="1" ht="90">
      <c r="A100" s="1311"/>
      <c r="B100" s="15"/>
      <c r="C100" s="16"/>
      <c r="D100" s="15"/>
      <c r="E100" s="303"/>
      <c r="F100" s="281"/>
      <c r="G100" s="281"/>
      <c r="H100" s="275"/>
      <c r="I100" s="276"/>
      <c r="J100" s="276"/>
      <c r="K100" s="441"/>
      <c r="L100" s="1401"/>
      <c r="M100" s="441"/>
      <c r="N100" s="441"/>
      <c r="O100" s="523"/>
      <c r="P100" s="523"/>
      <c r="Q100" s="217" t="s">
        <v>5617</v>
      </c>
      <c r="R100" s="279"/>
      <c r="S100" s="279"/>
      <c r="T100" s="279"/>
      <c r="U100" s="279"/>
      <c r="V100" s="279"/>
      <c r="W100" s="279"/>
      <c r="X100" s="279"/>
      <c r="Y100" s="279"/>
      <c r="Z100" s="279"/>
    </row>
    <row r="101" spans="1:26" s="1263" customFormat="1">
      <c r="A101" s="1311"/>
      <c r="B101" s="17" t="s">
        <v>29</v>
      </c>
      <c r="C101" s="16"/>
      <c r="D101" s="15"/>
      <c r="E101" s="303"/>
      <c r="F101" s="281"/>
      <c r="G101" s="281"/>
      <c r="H101" s="281"/>
      <c r="I101" s="276"/>
      <c r="J101" s="276"/>
      <c r="K101" s="282">
        <f>SUM(K100:K100)</f>
        <v>0</v>
      </c>
      <c r="L101" s="1402">
        <f>SUM(L100:L100)</f>
        <v>0</v>
      </c>
      <c r="M101" s="283">
        <f>SUM(M100:M100)</f>
        <v>0</v>
      </c>
      <c r="N101" s="282">
        <f>SUM(N100:N100)</f>
        <v>0</v>
      </c>
      <c r="O101" s="523"/>
      <c r="P101" s="523"/>
      <c r="Q101" s="18"/>
    </row>
    <row r="102" spans="1:26">
      <c r="B102" s="284"/>
      <c r="C102" s="284"/>
      <c r="D102" s="284"/>
      <c r="E102" s="285"/>
      <c r="F102" s="284"/>
      <c r="G102" s="284"/>
      <c r="H102" s="284"/>
      <c r="I102" s="284"/>
      <c r="J102" s="284"/>
      <c r="K102" s="284"/>
      <c r="L102" s="1499"/>
      <c r="M102" s="284"/>
      <c r="N102" s="284"/>
      <c r="O102" s="284"/>
      <c r="P102" s="284"/>
    </row>
    <row r="103" spans="1:26" ht="18.75">
      <c r="B103" s="19" t="s">
        <v>156</v>
      </c>
      <c r="C103" s="304">
        <f>+K101</f>
        <v>0</v>
      </c>
      <c r="H103" s="287"/>
      <c r="I103" s="287"/>
      <c r="J103" s="287"/>
      <c r="K103" s="287"/>
      <c r="L103" s="1500"/>
      <c r="M103" s="287"/>
      <c r="N103" s="284"/>
      <c r="O103" s="284"/>
      <c r="P103" s="284"/>
    </row>
    <row r="105" spans="1:26" ht="15.75" thickBot="1"/>
    <row r="106" spans="1:26" ht="37.15" customHeight="1" thickBot="1">
      <c r="B106" s="24" t="s">
        <v>157</v>
      </c>
      <c r="C106" s="25" t="s">
        <v>158</v>
      </c>
      <c r="D106" s="24" t="s">
        <v>28</v>
      </c>
      <c r="E106" s="25" t="s">
        <v>159</v>
      </c>
    </row>
    <row r="107" spans="1:26" ht="41.45" customHeight="1">
      <c r="B107" s="305" t="s">
        <v>160</v>
      </c>
      <c r="C107" s="306">
        <v>20</v>
      </c>
      <c r="D107" s="306">
        <v>0</v>
      </c>
      <c r="E107" s="1781">
        <f>+D107+D108+D109</f>
        <v>0</v>
      </c>
    </row>
    <row r="108" spans="1:26">
      <c r="B108" s="305" t="s">
        <v>161</v>
      </c>
      <c r="C108" s="1369">
        <v>30</v>
      </c>
      <c r="D108" s="1271">
        <v>0</v>
      </c>
      <c r="E108" s="1561"/>
    </row>
    <row r="109" spans="1:26" ht="15.75" thickBot="1">
      <c r="B109" s="305" t="s">
        <v>162</v>
      </c>
      <c r="C109" s="307">
        <v>40</v>
      </c>
      <c r="D109" s="307">
        <v>0</v>
      </c>
      <c r="E109" s="1782"/>
    </row>
    <row r="111" spans="1:26" ht="15.75" thickBot="1"/>
    <row r="112" spans="1:26" ht="27" thickBot="1">
      <c r="B112" s="1771" t="s">
        <v>163</v>
      </c>
      <c r="C112" s="1772"/>
      <c r="D112" s="1772"/>
      <c r="E112" s="1772"/>
      <c r="F112" s="1772"/>
      <c r="G112" s="1772"/>
      <c r="H112" s="1772"/>
      <c r="I112" s="1772"/>
      <c r="J112" s="1772"/>
      <c r="K112" s="1772"/>
      <c r="L112" s="1772"/>
      <c r="M112" s="1772"/>
      <c r="N112" s="1773"/>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992</v>
      </c>
      <c r="O114" s="1309" t="s">
        <v>993</v>
      </c>
      <c r="P114" s="1522" t="s">
        <v>79</v>
      </c>
      <c r="Q114" s="1523"/>
    </row>
    <row r="115" spans="2:17" ht="60.75" customHeight="1">
      <c r="B115" s="308"/>
      <c r="C115" s="308"/>
      <c r="D115" s="309"/>
      <c r="E115" s="309"/>
      <c r="F115" s="309"/>
      <c r="G115" s="309"/>
      <c r="H115" s="309"/>
      <c r="I115" s="310"/>
      <c r="J115" s="289"/>
      <c r="K115" s="290"/>
      <c r="L115" s="1502"/>
      <c r="M115" s="265"/>
      <c r="N115" s="265"/>
      <c r="O115" s="265"/>
      <c r="P115" s="1574" t="s">
        <v>5618</v>
      </c>
      <c r="Q115" s="1575"/>
    </row>
    <row r="118" spans="2:17" ht="15.75" thickBot="1"/>
    <row r="119" spans="2:17" ht="54" customHeight="1">
      <c r="B119" s="1283" t="s">
        <v>17</v>
      </c>
      <c r="C119" s="1283" t="s">
        <v>157</v>
      </c>
      <c r="D119" s="1309" t="s">
        <v>158</v>
      </c>
      <c r="E119" s="1283" t="s">
        <v>28</v>
      </c>
      <c r="F119" s="25" t="s">
        <v>228</v>
      </c>
      <c r="G119" s="26"/>
    </row>
    <row r="120" spans="2:17" ht="120.75" customHeight="1">
      <c r="B120" s="1783" t="s">
        <v>229</v>
      </c>
      <c r="C120" s="311" t="s">
        <v>230</v>
      </c>
      <c r="D120" s="1271">
        <v>25</v>
      </c>
      <c r="E120" s="1271">
        <v>0</v>
      </c>
      <c r="F120" s="1541">
        <f>+E120+E121+E122</f>
        <v>0</v>
      </c>
      <c r="G120" s="27"/>
    </row>
    <row r="121" spans="2:17" ht="76.150000000000006" customHeight="1">
      <c r="B121" s="1783"/>
      <c r="C121" s="311" t="s">
        <v>231</v>
      </c>
      <c r="D121" s="1253">
        <v>25</v>
      </c>
      <c r="E121" s="1271">
        <v>0</v>
      </c>
      <c r="F121" s="1542"/>
      <c r="G121" s="27"/>
    </row>
    <row r="122" spans="2:17" ht="69" customHeight="1">
      <c r="B122" s="1783"/>
      <c r="C122" s="311" t="s">
        <v>232</v>
      </c>
      <c r="D122" s="1271">
        <v>10</v>
      </c>
      <c r="E122" s="1271">
        <v>0</v>
      </c>
      <c r="F122" s="1543"/>
      <c r="G122" s="27"/>
    </row>
    <row r="123" spans="2:17">
      <c r="C123"/>
    </row>
    <row r="126" spans="2:17">
      <c r="B126" s="8" t="s">
        <v>233</v>
      </c>
    </row>
    <row r="129" spans="2:5">
      <c r="B129" s="264" t="s">
        <v>17</v>
      </c>
      <c r="C129" s="264" t="s">
        <v>27</v>
      </c>
      <c r="D129" s="1283" t="s">
        <v>28</v>
      </c>
      <c r="E129" s="1283" t="s">
        <v>29</v>
      </c>
    </row>
    <row r="130" spans="2:5" ht="28.5">
      <c r="B130" s="269" t="s">
        <v>1076</v>
      </c>
      <c r="C130" s="270">
        <v>40</v>
      </c>
      <c r="D130" s="1271">
        <f>+E107</f>
        <v>0</v>
      </c>
      <c r="E130" s="1560">
        <f>+D130+D131</f>
        <v>0</v>
      </c>
    </row>
    <row r="131" spans="2:5" ht="42.75">
      <c r="B131" s="269" t="s">
        <v>1077</v>
      </c>
      <c r="C131" s="270">
        <v>60</v>
      </c>
      <c r="D131" s="1271">
        <f>+F120</f>
        <v>0</v>
      </c>
      <c r="E131" s="1562"/>
    </row>
  </sheetData>
  <mergeCells count="40">
    <mergeCell ref="E130:E131"/>
    <mergeCell ref="B112:N112"/>
    <mergeCell ref="J114:L114"/>
    <mergeCell ref="P114:Q114"/>
    <mergeCell ref="P115:Q115"/>
    <mergeCell ref="B120:B122"/>
    <mergeCell ref="F120:F122"/>
    <mergeCell ref="E107:E109"/>
    <mergeCell ref="P80:Q80"/>
    <mergeCell ref="P81:Q81"/>
    <mergeCell ref="P82:Q82"/>
    <mergeCell ref="P83:Q83"/>
    <mergeCell ref="P84:Q84"/>
    <mergeCell ref="P85:Q85"/>
    <mergeCell ref="B86:N86"/>
    <mergeCell ref="D89:E89"/>
    <mergeCell ref="D90:E90"/>
    <mergeCell ref="B93:P93"/>
    <mergeCell ref="B96:N96"/>
    <mergeCell ref="J79:L79"/>
    <mergeCell ref="P79:Q79"/>
    <mergeCell ref="C10:E10"/>
    <mergeCell ref="B14:C21"/>
    <mergeCell ref="B22:C22"/>
    <mergeCell ref="E40:E41"/>
    <mergeCell ref="M45:N45"/>
    <mergeCell ref="B58:B59"/>
    <mergeCell ref="C58:C59"/>
    <mergeCell ref="D58:E58"/>
    <mergeCell ref="C62:N62"/>
    <mergeCell ref="B64:N64"/>
    <mergeCell ref="O67:P67"/>
    <mergeCell ref="O68:P68"/>
    <mergeCell ref="B74:N74"/>
    <mergeCell ref="C9:N9"/>
    <mergeCell ref="B2:P2"/>
    <mergeCell ref="B4:P4"/>
    <mergeCell ref="C6:N6"/>
    <mergeCell ref="C7:N7"/>
    <mergeCell ref="C8:N8"/>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0866141732283472" right="0.70866141732283472" top="0.74803149606299213" bottom="0.74803149606299213" header="0.31496062992125984" footer="0.31496062992125984"/>
  <pageSetup scale="60" orientation="landscape"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D42" zoomScale="75" zoomScaleNormal="75"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7.2851562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2" width="18.7109375" style="1492" customWidth="1"/>
    <col min="13"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2160" t="s">
        <v>5798</v>
      </c>
      <c r="D10" s="2160"/>
      <c r="E10" s="2161"/>
      <c r="F10" s="239"/>
      <c r="G10" s="239"/>
      <c r="H10" s="239"/>
      <c r="I10" s="239"/>
      <c r="J10" s="239"/>
      <c r="K10" s="239"/>
      <c r="L10" s="1493"/>
      <c r="M10" s="239"/>
      <c r="N10" s="240"/>
    </row>
    <row r="11" spans="2:16" ht="16.5" thickBot="1">
      <c r="B11" s="314" t="s">
        <v>8</v>
      </c>
      <c r="C11" s="1198">
        <v>41989</v>
      </c>
      <c r="D11" s="243"/>
      <c r="E11" s="243"/>
      <c r="F11" s="243"/>
      <c r="G11" s="243"/>
      <c r="H11" s="243"/>
      <c r="I11" s="243"/>
      <c r="J11" s="243"/>
      <c r="K11" s="243"/>
      <c r="L11" s="1494"/>
      <c r="M11" s="243"/>
      <c r="N11" s="244"/>
    </row>
    <row r="12" spans="2:16" ht="15.75">
      <c r="B12" s="245"/>
      <c r="C12" s="246"/>
      <c r="D12" s="247"/>
      <c r="E12" s="247"/>
      <c r="F12" s="247"/>
      <c r="G12" s="247"/>
      <c r="H12" s="247"/>
      <c r="I12" s="248"/>
      <c r="J12" s="248"/>
      <c r="K12" s="248"/>
      <c r="L12" s="1495"/>
      <c r="M12" s="248"/>
      <c r="N12" s="247"/>
    </row>
    <row r="13" spans="2:16">
      <c r="I13" s="248"/>
      <c r="J13" s="248"/>
      <c r="K13" s="248"/>
      <c r="L13" s="1495"/>
      <c r="M13" s="248"/>
      <c r="N13" s="1289"/>
    </row>
    <row r="14" spans="2:16" ht="45.75" customHeight="1">
      <c r="B14" s="1764" t="s">
        <v>9</v>
      </c>
      <c r="C14" s="1764"/>
      <c r="D14" s="1314" t="s">
        <v>10</v>
      </c>
      <c r="E14" s="1314" t="s">
        <v>11</v>
      </c>
      <c r="F14" s="1314" t="s">
        <v>12</v>
      </c>
      <c r="G14" s="1199"/>
      <c r="I14" s="250"/>
      <c r="J14" s="250"/>
      <c r="K14" s="250"/>
      <c r="L14" s="1397"/>
      <c r="M14" s="250"/>
      <c r="N14" s="1289"/>
    </row>
    <row r="15" spans="2:16">
      <c r="B15" s="1764"/>
      <c r="C15" s="1764"/>
      <c r="D15" s="1314">
        <v>26</v>
      </c>
      <c r="E15" s="251">
        <v>1670624800</v>
      </c>
      <c r="F15" s="734">
        <v>800</v>
      </c>
      <c r="G15" s="1200"/>
      <c r="I15" s="252"/>
      <c r="J15" s="252"/>
      <c r="K15" s="252"/>
      <c r="L15" s="1496"/>
      <c r="M15" s="252"/>
      <c r="N15" s="1289"/>
    </row>
    <row r="16" spans="2:16">
      <c r="B16" s="1764"/>
      <c r="C16" s="1764"/>
      <c r="D16" s="1314"/>
      <c r="E16" s="251"/>
      <c r="F16" s="251"/>
      <c r="G16" s="1200"/>
      <c r="I16" s="252"/>
      <c r="J16" s="252"/>
      <c r="K16" s="252"/>
      <c r="L16" s="1496"/>
      <c r="M16" s="252"/>
      <c r="N16" s="1289"/>
    </row>
    <row r="17" spans="1:14">
      <c r="B17" s="1764"/>
      <c r="C17" s="1764"/>
      <c r="D17" s="1314"/>
      <c r="E17" s="251"/>
      <c r="F17" s="251"/>
      <c r="G17" s="1200"/>
      <c r="I17" s="252"/>
      <c r="J17" s="252"/>
      <c r="K17" s="252"/>
      <c r="L17" s="1496"/>
      <c r="M17" s="252"/>
      <c r="N17" s="1289"/>
    </row>
    <row r="18" spans="1:14">
      <c r="B18" s="1764"/>
      <c r="C18" s="1764"/>
      <c r="D18" s="1314"/>
      <c r="E18" s="317"/>
      <c r="F18" s="251"/>
      <c r="G18" s="1200"/>
      <c r="H18" s="253"/>
      <c r="I18" s="252"/>
      <c r="J18" s="252"/>
      <c r="K18" s="252"/>
      <c r="L18" s="1496"/>
      <c r="M18" s="252"/>
      <c r="N18" s="254"/>
    </row>
    <row r="19" spans="1:14">
      <c r="B19" s="1764"/>
      <c r="C19" s="1764"/>
      <c r="D19" s="1314"/>
      <c r="E19" s="317"/>
      <c r="F19" s="251"/>
      <c r="G19" s="1200"/>
      <c r="H19" s="253"/>
      <c r="I19" s="318"/>
      <c r="J19" s="318"/>
      <c r="K19" s="318"/>
      <c r="L19" s="1497"/>
      <c r="M19" s="318"/>
      <c r="N19" s="254"/>
    </row>
    <row r="20" spans="1:14">
      <c r="B20" s="1764"/>
      <c r="C20" s="1764"/>
      <c r="D20" s="1314"/>
      <c r="E20" s="317"/>
      <c r="F20" s="251"/>
      <c r="G20" s="1200"/>
      <c r="H20" s="253"/>
      <c r="I20" s="248"/>
      <c r="J20" s="248"/>
      <c r="K20" s="248"/>
      <c r="L20" s="1495"/>
      <c r="M20" s="248"/>
      <c r="N20" s="254"/>
    </row>
    <row r="21" spans="1:14">
      <c r="B21" s="1764"/>
      <c r="C21" s="1764"/>
      <c r="D21" s="1314"/>
      <c r="E21" s="317"/>
      <c r="F21" s="251"/>
      <c r="G21" s="1200"/>
      <c r="H21" s="253"/>
      <c r="I21" s="248"/>
      <c r="J21" s="248"/>
      <c r="K21" s="248"/>
      <c r="L21" s="1495"/>
      <c r="M21" s="248"/>
      <c r="N21" s="254"/>
    </row>
    <row r="22" spans="1:14" ht="15.75" thickBot="1">
      <c r="B22" s="1765" t="s">
        <v>13</v>
      </c>
      <c r="C22" s="1766"/>
      <c r="D22" s="1314"/>
      <c r="E22" s="935">
        <v>1670624800</v>
      </c>
      <c r="F22" s="251">
        <v>800</v>
      </c>
      <c r="G22" s="1200"/>
      <c r="H22" s="253"/>
      <c r="I22" s="248"/>
      <c r="J22" s="248"/>
      <c r="K22" s="248"/>
      <c r="L22" s="1495"/>
      <c r="M22" s="248"/>
      <c r="N22" s="254"/>
    </row>
    <row r="23" spans="1:14" ht="45.75" thickBot="1">
      <c r="A23" s="255"/>
      <c r="B23" s="256" t="s">
        <v>14</v>
      </c>
      <c r="C23" s="256" t="s">
        <v>15</v>
      </c>
      <c r="E23" s="250"/>
      <c r="F23" s="250"/>
      <c r="G23" s="250"/>
      <c r="H23" s="250"/>
      <c r="I23" s="257"/>
      <c r="J23" s="257"/>
      <c r="K23" s="257"/>
      <c r="L23" s="1498"/>
      <c r="M23" s="257"/>
    </row>
    <row r="24" spans="1:14" ht="15.75" thickBot="1">
      <c r="A24" s="258">
        <v>1</v>
      </c>
      <c r="C24" s="319">
        <f>+F22*0.8</f>
        <v>640</v>
      </c>
      <c r="D24" s="320"/>
      <c r="E24" s="321">
        <f>E22</f>
        <v>1670624800</v>
      </c>
      <c r="F24" s="7"/>
      <c r="G24" s="7"/>
      <c r="H24" s="7"/>
      <c r="I24" s="260"/>
      <c r="J24" s="260"/>
      <c r="K24" s="260"/>
      <c r="L24" s="1498"/>
      <c r="M24" s="260"/>
    </row>
    <row r="25" spans="1:14">
      <c r="A25" s="1333"/>
      <c r="C25" s="262"/>
      <c r="D25" s="252"/>
      <c r="E25" s="263"/>
      <c r="F25" s="7"/>
      <c r="G25" s="7"/>
      <c r="H25" s="7"/>
      <c r="I25" s="260"/>
      <c r="J25" s="260"/>
      <c r="K25" s="260"/>
      <c r="L25" s="1498"/>
      <c r="M25" s="260"/>
    </row>
    <row r="26" spans="1:14">
      <c r="A26" s="1333"/>
      <c r="C26" s="262"/>
      <c r="D26" s="252"/>
      <c r="E26" s="263"/>
      <c r="F26" s="7"/>
      <c r="G26" s="7"/>
      <c r="H26" s="7"/>
      <c r="I26" s="260"/>
      <c r="J26" s="260"/>
      <c r="K26" s="260"/>
      <c r="L26" s="1498"/>
      <c r="M26" s="260"/>
    </row>
    <row r="27" spans="1:14">
      <c r="A27" s="1333"/>
      <c r="B27" s="8" t="s">
        <v>16</v>
      </c>
      <c r="C27"/>
      <c r="D27"/>
      <c r="E27"/>
      <c r="F27"/>
      <c r="G27"/>
      <c r="H27"/>
      <c r="I27" s="248"/>
      <c r="J27" s="248"/>
      <c r="K27" s="248"/>
      <c r="L27" s="1495"/>
      <c r="M27" s="248"/>
      <c r="N27" s="1289"/>
    </row>
    <row r="28" spans="1:14">
      <c r="A28" s="1333"/>
      <c r="B28"/>
      <c r="C28"/>
      <c r="D28"/>
      <c r="E28"/>
      <c r="F28"/>
      <c r="G28"/>
      <c r="H28"/>
      <c r="I28" s="248"/>
      <c r="J28" s="248"/>
      <c r="K28" s="248"/>
      <c r="L28" s="1495"/>
      <c r="M28" s="248"/>
      <c r="N28" s="1289"/>
    </row>
    <row r="29" spans="1:14">
      <c r="A29" s="1333"/>
      <c r="B29" s="264" t="s">
        <v>17</v>
      </c>
      <c r="C29" s="264" t="s">
        <v>18</v>
      </c>
      <c r="D29" s="264" t="s">
        <v>19</v>
      </c>
      <c r="E29"/>
      <c r="F29"/>
      <c r="G29"/>
      <c r="H29"/>
      <c r="I29" s="248"/>
      <c r="J29" s="248"/>
      <c r="K29" s="248"/>
      <c r="L29" s="1495"/>
      <c r="M29" s="248"/>
      <c r="N29" s="1289"/>
    </row>
    <row r="30" spans="1:14">
      <c r="A30" s="1333"/>
      <c r="B30" s="265" t="s">
        <v>20</v>
      </c>
      <c r="C30" s="1271"/>
      <c r="D30" s="1271" t="s">
        <v>21</v>
      </c>
      <c r="E30"/>
      <c r="F30"/>
      <c r="G30"/>
      <c r="H30"/>
      <c r="I30" s="248"/>
      <c r="J30" s="248"/>
      <c r="K30" s="248"/>
      <c r="L30" s="1495"/>
      <c r="M30" s="248"/>
      <c r="N30" s="1289"/>
    </row>
    <row r="31" spans="1:14">
      <c r="A31" s="1333"/>
      <c r="B31" s="265" t="s">
        <v>22</v>
      </c>
      <c r="C31" s="1271"/>
      <c r="D31" s="1271" t="s">
        <v>21</v>
      </c>
      <c r="E31"/>
      <c r="F31"/>
      <c r="G31"/>
      <c r="H31"/>
      <c r="I31" s="248"/>
      <c r="J31" s="248"/>
      <c r="K31" s="248"/>
      <c r="L31" s="1495"/>
      <c r="M31" s="248"/>
      <c r="N31" s="1289"/>
    </row>
    <row r="32" spans="1:14">
      <c r="A32" s="1333"/>
      <c r="B32" s="265" t="s">
        <v>23</v>
      </c>
      <c r="C32" s="1271"/>
      <c r="D32" s="1271" t="s">
        <v>21</v>
      </c>
      <c r="E32"/>
      <c r="F32"/>
      <c r="G32"/>
      <c r="H32"/>
      <c r="I32" s="248"/>
      <c r="J32" s="248"/>
      <c r="K32" s="248"/>
      <c r="L32" s="1495"/>
      <c r="M32" s="248"/>
      <c r="N32" s="1289"/>
    </row>
    <row r="33" spans="1:17">
      <c r="A33" s="1333"/>
      <c r="B33" s="265" t="s">
        <v>24</v>
      </c>
      <c r="C33" s="1271"/>
      <c r="D33" s="1271" t="s">
        <v>21</v>
      </c>
      <c r="E33"/>
      <c r="F33"/>
      <c r="G33"/>
      <c r="H33"/>
      <c r="I33" s="248"/>
      <c r="J33" s="248"/>
      <c r="K33" s="248"/>
      <c r="L33" s="1495"/>
      <c r="M33" s="248"/>
      <c r="N33" s="1289"/>
    </row>
    <row r="34" spans="1:17">
      <c r="A34" s="1333"/>
      <c r="B34" s="289" t="s">
        <v>240</v>
      </c>
      <c r="C34" s="289"/>
      <c r="D34" s="1330" t="s">
        <v>21</v>
      </c>
      <c r="E34"/>
      <c r="F34"/>
      <c r="G34"/>
      <c r="H34"/>
      <c r="I34" s="248"/>
      <c r="J34" s="248"/>
      <c r="K34" s="248"/>
      <c r="L34" s="1495"/>
      <c r="M34" s="248"/>
      <c r="N34" s="1289"/>
    </row>
    <row r="35" spans="1:17">
      <c r="A35" s="1333"/>
      <c r="B35"/>
      <c r="C35"/>
      <c r="D35"/>
      <c r="E35"/>
      <c r="F35"/>
      <c r="G35"/>
      <c r="H35"/>
      <c r="I35" s="248"/>
      <c r="J35" s="248"/>
      <c r="K35" s="248"/>
      <c r="L35" s="1495"/>
      <c r="M35" s="248"/>
      <c r="N35" s="1289"/>
    </row>
    <row r="36" spans="1:17">
      <c r="A36" s="1333"/>
      <c r="B36" s="8" t="s">
        <v>26</v>
      </c>
      <c r="C36"/>
      <c r="D36"/>
      <c r="E36"/>
      <c r="F36"/>
      <c r="G36"/>
      <c r="H36"/>
      <c r="I36" s="248"/>
      <c r="J36" s="248"/>
      <c r="K36" s="248"/>
      <c r="L36" s="1495"/>
      <c r="M36" s="248"/>
      <c r="N36" s="1289"/>
    </row>
    <row r="37" spans="1:17">
      <c r="A37" s="1333"/>
      <c r="B37"/>
      <c r="C37"/>
      <c r="D37"/>
      <c r="E37"/>
      <c r="F37"/>
      <c r="G37"/>
      <c r="H37"/>
      <c r="I37" s="248"/>
      <c r="J37" s="248"/>
      <c r="K37" s="248"/>
      <c r="L37" s="1495"/>
      <c r="M37" s="248"/>
      <c r="N37" s="1289"/>
    </row>
    <row r="38" spans="1:17">
      <c r="A38" s="1333"/>
      <c r="B38"/>
      <c r="C38"/>
      <c r="D38"/>
      <c r="E38"/>
      <c r="F38"/>
      <c r="G38"/>
      <c r="H38"/>
      <c r="I38" s="248"/>
      <c r="J38" s="248"/>
      <c r="K38" s="248"/>
      <c r="L38" s="1495"/>
      <c r="M38" s="248"/>
      <c r="N38" s="1289"/>
    </row>
    <row r="39" spans="1:17">
      <c r="A39" s="1333"/>
      <c r="B39" s="264" t="s">
        <v>17</v>
      </c>
      <c r="C39" s="264" t="s">
        <v>27</v>
      </c>
      <c r="D39" s="1283" t="s">
        <v>28</v>
      </c>
      <c r="E39" s="1283" t="s">
        <v>29</v>
      </c>
      <c r="F39"/>
      <c r="G39"/>
      <c r="H39"/>
      <c r="I39" s="248"/>
      <c r="J39" s="248"/>
      <c r="K39" s="248"/>
      <c r="L39" s="1495"/>
      <c r="M39" s="248"/>
      <c r="N39" s="1289"/>
    </row>
    <row r="40" spans="1:17" ht="28.5">
      <c r="A40" s="1333"/>
      <c r="B40" s="269" t="s">
        <v>30</v>
      </c>
      <c r="C40" s="270">
        <v>40</v>
      </c>
      <c r="D40" s="1271">
        <v>0</v>
      </c>
      <c r="E40" s="1560">
        <f>+D40+D41</f>
        <v>0</v>
      </c>
      <c r="F40"/>
      <c r="G40"/>
      <c r="H40"/>
      <c r="I40" s="248"/>
      <c r="J40" s="248"/>
      <c r="K40" s="248"/>
      <c r="L40" s="1495"/>
      <c r="M40" s="248"/>
      <c r="N40" s="1289"/>
    </row>
    <row r="41" spans="1:17" ht="42.75">
      <c r="A41" s="1333"/>
      <c r="B41" s="269" t="s">
        <v>31</v>
      </c>
      <c r="C41" s="270">
        <v>60</v>
      </c>
      <c r="D41" s="1271">
        <f>+F138</f>
        <v>0</v>
      </c>
      <c r="E41" s="1562"/>
      <c r="F41"/>
      <c r="G41"/>
      <c r="H41"/>
      <c r="I41" s="248"/>
      <c r="J41" s="248"/>
      <c r="K41" s="248"/>
      <c r="L41" s="1495"/>
      <c r="M41" s="248"/>
      <c r="N41" s="1289"/>
    </row>
    <row r="42" spans="1:17">
      <c r="A42" s="1333"/>
      <c r="C42" s="262"/>
      <c r="D42" s="252"/>
      <c r="E42" s="263"/>
      <c r="F42" s="7"/>
      <c r="G42" s="7"/>
      <c r="H42" s="7"/>
      <c r="I42" s="260"/>
      <c r="J42" s="260"/>
      <c r="K42" s="260"/>
      <c r="L42" s="1498"/>
      <c r="M42" s="260"/>
    </row>
    <row r="43" spans="1:17">
      <c r="A43" s="1333"/>
      <c r="C43" s="262"/>
      <c r="D43" s="252"/>
      <c r="E43" s="263"/>
      <c r="F43" s="7"/>
      <c r="G43" s="7"/>
      <c r="H43" s="7"/>
      <c r="I43" s="260"/>
      <c r="J43" s="260"/>
      <c r="K43" s="260"/>
      <c r="L43" s="1498"/>
      <c r="M43" s="260"/>
    </row>
    <row r="44" spans="1:17">
      <c r="A44" s="1333"/>
      <c r="C44" s="262"/>
      <c r="D44" s="252"/>
      <c r="E44" s="263"/>
      <c r="F44" s="7"/>
      <c r="G44" s="7"/>
      <c r="H44" s="7"/>
      <c r="I44" s="260"/>
      <c r="J44" s="260"/>
      <c r="K44" s="260"/>
      <c r="L44" s="1498"/>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400"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74"/>
      <c r="H55" s="275"/>
      <c r="I55" s="276"/>
      <c r="J55" s="276"/>
      <c r="K55" s="441"/>
      <c r="L55" s="1401"/>
      <c r="M55" s="441"/>
      <c r="N55" s="441"/>
      <c r="O55" s="523"/>
      <c r="P55" s="523"/>
      <c r="Q55" s="323"/>
      <c r="R55" s="279"/>
      <c r="S55" s="279"/>
      <c r="T55" s="279"/>
      <c r="U55" s="279"/>
      <c r="V55" s="279"/>
      <c r="W55" s="279"/>
      <c r="X55" s="279"/>
      <c r="Y55" s="279"/>
      <c r="Z55" s="279"/>
    </row>
    <row r="56" spans="1:26" s="1263" customFormat="1">
      <c r="A56" s="1311"/>
      <c r="B56" s="15"/>
      <c r="C56" s="16"/>
      <c r="D56" s="15"/>
      <c r="E56" s="303"/>
      <c r="F56" s="281"/>
      <c r="G56" s="281"/>
      <c r="H56" s="275"/>
      <c r="I56" s="276"/>
      <c r="J56" s="276"/>
      <c r="K56" s="441"/>
      <c r="L56" s="1401"/>
      <c r="M56" s="441"/>
      <c r="N56" s="441"/>
      <c r="O56" s="523"/>
      <c r="P56" s="523"/>
      <c r="Q56" s="323"/>
      <c r="R56" s="279"/>
      <c r="S56" s="279"/>
      <c r="T56" s="279"/>
      <c r="U56" s="279"/>
      <c r="V56" s="279"/>
      <c r="W56" s="279"/>
      <c r="X56" s="279"/>
      <c r="Y56" s="279"/>
      <c r="Z56" s="279"/>
    </row>
    <row r="57" spans="1:26" s="1263" customFormat="1">
      <c r="A57" s="1311"/>
      <c r="B57" s="15"/>
      <c r="C57" s="16"/>
      <c r="D57" s="15"/>
      <c r="E57" s="303"/>
      <c r="F57" s="281"/>
      <c r="G57" s="281"/>
      <c r="H57" s="275"/>
      <c r="I57" s="276"/>
      <c r="J57" s="276"/>
      <c r="K57" s="441"/>
      <c r="L57" s="1401"/>
      <c r="M57" s="441"/>
      <c r="N57" s="441"/>
      <c r="O57" s="523"/>
      <c r="P57" s="523"/>
      <c r="Q57" s="323"/>
      <c r="R57" s="279"/>
      <c r="S57" s="279"/>
      <c r="T57" s="279"/>
      <c r="U57" s="279"/>
      <c r="V57" s="279"/>
      <c r="W57" s="279"/>
      <c r="X57" s="279"/>
      <c r="Y57" s="279"/>
      <c r="Z57" s="279"/>
    </row>
    <row r="58" spans="1:26" s="1263" customFormat="1">
      <c r="A58" s="1311"/>
      <c r="B58" s="15"/>
      <c r="C58" s="16"/>
      <c r="D58" s="15"/>
      <c r="E58" s="303"/>
      <c r="F58" s="281"/>
      <c r="G58" s="281"/>
      <c r="H58" s="281"/>
      <c r="I58" s="276"/>
      <c r="J58" s="276"/>
      <c r="K58" s="441"/>
      <c r="L58" s="1401"/>
      <c r="M58" s="441"/>
      <c r="N58" s="441"/>
      <c r="O58" s="523"/>
      <c r="P58" s="523"/>
      <c r="Q58" s="323"/>
      <c r="R58" s="279"/>
      <c r="S58" s="279"/>
      <c r="T58" s="279"/>
      <c r="U58" s="279"/>
      <c r="V58" s="279"/>
      <c r="W58" s="279"/>
      <c r="X58" s="279"/>
      <c r="Y58" s="279"/>
      <c r="Z58" s="279"/>
    </row>
    <row r="59" spans="1:26" s="1263" customFormat="1">
      <c r="A59" s="1311"/>
      <c r="B59" s="17" t="s">
        <v>29</v>
      </c>
      <c r="C59" s="16"/>
      <c r="D59" s="15"/>
      <c r="E59" s="303"/>
      <c r="F59" s="281"/>
      <c r="G59" s="281"/>
      <c r="H59" s="281"/>
      <c r="I59" s="276"/>
      <c r="J59" s="276"/>
      <c r="K59" s="282">
        <f>SUM(K49:K58)</f>
        <v>0</v>
      </c>
      <c r="L59" s="1402">
        <f>SUM(L49:L55)</f>
        <v>69.8</v>
      </c>
      <c r="M59" s="283">
        <f>SUM(M49:M58)</f>
        <v>6140</v>
      </c>
      <c r="N59" s="282">
        <f>SUM(N49:N56)</f>
        <v>517.96407185628743</v>
      </c>
      <c r="O59" s="523"/>
      <c r="P59" s="523"/>
      <c r="Q59" s="18"/>
    </row>
    <row r="60" spans="1:26" s="284" customFormat="1">
      <c r="E60" s="285"/>
      <c r="L60" s="1499"/>
    </row>
    <row r="61" spans="1:26" s="284" customFormat="1">
      <c r="B61" s="1550" t="s">
        <v>57</v>
      </c>
      <c r="C61" s="1550" t="s">
        <v>58</v>
      </c>
      <c r="D61" s="1552" t="s">
        <v>59</v>
      </c>
      <c r="E61" s="1552"/>
      <c r="L61" s="1499"/>
    </row>
    <row r="62" spans="1:26" s="284" customFormat="1">
      <c r="B62" s="1551"/>
      <c r="C62" s="1551"/>
      <c r="D62" s="1276" t="s">
        <v>60</v>
      </c>
      <c r="E62" s="325" t="s">
        <v>61</v>
      </c>
      <c r="L62" s="1499"/>
    </row>
    <row r="63" spans="1:26" s="284" customFormat="1" ht="30.6" customHeight="1">
      <c r="B63" s="19" t="s">
        <v>62</v>
      </c>
      <c r="C63" s="286">
        <f>+K59</f>
        <v>0</v>
      </c>
      <c r="D63" s="1369"/>
      <c r="E63" s="1369" t="s">
        <v>63</v>
      </c>
      <c r="F63" s="287"/>
      <c r="G63" s="287"/>
      <c r="H63" s="287"/>
      <c r="I63" s="287"/>
      <c r="J63" s="287"/>
      <c r="K63" s="287"/>
      <c r="L63" s="1500"/>
      <c r="M63" s="287"/>
    </row>
    <row r="64" spans="1:26" s="284" customFormat="1" ht="30" customHeight="1">
      <c r="B64" s="19" t="s">
        <v>64</v>
      </c>
      <c r="C64" s="286">
        <f>+M59</f>
        <v>6140</v>
      </c>
      <c r="D64" s="1369"/>
      <c r="E64" s="1369" t="s">
        <v>21</v>
      </c>
      <c r="L64" s="1499"/>
    </row>
    <row r="65" spans="2:17" s="284" customFormat="1">
      <c r="B65" s="288"/>
      <c r="C65" s="1769"/>
      <c r="D65" s="1769"/>
      <c r="E65" s="1769"/>
      <c r="F65" s="1769"/>
      <c r="G65" s="1769"/>
      <c r="H65" s="1769"/>
      <c r="I65" s="1769"/>
      <c r="J65" s="1769"/>
      <c r="K65" s="1769"/>
      <c r="L65" s="1769"/>
      <c r="M65" s="1769"/>
      <c r="N65" s="1769"/>
    </row>
    <row r="66" spans="2:17" ht="28.15" customHeight="1" thickBot="1"/>
    <row r="67" spans="2:17" ht="27" thickBot="1">
      <c r="B67" s="1770" t="s">
        <v>65</v>
      </c>
      <c r="C67" s="1770"/>
      <c r="D67" s="1770"/>
      <c r="E67" s="1770"/>
      <c r="F67" s="1770"/>
      <c r="G67" s="1770"/>
      <c r="H67" s="1770"/>
      <c r="I67" s="1770"/>
      <c r="J67" s="1770"/>
      <c r="K67" s="1770"/>
      <c r="L67" s="1770"/>
      <c r="M67" s="1770"/>
      <c r="N67" s="1770"/>
    </row>
    <row r="70" spans="2:17" ht="109.5" customHeight="1">
      <c r="B70" s="1309" t="s">
        <v>66</v>
      </c>
      <c r="C70" s="22" t="s">
        <v>67</v>
      </c>
      <c r="D70" s="22" t="s">
        <v>68</v>
      </c>
      <c r="E70" s="22" t="s">
        <v>69</v>
      </c>
      <c r="F70" s="22" t="s">
        <v>70</v>
      </c>
      <c r="G70" s="22" t="s">
        <v>71</v>
      </c>
      <c r="H70" s="22" t="s">
        <v>72</v>
      </c>
      <c r="I70" s="22" t="s">
        <v>73</v>
      </c>
      <c r="J70" s="22" t="s">
        <v>74</v>
      </c>
      <c r="K70" s="22" t="s">
        <v>75</v>
      </c>
      <c r="L70" s="1405" t="s">
        <v>76</v>
      </c>
      <c r="M70" s="23" t="s">
        <v>77</v>
      </c>
      <c r="N70" s="23" t="s">
        <v>78</v>
      </c>
      <c r="O70" s="1522" t="s">
        <v>79</v>
      </c>
      <c r="P70" s="1523"/>
      <c r="Q70" s="22" t="s">
        <v>80</v>
      </c>
    </row>
    <row r="71" spans="2:17" ht="43.5" customHeight="1">
      <c r="B71" s="309"/>
      <c r="C71" s="309"/>
      <c r="D71" s="290"/>
      <c r="E71" s="310"/>
      <c r="F71" s="1328"/>
      <c r="G71" s="1328"/>
      <c r="H71" s="1328"/>
      <c r="I71" s="291" t="s">
        <v>19</v>
      </c>
      <c r="J71" s="291" t="s">
        <v>19</v>
      </c>
      <c r="K71" s="265" t="s">
        <v>19</v>
      </c>
      <c r="L71" s="1501" t="s">
        <v>19</v>
      </c>
      <c r="M71" s="265" t="s">
        <v>19</v>
      </c>
      <c r="N71" s="265"/>
      <c r="O71" s="1574" t="s">
        <v>5585</v>
      </c>
      <c r="P71" s="1575"/>
      <c r="Q71" s="265" t="s">
        <v>19</v>
      </c>
    </row>
    <row r="72" spans="2:17">
      <c r="B72" s="236" t="s">
        <v>84</v>
      </c>
    </row>
    <row r="73" spans="2:17">
      <c r="B73" s="236" t="s">
        <v>85</v>
      </c>
    </row>
    <row r="74" spans="2:17">
      <c r="B74" s="236" t="s">
        <v>86</v>
      </c>
    </row>
    <row r="76" spans="2:17" ht="15.75" thickBot="1"/>
    <row r="77" spans="2:17" ht="27" thickBot="1">
      <c r="B77" s="1771" t="s">
        <v>87</v>
      </c>
      <c r="C77" s="1772"/>
      <c r="D77" s="1772"/>
      <c r="E77" s="1772"/>
      <c r="F77" s="1772"/>
      <c r="G77" s="1772"/>
      <c r="H77" s="1772"/>
      <c r="I77" s="1772"/>
      <c r="J77" s="1772"/>
      <c r="K77" s="1772"/>
      <c r="L77" s="1772"/>
      <c r="M77" s="1772"/>
      <c r="N77" s="1773"/>
    </row>
    <row r="82" spans="2:17" ht="76.5" customHeight="1">
      <c r="B82" s="1309" t="s">
        <v>88</v>
      </c>
      <c r="C82" s="1309" t="s">
        <v>89</v>
      </c>
      <c r="D82" s="1309" t="s">
        <v>90</v>
      </c>
      <c r="E82" s="1309" t="s">
        <v>91</v>
      </c>
      <c r="F82" s="1309" t="s">
        <v>92</v>
      </c>
      <c r="G82" s="1309" t="s">
        <v>93</v>
      </c>
      <c r="H82" s="1309" t="s">
        <v>94</v>
      </c>
      <c r="I82" s="1309" t="s">
        <v>95</v>
      </c>
      <c r="J82" s="1522" t="s">
        <v>164</v>
      </c>
      <c r="K82" s="1529"/>
      <c r="L82" s="1523"/>
      <c r="M82" s="1309" t="s">
        <v>97</v>
      </c>
      <c r="N82" s="1309" t="s">
        <v>992</v>
      </c>
      <c r="O82" s="1309" t="s">
        <v>993</v>
      </c>
      <c r="P82" s="1522" t="s">
        <v>79</v>
      </c>
      <c r="Q82" s="1523"/>
    </row>
    <row r="83" spans="2:17" ht="60.75" customHeight="1">
      <c r="B83" s="308" t="s">
        <v>119</v>
      </c>
      <c r="C83" s="403" t="s">
        <v>3588</v>
      </c>
      <c r="D83" s="308" t="s">
        <v>5799</v>
      </c>
      <c r="E83" s="309">
        <v>25364979</v>
      </c>
      <c r="F83" s="309" t="s">
        <v>277</v>
      </c>
      <c r="G83" s="309" t="s">
        <v>131</v>
      </c>
      <c r="H83" s="932">
        <v>41257</v>
      </c>
      <c r="I83" s="310" t="s">
        <v>329</v>
      </c>
      <c r="J83" s="308" t="s">
        <v>5800</v>
      </c>
      <c r="K83" s="290" t="s">
        <v>5801</v>
      </c>
      <c r="L83" s="1410" t="s">
        <v>5802</v>
      </c>
      <c r="M83" s="265" t="s">
        <v>18</v>
      </c>
      <c r="N83" s="265" t="s">
        <v>19</v>
      </c>
      <c r="O83" s="265" t="s">
        <v>18</v>
      </c>
      <c r="P83" s="1574" t="s">
        <v>5803</v>
      </c>
      <c r="Q83" s="1575"/>
    </row>
    <row r="84" spans="2:17" ht="51" customHeight="1">
      <c r="B84" s="308" t="s">
        <v>119</v>
      </c>
      <c r="C84" s="403" t="s">
        <v>3588</v>
      </c>
      <c r="D84" s="309" t="s">
        <v>3593</v>
      </c>
      <c r="E84" s="309">
        <v>1059983772</v>
      </c>
      <c r="F84" s="309" t="s">
        <v>277</v>
      </c>
      <c r="G84" s="308" t="s">
        <v>278</v>
      </c>
      <c r="H84" s="932">
        <v>40816</v>
      </c>
      <c r="I84" s="310" t="s">
        <v>18</v>
      </c>
      <c r="J84" s="308" t="s">
        <v>5804</v>
      </c>
      <c r="K84" s="290" t="s">
        <v>5805</v>
      </c>
      <c r="L84" s="1410" t="s">
        <v>5806</v>
      </c>
      <c r="M84" s="265" t="s">
        <v>18</v>
      </c>
      <c r="N84" s="265" t="s">
        <v>19</v>
      </c>
      <c r="O84" s="265" t="s">
        <v>18</v>
      </c>
      <c r="P84" s="1574" t="s">
        <v>5807</v>
      </c>
      <c r="Q84" s="1575"/>
    </row>
    <row r="85" spans="2:17" ht="46.5" customHeight="1">
      <c r="B85" s="308" t="s">
        <v>119</v>
      </c>
      <c r="C85" s="403" t="s">
        <v>3588</v>
      </c>
      <c r="D85" s="308" t="s">
        <v>5808</v>
      </c>
      <c r="E85" s="309">
        <v>25328747</v>
      </c>
      <c r="F85" s="309" t="s">
        <v>277</v>
      </c>
      <c r="G85" s="309" t="s">
        <v>476</v>
      </c>
      <c r="H85" s="932">
        <v>41201</v>
      </c>
      <c r="I85" s="310" t="s">
        <v>329</v>
      </c>
      <c r="J85" s="308" t="s">
        <v>5809</v>
      </c>
      <c r="K85" s="291" t="s">
        <v>5810</v>
      </c>
      <c r="L85" s="1502" t="s">
        <v>5811</v>
      </c>
      <c r="M85" s="265" t="s">
        <v>18</v>
      </c>
      <c r="N85" s="265" t="s">
        <v>19</v>
      </c>
      <c r="O85" s="265" t="s">
        <v>18</v>
      </c>
      <c r="P85" s="1574" t="s">
        <v>5807</v>
      </c>
      <c r="Q85" s="1575"/>
    </row>
    <row r="86" spans="2:17" ht="59.25" customHeight="1">
      <c r="B86" s="308" t="s">
        <v>119</v>
      </c>
      <c r="C86" s="403" t="s">
        <v>3588</v>
      </c>
      <c r="D86" s="309" t="s">
        <v>5812</v>
      </c>
      <c r="E86" s="309">
        <v>29678503</v>
      </c>
      <c r="F86" s="309" t="s">
        <v>277</v>
      </c>
      <c r="G86" s="309" t="s">
        <v>131</v>
      </c>
      <c r="H86" s="932">
        <v>41516</v>
      </c>
      <c r="I86" s="310" t="s">
        <v>18</v>
      </c>
      <c r="J86" s="308" t="s">
        <v>5813</v>
      </c>
      <c r="K86" s="290" t="s">
        <v>5814</v>
      </c>
      <c r="L86" s="1410" t="s">
        <v>5815</v>
      </c>
      <c r="M86" s="265" t="s">
        <v>18</v>
      </c>
      <c r="N86" s="265" t="s">
        <v>18</v>
      </c>
      <c r="O86" s="265" t="s">
        <v>18</v>
      </c>
      <c r="P86" s="1574"/>
      <c r="Q86" s="1575"/>
    </row>
    <row r="87" spans="2:17" ht="75" customHeight="1">
      <c r="B87" s="308" t="s">
        <v>364</v>
      </c>
      <c r="C87" s="403" t="s">
        <v>3410</v>
      </c>
      <c r="D87" s="308" t="s">
        <v>1531</v>
      </c>
      <c r="E87" s="309">
        <v>34567720</v>
      </c>
      <c r="F87" s="308" t="s">
        <v>1038</v>
      </c>
      <c r="G87" s="308" t="s">
        <v>1431</v>
      </c>
      <c r="H87" s="932">
        <v>36770</v>
      </c>
      <c r="I87" s="310" t="s">
        <v>329</v>
      </c>
      <c r="J87" s="308" t="s">
        <v>5816</v>
      </c>
      <c r="K87" s="290" t="s">
        <v>5817</v>
      </c>
      <c r="L87" s="1410" t="s">
        <v>5818</v>
      </c>
      <c r="M87" s="265" t="s">
        <v>18</v>
      </c>
      <c r="N87" s="265" t="s">
        <v>18</v>
      </c>
      <c r="O87" s="265" t="s">
        <v>18</v>
      </c>
      <c r="P87" s="1574"/>
      <c r="Q87" s="1575"/>
    </row>
    <row r="88" spans="2:17" ht="107.25" customHeight="1">
      <c r="B88" s="308" t="s">
        <v>119</v>
      </c>
      <c r="C88" s="403" t="s">
        <v>3588</v>
      </c>
      <c r="D88" s="308" t="s">
        <v>5819</v>
      </c>
      <c r="E88" s="309">
        <v>1061727619</v>
      </c>
      <c r="F88" s="309" t="s">
        <v>277</v>
      </c>
      <c r="G88" s="308" t="s">
        <v>1731</v>
      </c>
      <c r="H88" s="932">
        <v>41803</v>
      </c>
      <c r="I88" s="310" t="s">
        <v>329</v>
      </c>
      <c r="J88" s="308" t="s">
        <v>5820</v>
      </c>
      <c r="K88" s="290" t="s">
        <v>5821</v>
      </c>
      <c r="L88" s="1410" t="s">
        <v>5822</v>
      </c>
      <c r="M88" s="265" t="s">
        <v>18</v>
      </c>
      <c r="N88" s="265" t="s">
        <v>19</v>
      </c>
      <c r="O88" s="265" t="s">
        <v>18</v>
      </c>
      <c r="P88" s="1574" t="s">
        <v>5803</v>
      </c>
      <c r="Q88" s="1575"/>
    </row>
    <row r="89" spans="2:17" ht="80.25" customHeight="1">
      <c r="B89" s="308" t="s">
        <v>119</v>
      </c>
      <c r="C89" s="403" t="s">
        <v>3588</v>
      </c>
      <c r="D89" s="309" t="s">
        <v>5823</v>
      </c>
      <c r="E89" s="309">
        <v>1118288131</v>
      </c>
      <c r="F89" s="309" t="s">
        <v>277</v>
      </c>
      <c r="G89" s="309" t="s">
        <v>1194</v>
      </c>
      <c r="H89" s="932">
        <v>40161</v>
      </c>
      <c r="I89" s="310" t="s">
        <v>329</v>
      </c>
      <c r="J89" s="308" t="s">
        <v>5824</v>
      </c>
      <c r="K89" s="290" t="s">
        <v>5825</v>
      </c>
      <c r="L89" s="1410" t="s">
        <v>5826</v>
      </c>
      <c r="M89" s="265" t="s">
        <v>18</v>
      </c>
      <c r="N89" s="265" t="s">
        <v>19</v>
      </c>
      <c r="O89" s="265" t="s">
        <v>18</v>
      </c>
      <c r="P89" s="1574" t="s">
        <v>5803</v>
      </c>
      <c r="Q89" s="1575"/>
    </row>
    <row r="90" spans="2:17" ht="45.75" customHeight="1">
      <c r="B90" s="308" t="s">
        <v>364</v>
      </c>
      <c r="C90" s="403" t="s">
        <v>3410</v>
      </c>
      <c r="D90" s="308" t="s">
        <v>5827</v>
      </c>
      <c r="E90" s="308">
        <v>29686758</v>
      </c>
      <c r="F90" s="309" t="s">
        <v>1636</v>
      </c>
      <c r="G90" s="309" t="s">
        <v>5828</v>
      </c>
      <c r="H90" s="932">
        <v>40558</v>
      </c>
      <c r="I90" s="310" t="s">
        <v>329</v>
      </c>
      <c r="J90" s="308" t="s">
        <v>2388</v>
      </c>
      <c r="K90" s="290" t="s">
        <v>5829</v>
      </c>
      <c r="L90" s="1502" t="s">
        <v>5830</v>
      </c>
      <c r="M90" s="265" t="s">
        <v>18</v>
      </c>
      <c r="N90" s="265" t="s">
        <v>19</v>
      </c>
      <c r="O90" s="265" t="s">
        <v>18</v>
      </c>
      <c r="P90" s="1574" t="s">
        <v>5831</v>
      </c>
      <c r="Q90" s="1575"/>
    </row>
    <row r="91" spans="2:17" ht="90">
      <c r="B91" s="308" t="s">
        <v>364</v>
      </c>
      <c r="C91" s="403" t="s">
        <v>3410</v>
      </c>
      <c r="D91" s="265" t="s">
        <v>5832</v>
      </c>
      <c r="E91" s="265">
        <v>42116975</v>
      </c>
      <c r="F91" s="217" t="s">
        <v>1038</v>
      </c>
      <c r="G91" s="217" t="s">
        <v>1624</v>
      </c>
      <c r="H91" s="298">
        <v>39066</v>
      </c>
      <c r="I91" s="265" t="s">
        <v>329</v>
      </c>
      <c r="J91" s="217" t="s">
        <v>5833</v>
      </c>
      <c r="K91" s="217" t="s">
        <v>5834</v>
      </c>
      <c r="L91" s="1406" t="s">
        <v>5835</v>
      </c>
      <c r="M91" s="265" t="s">
        <v>18</v>
      </c>
      <c r="N91" s="265" t="s">
        <v>18</v>
      </c>
      <c r="O91" s="265" t="s">
        <v>18</v>
      </c>
      <c r="P91" s="1574"/>
      <c r="Q91" s="1575"/>
    </row>
    <row r="92" spans="2:17" ht="27" thickBot="1">
      <c r="B92" s="1777" t="s">
        <v>139</v>
      </c>
      <c r="C92" s="1778"/>
      <c r="D92" s="1778"/>
      <c r="E92" s="1778"/>
      <c r="F92" s="1778"/>
      <c r="G92" s="1778"/>
      <c r="H92" s="1778"/>
      <c r="I92" s="1778"/>
      <c r="J92" s="1778"/>
      <c r="K92" s="1778"/>
      <c r="L92" s="1778"/>
      <c r="M92" s="1778"/>
      <c r="N92" s="1779"/>
    </row>
    <row r="95" spans="2:17" ht="46.15" customHeight="1">
      <c r="B95" s="22" t="s">
        <v>17</v>
      </c>
      <c r="C95" s="22" t="s">
        <v>1064</v>
      </c>
      <c r="D95" s="1522" t="s">
        <v>79</v>
      </c>
      <c r="E95" s="1523"/>
    </row>
    <row r="96" spans="2:17" ht="46.9" customHeight="1">
      <c r="B96" s="217" t="s">
        <v>140</v>
      </c>
      <c r="C96" s="213" t="s">
        <v>19</v>
      </c>
      <c r="D96" s="2156" t="s">
        <v>5616</v>
      </c>
      <c r="E96" s="2157"/>
    </row>
    <row r="99" spans="1:26" ht="26.25">
      <c r="B99" s="1760" t="s">
        <v>141</v>
      </c>
      <c r="C99" s="1761"/>
      <c r="D99" s="1761"/>
      <c r="E99" s="1761"/>
      <c r="F99" s="1761"/>
      <c r="G99" s="1761"/>
      <c r="H99" s="1761"/>
      <c r="I99" s="1761"/>
      <c r="J99" s="1761"/>
      <c r="K99" s="1761"/>
      <c r="L99" s="1761"/>
      <c r="M99" s="1761"/>
      <c r="N99" s="1761"/>
      <c r="O99" s="1761"/>
      <c r="P99" s="1761"/>
    </row>
    <row r="101" spans="1:26" ht="15.75" thickBot="1"/>
    <row r="102" spans="1:26" ht="27" thickBot="1">
      <c r="B102" s="1771" t="s">
        <v>142</v>
      </c>
      <c r="C102" s="1772"/>
      <c r="D102" s="1772"/>
      <c r="E102" s="1772"/>
      <c r="F102" s="1772"/>
      <c r="G102" s="1772"/>
      <c r="H102" s="1772"/>
      <c r="I102" s="1772"/>
      <c r="J102" s="1772"/>
      <c r="K102" s="1772"/>
      <c r="L102" s="1772"/>
      <c r="M102" s="1772"/>
      <c r="N102" s="1773"/>
    </row>
    <row r="104" spans="1:26" ht="15.75" thickBot="1">
      <c r="M104" s="10"/>
      <c r="N104" s="10"/>
    </row>
    <row r="105" spans="1:26" s="248" customFormat="1" ht="109.5" customHeight="1">
      <c r="B105" s="11" t="s">
        <v>33</v>
      </c>
      <c r="C105" s="11" t="s">
        <v>34</v>
      </c>
      <c r="D105" s="11" t="s">
        <v>35</v>
      </c>
      <c r="E105" s="11" t="s">
        <v>36</v>
      </c>
      <c r="F105" s="11" t="s">
        <v>37</v>
      </c>
      <c r="G105" s="11" t="s">
        <v>38</v>
      </c>
      <c r="H105" s="11" t="s">
        <v>39</v>
      </c>
      <c r="I105" s="11" t="s">
        <v>40</v>
      </c>
      <c r="J105" s="11" t="s">
        <v>41</v>
      </c>
      <c r="K105" s="11" t="s">
        <v>42</v>
      </c>
      <c r="L105" s="1400" t="s">
        <v>43</v>
      </c>
      <c r="M105" s="12" t="s">
        <v>44</v>
      </c>
      <c r="N105" s="11" t="s">
        <v>45</v>
      </c>
      <c r="O105" s="11" t="s">
        <v>46</v>
      </c>
      <c r="P105" s="13" t="s">
        <v>47</v>
      </c>
      <c r="Q105" s="13" t="s">
        <v>48</v>
      </c>
    </row>
    <row r="106" spans="1:26" s="1263" customFormat="1" ht="90">
      <c r="A106" s="1311"/>
      <c r="B106" s="15"/>
      <c r="C106" s="16"/>
      <c r="D106" s="15"/>
      <c r="E106" s="303"/>
      <c r="F106" s="281"/>
      <c r="G106" s="281"/>
      <c r="H106" s="275"/>
      <c r="I106" s="276"/>
      <c r="J106" s="276"/>
      <c r="K106" s="441"/>
      <c r="L106" s="1401"/>
      <c r="M106" s="441"/>
      <c r="N106" s="441"/>
      <c r="O106" s="523"/>
      <c r="P106" s="523"/>
      <c r="Q106" s="217" t="s">
        <v>5617</v>
      </c>
      <c r="R106" s="279"/>
      <c r="S106" s="279"/>
      <c r="T106" s="279"/>
      <c r="U106" s="279"/>
      <c r="V106" s="279"/>
      <c r="W106" s="279"/>
      <c r="X106" s="279"/>
      <c r="Y106" s="279"/>
      <c r="Z106" s="279"/>
    </row>
    <row r="107" spans="1:26" s="1263" customFormat="1">
      <c r="A107" s="1311"/>
      <c r="B107" s="17" t="s">
        <v>29</v>
      </c>
      <c r="C107" s="16"/>
      <c r="D107" s="15"/>
      <c r="E107" s="303"/>
      <c r="F107" s="281"/>
      <c r="G107" s="281"/>
      <c r="H107" s="281"/>
      <c r="I107" s="276"/>
      <c r="J107" s="276"/>
      <c r="K107" s="282">
        <f>SUM(K106:K106)</f>
        <v>0</v>
      </c>
      <c r="L107" s="1402">
        <f>SUM(L106:L106)</f>
        <v>0</v>
      </c>
      <c r="M107" s="283">
        <f>SUM(M106:M106)</f>
        <v>0</v>
      </c>
      <c r="N107" s="282">
        <f>SUM(N106:N106)</f>
        <v>0</v>
      </c>
      <c r="O107" s="523"/>
      <c r="P107" s="523"/>
      <c r="Q107" s="18"/>
    </row>
    <row r="108" spans="1:26">
      <c r="B108" s="284"/>
      <c r="C108" s="284"/>
      <c r="D108" s="284"/>
      <c r="E108" s="285"/>
      <c r="F108" s="284"/>
      <c r="G108" s="284"/>
      <c r="H108" s="284"/>
      <c r="I108" s="284"/>
      <c r="J108" s="284"/>
      <c r="K108" s="284"/>
      <c r="L108" s="1499"/>
      <c r="M108" s="284"/>
      <c r="N108" s="284"/>
      <c r="O108" s="284"/>
      <c r="P108" s="284"/>
    </row>
    <row r="109" spans="1:26" ht="18.75">
      <c r="B109" s="19" t="s">
        <v>156</v>
      </c>
      <c r="C109" s="304">
        <f>+K107</f>
        <v>0</v>
      </c>
      <c r="H109" s="287"/>
      <c r="I109" s="287"/>
      <c r="J109" s="287"/>
      <c r="K109" s="287"/>
      <c r="L109" s="1500"/>
      <c r="M109" s="287"/>
      <c r="N109" s="284"/>
      <c r="O109" s="284"/>
      <c r="P109" s="284"/>
    </row>
    <row r="111" spans="1:26" ht="15.75" thickBot="1"/>
    <row r="112" spans="1:26" ht="37.15" customHeight="1" thickBot="1">
      <c r="B112" s="24" t="s">
        <v>157</v>
      </c>
      <c r="C112" s="25" t="s">
        <v>158</v>
      </c>
      <c r="D112" s="24" t="s">
        <v>28</v>
      </c>
      <c r="E112" s="25" t="s">
        <v>159</v>
      </c>
    </row>
    <row r="113" spans="2:17" ht="41.45" customHeight="1">
      <c r="B113" s="305" t="s">
        <v>160</v>
      </c>
      <c r="C113" s="306">
        <v>20</v>
      </c>
      <c r="D113" s="306">
        <v>0</v>
      </c>
      <c r="E113" s="1781">
        <f>+D113+D114+D115</f>
        <v>0</v>
      </c>
    </row>
    <row r="114" spans="2:17">
      <c r="B114" s="305" t="s">
        <v>161</v>
      </c>
      <c r="C114" s="1369">
        <v>30</v>
      </c>
      <c r="D114" s="1271">
        <v>0</v>
      </c>
      <c r="E114" s="1561"/>
    </row>
    <row r="115" spans="2:17" ht="15.75" thickBot="1">
      <c r="B115" s="305" t="s">
        <v>162</v>
      </c>
      <c r="C115" s="307">
        <v>40</v>
      </c>
      <c r="D115" s="307">
        <v>0</v>
      </c>
      <c r="E115" s="1782"/>
    </row>
    <row r="117" spans="2:17" ht="15.75" thickBot="1"/>
    <row r="118" spans="2:17" ht="27" thickBot="1">
      <c r="B118" s="1771" t="s">
        <v>163</v>
      </c>
      <c r="C118" s="1772"/>
      <c r="D118" s="1772"/>
      <c r="E118" s="1772"/>
      <c r="F118" s="1772"/>
      <c r="G118" s="1772"/>
      <c r="H118" s="1772"/>
      <c r="I118" s="1772"/>
      <c r="J118" s="1772"/>
      <c r="K118" s="1772"/>
      <c r="L118" s="1772"/>
      <c r="M118" s="1772"/>
      <c r="N118" s="1773"/>
    </row>
    <row r="120" spans="2:17" ht="76.5" customHeight="1">
      <c r="B120" s="1309" t="s">
        <v>88</v>
      </c>
      <c r="C120" s="1309" t="s">
        <v>89</v>
      </c>
      <c r="D120" s="1309" t="s">
        <v>90</v>
      </c>
      <c r="E120" s="1309" t="s">
        <v>91</v>
      </c>
      <c r="F120" s="1309" t="s">
        <v>92</v>
      </c>
      <c r="G120" s="1309" t="s">
        <v>93</v>
      </c>
      <c r="H120" s="1309" t="s">
        <v>94</v>
      </c>
      <c r="I120" s="1309" t="s">
        <v>95</v>
      </c>
      <c r="J120" s="1522" t="s">
        <v>164</v>
      </c>
      <c r="K120" s="1529"/>
      <c r="L120" s="1523"/>
      <c r="M120" s="1309" t="s">
        <v>97</v>
      </c>
      <c r="N120" s="1309" t="s">
        <v>992</v>
      </c>
      <c r="O120" s="1309" t="s">
        <v>993</v>
      </c>
      <c r="P120" s="1522" t="s">
        <v>79</v>
      </c>
      <c r="Q120" s="1523"/>
    </row>
    <row r="121" spans="2:17" ht="60.75" customHeight="1">
      <c r="B121" s="308" t="s">
        <v>1495</v>
      </c>
      <c r="C121" s="308"/>
      <c r="D121" s="309"/>
      <c r="E121" s="309"/>
      <c r="F121" s="309"/>
      <c r="G121" s="309"/>
      <c r="H121" s="309"/>
      <c r="I121" s="310"/>
      <c r="J121" s="289" t="s">
        <v>165</v>
      </c>
      <c r="K121" s="290" t="s">
        <v>166</v>
      </c>
      <c r="L121" s="1502" t="s">
        <v>167</v>
      </c>
      <c r="M121" s="265"/>
      <c r="N121" s="265"/>
      <c r="O121" s="265"/>
      <c r="P121" s="1574" t="s">
        <v>5618</v>
      </c>
      <c r="Q121" s="1575"/>
    </row>
    <row r="122" spans="2:17" ht="60.75" customHeight="1">
      <c r="B122" s="308" t="s">
        <v>1075</v>
      </c>
      <c r="C122" s="308"/>
      <c r="D122" s="309"/>
      <c r="E122" s="309"/>
      <c r="F122" s="309"/>
      <c r="G122" s="309"/>
      <c r="H122" s="309"/>
      <c r="I122" s="310"/>
      <c r="J122" s="289"/>
      <c r="K122" s="290"/>
      <c r="L122" s="1502"/>
      <c r="M122" s="265"/>
      <c r="N122" s="265"/>
      <c r="O122" s="265"/>
      <c r="P122" s="1271"/>
      <c r="Q122" s="1271"/>
    </row>
    <row r="123" spans="2:17" ht="33.6" customHeight="1">
      <c r="B123" s="308" t="s">
        <v>227</v>
      </c>
      <c r="C123" s="308"/>
      <c r="D123" s="309"/>
      <c r="E123" s="309"/>
      <c r="F123" s="309"/>
      <c r="G123" s="309"/>
      <c r="H123" s="309"/>
      <c r="I123" s="310"/>
      <c r="J123" s="289"/>
      <c r="K123" s="291"/>
      <c r="L123" s="1502"/>
      <c r="M123" s="265"/>
      <c r="N123" s="265"/>
      <c r="O123" s="265"/>
      <c r="P123" s="1567"/>
      <c r="Q123" s="1567"/>
    </row>
    <row r="126" spans="2:17" ht="15.75" thickBot="1"/>
    <row r="127" spans="2:17" ht="54" customHeight="1">
      <c r="B127" s="1283" t="s">
        <v>17</v>
      </c>
      <c r="C127" s="1283" t="s">
        <v>157</v>
      </c>
      <c r="D127" s="1309" t="s">
        <v>158</v>
      </c>
      <c r="E127" s="1283" t="s">
        <v>28</v>
      </c>
      <c r="F127" s="25" t="s">
        <v>228</v>
      </c>
      <c r="G127" s="26"/>
    </row>
    <row r="128" spans="2:17" ht="120.75" customHeight="1">
      <c r="B128" s="1783" t="s">
        <v>229</v>
      </c>
      <c r="C128" s="311" t="s">
        <v>230</v>
      </c>
      <c r="D128" s="1271">
        <v>25</v>
      </c>
      <c r="E128" s="1271">
        <v>0</v>
      </c>
      <c r="F128" s="1541">
        <f>+E128+E129+E130</f>
        <v>0</v>
      </c>
      <c r="G128" s="27"/>
    </row>
    <row r="129" spans="2:7" ht="76.150000000000006" customHeight="1">
      <c r="B129" s="1783"/>
      <c r="C129" s="311" t="s">
        <v>231</v>
      </c>
      <c r="D129" s="1253">
        <v>25</v>
      </c>
      <c r="E129" s="1271">
        <v>0</v>
      </c>
      <c r="F129" s="1542"/>
      <c r="G129" s="27"/>
    </row>
    <row r="130" spans="2:7" ht="69" customHeight="1">
      <c r="B130" s="1783"/>
      <c r="C130" s="311" t="s">
        <v>232</v>
      </c>
      <c r="D130" s="1271">
        <v>10</v>
      </c>
      <c r="E130" s="1271">
        <v>0</v>
      </c>
      <c r="F130" s="1543"/>
      <c r="G130" s="27"/>
    </row>
    <row r="131" spans="2:7">
      <c r="C131"/>
    </row>
    <row r="134" spans="2:7">
      <c r="B134" s="8" t="s">
        <v>233</v>
      </c>
    </row>
    <row r="137" spans="2:7">
      <c r="B137" s="264" t="s">
        <v>17</v>
      </c>
      <c r="C137" s="264" t="s">
        <v>27</v>
      </c>
      <c r="D137" s="1283" t="s">
        <v>28</v>
      </c>
      <c r="E137" s="1283" t="s">
        <v>29</v>
      </c>
    </row>
    <row r="138" spans="2:7" ht="28.5">
      <c r="B138" s="269" t="s">
        <v>1076</v>
      </c>
      <c r="C138" s="270">
        <v>40</v>
      </c>
      <c r="D138" s="1271">
        <f>+E113</f>
        <v>0</v>
      </c>
      <c r="E138" s="1560">
        <f>+D138+D139</f>
        <v>0</v>
      </c>
    </row>
    <row r="139" spans="2:7" ht="42.75">
      <c r="B139" s="269" t="s">
        <v>1077</v>
      </c>
      <c r="C139" s="270">
        <v>60</v>
      </c>
      <c r="D139" s="1271">
        <f>+F128</f>
        <v>0</v>
      </c>
      <c r="E139" s="1562"/>
    </row>
  </sheetData>
  <mergeCells count="44">
    <mergeCell ref="P121:Q121"/>
    <mergeCell ref="P123:Q123"/>
    <mergeCell ref="B128:B130"/>
    <mergeCell ref="F128:F130"/>
    <mergeCell ref="E138:E139"/>
    <mergeCell ref="B99:P99"/>
    <mergeCell ref="B102:N102"/>
    <mergeCell ref="E113:E115"/>
    <mergeCell ref="B118:N118"/>
    <mergeCell ref="J120:L120"/>
    <mergeCell ref="P120:Q120"/>
    <mergeCell ref="D96:E96"/>
    <mergeCell ref="P83:Q83"/>
    <mergeCell ref="P84:Q84"/>
    <mergeCell ref="P85:Q85"/>
    <mergeCell ref="P86:Q86"/>
    <mergeCell ref="P87:Q87"/>
    <mergeCell ref="P88:Q88"/>
    <mergeCell ref="P89:Q89"/>
    <mergeCell ref="P90:Q90"/>
    <mergeCell ref="P91:Q91"/>
    <mergeCell ref="B92:N92"/>
    <mergeCell ref="D95:E95"/>
    <mergeCell ref="J82:L82"/>
    <mergeCell ref="P82:Q82"/>
    <mergeCell ref="C10:E10"/>
    <mergeCell ref="B14:C21"/>
    <mergeCell ref="B22:C22"/>
    <mergeCell ref="E40:E41"/>
    <mergeCell ref="M45:N45"/>
    <mergeCell ref="B61:B62"/>
    <mergeCell ref="C61:C62"/>
    <mergeCell ref="D61:E61"/>
    <mergeCell ref="C65:N65"/>
    <mergeCell ref="B67:N67"/>
    <mergeCell ref="O70:P70"/>
    <mergeCell ref="O71:P71"/>
    <mergeCell ref="B77:N77"/>
    <mergeCell ref="C9:N9"/>
    <mergeCell ref="B2:P2"/>
    <mergeCell ref="B4:P4"/>
    <mergeCell ref="C6:N6"/>
    <mergeCell ref="C7:N7"/>
    <mergeCell ref="C8:N8"/>
  </mergeCells>
  <dataValidations count="2">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0866141732283472" right="0.70866141732283472" top="0.74803149606299213" bottom="0.74803149606299213" header="0.31496062992125984" footer="0.31496062992125984"/>
  <pageSetup scale="60"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6"/>
  <sheetViews>
    <sheetView topLeftCell="E43"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8.140625" style="236" customWidth="1"/>
    <col min="5" max="5" width="25" style="236" customWidth="1"/>
    <col min="6" max="7" width="29.7109375" style="236" customWidth="1"/>
    <col min="8" max="8" width="24.5703125" style="236" customWidth="1"/>
    <col min="9" max="9" width="24" style="236" customWidth="1"/>
    <col min="10" max="10" width="21.140625" style="236" customWidth="1"/>
    <col min="11" max="11" width="14.7109375" style="236" bestFit="1" customWidth="1"/>
    <col min="12" max="12" width="22.85546875" style="1492" customWidth="1"/>
    <col min="13"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5836</v>
      </c>
      <c r="D10" s="1514"/>
      <c r="E10" s="1515"/>
      <c r="F10" s="239"/>
      <c r="G10" s="239"/>
      <c r="H10" s="239"/>
      <c r="I10" s="239"/>
      <c r="J10" s="239"/>
      <c r="K10" s="239"/>
      <c r="L10" s="1493"/>
      <c r="M10" s="239"/>
      <c r="N10" s="240"/>
    </row>
    <row r="11" spans="2:16" ht="16.5" thickBot="1">
      <c r="B11" s="314" t="s">
        <v>8</v>
      </c>
      <c r="C11" s="1308">
        <v>41989</v>
      </c>
      <c r="D11" s="243"/>
      <c r="E11" s="243"/>
      <c r="F11" s="243"/>
      <c r="G11" s="243"/>
      <c r="H11" s="243"/>
      <c r="I11" s="243"/>
      <c r="J11" s="243"/>
      <c r="K11" s="243"/>
      <c r="L11" s="1494"/>
      <c r="M11" s="243"/>
      <c r="N11" s="244"/>
    </row>
    <row r="12" spans="2:16" ht="15.75">
      <c r="B12" s="245"/>
      <c r="C12" s="246"/>
      <c r="D12" s="247"/>
      <c r="E12" s="247"/>
      <c r="F12" s="247"/>
      <c r="G12" s="247"/>
      <c r="H12" s="247"/>
      <c r="I12" s="248"/>
      <c r="J12" s="248"/>
      <c r="K12" s="248"/>
      <c r="L12" s="1495"/>
      <c r="M12" s="248"/>
      <c r="N12" s="247"/>
    </row>
    <row r="13" spans="2:16">
      <c r="I13" s="248"/>
      <c r="J13" s="248"/>
      <c r="K13" s="248"/>
      <c r="L13" s="1495"/>
      <c r="M13" s="248"/>
      <c r="N13" s="1289"/>
    </row>
    <row r="14" spans="2:16" ht="45.75" customHeight="1">
      <c r="B14" s="1764" t="s">
        <v>9</v>
      </c>
      <c r="C14" s="1764"/>
      <c r="D14" s="1314" t="s">
        <v>10</v>
      </c>
      <c r="E14" s="1314" t="s">
        <v>11</v>
      </c>
      <c r="F14" s="1314" t="s">
        <v>12</v>
      </c>
      <c r="G14" s="315"/>
      <c r="I14" s="250"/>
      <c r="J14" s="250"/>
      <c r="K14" s="250"/>
      <c r="L14" s="1397"/>
      <c r="M14" s="250"/>
      <c r="N14" s="1289"/>
    </row>
    <row r="15" spans="2:16">
      <c r="B15" s="1764"/>
      <c r="C15" s="1764"/>
      <c r="D15" s="1314">
        <v>30</v>
      </c>
      <c r="E15" s="251">
        <v>1570387312</v>
      </c>
      <c r="F15" s="734">
        <v>752</v>
      </c>
      <c r="G15" s="316"/>
      <c r="I15" s="252"/>
      <c r="J15" s="252"/>
      <c r="K15" s="252"/>
      <c r="L15" s="1496"/>
      <c r="M15" s="252"/>
      <c r="N15" s="1289"/>
    </row>
    <row r="16" spans="2:16">
      <c r="B16" s="1764"/>
      <c r="C16" s="1764"/>
      <c r="D16" s="1314"/>
      <c r="E16" s="251"/>
      <c r="F16" s="251"/>
      <c r="G16" s="316"/>
      <c r="I16" s="252"/>
      <c r="J16" s="252"/>
      <c r="K16" s="252"/>
      <c r="L16" s="1496"/>
      <c r="M16" s="252"/>
      <c r="N16" s="1289"/>
    </row>
    <row r="17" spans="1:14">
      <c r="B17" s="1764"/>
      <c r="C17" s="1764"/>
      <c r="D17" s="1314"/>
      <c r="E17" s="251"/>
      <c r="F17" s="251"/>
      <c r="G17" s="316"/>
      <c r="I17" s="252"/>
      <c r="J17" s="252"/>
      <c r="K17" s="252"/>
      <c r="L17" s="1496"/>
      <c r="M17" s="252"/>
      <c r="N17" s="1289"/>
    </row>
    <row r="18" spans="1:14">
      <c r="B18" s="1764"/>
      <c r="C18" s="1764"/>
      <c r="D18" s="1314"/>
      <c r="E18" s="317"/>
      <c r="F18" s="251"/>
      <c r="G18" s="316"/>
      <c r="H18" s="253"/>
      <c r="I18" s="252"/>
      <c r="J18" s="252"/>
      <c r="K18" s="252"/>
      <c r="L18" s="1496"/>
      <c r="M18" s="252"/>
      <c r="N18" s="254"/>
    </row>
    <row r="19" spans="1:14">
      <c r="B19" s="1764"/>
      <c r="C19" s="1764"/>
      <c r="D19" s="1314"/>
      <c r="E19" s="317"/>
      <c r="F19" s="251"/>
      <c r="G19" s="316"/>
      <c r="H19" s="253"/>
      <c r="I19" s="318"/>
      <c r="J19" s="318"/>
      <c r="K19" s="318"/>
      <c r="L19" s="1497"/>
      <c r="M19" s="318"/>
      <c r="N19" s="254"/>
    </row>
    <row r="20" spans="1:14">
      <c r="B20" s="1764"/>
      <c r="C20" s="1764"/>
      <c r="D20" s="1314"/>
      <c r="E20" s="317"/>
      <c r="F20" s="251"/>
      <c r="G20" s="316"/>
      <c r="H20" s="253"/>
      <c r="I20" s="248"/>
      <c r="J20" s="248"/>
      <c r="K20" s="248"/>
      <c r="L20" s="1495"/>
      <c r="M20" s="248"/>
      <c r="N20" s="254"/>
    </row>
    <row r="21" spans="1:14">
      <c r="B21" s="1764"/>
      <c r="C21" s="1764"/>
      <c r="D21" s="1314"/>
      <c r="E21" s="317"/>
      <c r="F21" s="251"/>
      <c r="G21" s="316"/>
      <c r="H21" s="253"/>
      <c r="I21" s="248"/>
      <c r="J21" s="248"/>
      <c r="K21" s="248"/>
      <c r="L21" s="1495"/>
      <c r="M21" s="248"/>
      <c r="N21" s="254"/>
    </row>
    <row r="22" spans="1:14" ht="15.75" thickBot="1">
      <c r="B22" s="1765" t="s">
        <v>13</v>
      </c>
      <c r="C22" s="1766"/>
      <c r="D22" s="1314"/>
      <c r="E22" s="935">
        <v>1570387312</v>
      </c>
      <c r="F22" s="251">
        <v>752</v>
      </c>
      <c r="G22" s="316"/>
      <c r="H22" s="253"/>
      <c r="I22" s="248"/>
      <c r="J22" s="248"/>
      <c r="K22" s="248"/>
      <c r="L22" s="1495"/>
      <c r="M22" s="248"/>
      <c r="N22" s="254"/>
    </row>
    <row r="23" spans="1:14" ht="45.75" thickBot="1">
      <c r="A23" s="255"/>
      <c r="B23" s="256" t="s">
        <v>14</v>
      </c>
      <c r="C23" s="256" t="s">
        <v>15</v>
      </c>
      <c r="E23" s="250"/>
      <c r="F23" s="250"/>
      <c r="G23" s="250"/>
      <c r="H23" s="250"/>
      <c r="I23" s="257"/>
      <c r="J23" s="257"/>
      <c r="K23" s="257"/>
      <c r="L23" s="1498"/>
      <c r="M23" s="257"/>
    </row>
    <row r="24" spans="1:14" ht="15.75" thickBot="1">
      <c r="A24" s="258">
        <v>1</v>
      </c>
      <c r="C24" s="755">
        <f>+F22*0.8</f>
        <v>601.6</v>
      </c>
      <c r="D24" s="224"/>
      <c r="E24" s="225">
        <f>E22</f>
        <v>1570387312</v>
      </c>
      <c r="F24" s="7"/>
      <c r="G24" s="7"/>
      <c r="H24" s="7"/>
      <c r="I24" s="260"/>
      <c r="J24" s="260"/>
      <c r="K24" s="260"/>
      <c r="L24" s="1498"/>
      <c r="M24" s="260"/>
    </row>
    <row r="25" spans="1:14">
      <c r="A25" s="1333"/>
      <c r="C25" s="262"/>
      <c r="D25" s="252"/>
      <c r="E25" s="263"/>
      <c r="F25" s="7"/>
      <c r="G25" s="7"/>
      <c r="H25" s="7"/>
      <c r="I25" s="260"/>
      <c r="J25" s="260"/>
      <c r="K25" s="260"/>
      <c r="L25" s="1498"/>
      <c r="M25" s="260"/>
    </row>
    <row r="26" spans="1:14">
      <c r="A26" s="1333"/>
      <c r="C26" s="262"/>
      <c r="D26" s="252"/>
      <c r="E26" s="263"/>
      <c r="F26" s="7"/>
      <c r="G26" s="7"/>
      <c r="H26" s="7"/>
      <c r="I26" s="260"/>
      <c r="J26" s="260"/>
      <c r="K26" s="260"/>
      <c r="L26" s="1498"/>
      <c r="M26" s="260"/>
    </row>
    <row r="27" spans="1:14">
      <c r="A27" s="1333"/>
      <c r="B27" s="8" t="s">
        <v>16</v>
      </c>
      <c r="C27"/>
      <c r="D27"/>
      <c r="E27"/>
      <c r="F27"/>
      <c r="G27"/>
      <c r="H27"/>
      <c r="I27" s="248"/>
      <c r="J27" s="248"/>
      <c r="K27" s="248"/>
      <c r="L27" s="1495"/>
      <c r="M27" s="248"/>
      <c r="N27" s="1289"/>
    </row>
    <row r="28" spans="1:14">
      <c r="A28" s="1333"/>
      <c r="B28"/>
      <c r="C28"/>
      <c r="D28"/>
      <c r="E28"/>
      <c r="F28"/>
      <c r="G28"/>
      <c r="H28"/>
      <c r="I28" s="248"/>
      <c r="J28" s="248"/>
      <c r="K28" s="248"/>
      <c r="L28" s="1495"/>
      <c r="M28" s="248"/>
      <c r="N28" s="1289"/>
    </row>
    <row r="29" spans="1:14">
      <c r="A29" s="1333"/>
      <c r="B29" s="264" t="s">
        <v>17</v>
      </c>
      <c r="C29" s="264" t="s">
        <v>18</v>
      </c>
      <c r="D29" s="264" t="s">
        <v>19</v>
      </c>
      <c r="E29"/>
      <c r="F29"/>
      <c r="G29"/>
      <c r="H29"/>
      <c r="I29" s="248"/>
      <c r="J29" s="248"/>
      <c r="K29" s="248"/>
      <c r="L29" s="1495"/>
      <c r="M29" s="248"/>
      <c r="N29" s="1289"/>
    </row>
    <row r="30" spans="1:14">
      <c r="A30" s="1333"/>
      <c r="B30" s="265" t="s">
        <v>20</v>
      </c>
      <c r="C30" s="1271"/>
      <c r="D30" s="1271" t="s">
        <v>21</v>
      </c>
      <c r="E30"/>
      <c r="F30"/>
      <c r="G30"/>
      <c r="H30"/>
      <c r="I30" s="248"/>
      <c r="J30" s="248"/>
      <c r="K30" s="248"/>
      <c r="L30" s="1495"/>
      <c r="M30" s="248"/>
      <c r="N30" s="1289"/>
    </row>
    <row r="31" spans="1:14">
      <c r="A31" s="1333"/>
      <c r="B31" s="265" t="s">
        <v>22</v>
      </c>
      <c r="C31" s="1271"/>
      <c r="D31" s="1271" t="s">
        <v>21</v>
      </c>
      <c r="E31"/>
      <c r="F31"/>
      <c r="G31"/>
      <c r="H31"/>
      <c r="I31" s="248"/>
      <c r="J31" s="248"/>
      <c r="K31" s="248"/>
      <c r="L31" s="1495"/>
      <c r="M31" s="248"/>
      <c r="N31" s="1289"/>
    </row>
    <row r="32" spans="1:14">
      <c r="A32" s="1333"/>
      <c r="B32" s="265" t="s">
        <v>23</v>
      </c>
      <c r="C32" s="1271"/>
      <c r="D32" s="1271" t="s">
        <v>21</v>
      </c>
      <c r="E32"/>
      <c r="F32"/>
      <c r="G32"/>
      <c r="H32"/>
      <c r="I32" s="248"/>
      <c r="J32" s="248"/>
      <c r="K32" s="248"/>
      <c r="L32" s="1495"/>
      <c r="M32" s="248"/>
      <c r="N32" s="1289"/>
    </row>
    <row r="33" spans="1:17">
      <c r="A33" s="1333"/>
      <c r="B33" s="265" t="s">
        <v>24</v>
      </c>
      <c r="C33" s="1271"/>
      <c r="D33" s="1271" t="s">
        <v>21</v>
      </c>
      <c r="E33"/>
      <c r="F33"/>
      <c r="G33"/>
      <c r="H33"/>
      <c r="I33" s="248"/>
      <c r="J33" s="248"/>
      <c r="K33" s="248"/>
      <c r="L33" s="1495"/>
      <c r="M33" s="248"/>
      <c r="N33" s="1289"/>
    </row>
    <row r="34" spans="1:17">
      <c r="A34" s="1333"/>
      <c r="B34" s="289" t="s">
        <v>240</v>
      </c>
      <c r="C34" s="289"/>
      <c r="D34" s="1330" t="s">
        <v>21</v>
      </c>
      <c r="E34"/>
      <c r="F34"/>
      <c r="G34"/>
      <c r="H34"/>
      <c r="I34" s="248"/>
      <c r="J34" s="248"/>
      <c r="K34" s="248"/>
      <c r="L34" s="1495"/>
      <c r="M34" s="248"/>
      <c r="N34" s="1289"/>
    </row>
    <row r="35" spans="1:17">
      <c r="A35" s="1333"/>
      <c r="B35"/>
      <c r="C35"/>
      <c r="D35"/>
      <c r="E35"/>
      <c r="F35"/>
      <c r="G35"/>
      <c r="H35"/>
      <c r="I35" s="248"/>
      <c r="J35" s="248"/>
      <c r="K35" s="248"/>
      <c r="L35" s="1495"/>
      <c r="M35" s="248"/>
      <c r="N35" s="1289"/>
    </row>
    <row r="36" spans="1:17">
      <c r="A36" s="1333"/>
      <c r="B36" s="8" t="s">
        <v>26</v>
      </c>
      <c r="C36"/>
      <c r="D36"/>
      <c r="E36"/>
      <c r="F36"/>
      <c r="G36"/>
      <c r="H36"/>
      <c r="I36" s="248"/>
      <c r="J36" s="248"/>
      <c r="K36" s="248"/>
      <c r="L36" s="1495"/>
      <c r="M36" s="248"/>
      <c r="N36" s="1289"/>
    </row>
    <row r="37" spans="1:17">
      <c r="A37" s="1333"/>
      <c r="B37"/>
      <c r="C37"/>
      <c r="D37"/>
      <c r="E37"/>
      <c r="F37"/>
      <c r="G37"/>
      <c r="H37"/>
      <c r="I37" s="248"/>
      <c r="J37" s="248"/>
      <c r="K37" s="248"/>
      <c r="L37" s="1495"/>
      <c r="M37" s="248"/>
      <c r="N37" s="1289"/>
    </row>
    <row r="38" spans="1:17">
      <c r="A38" s="1333"/>
      <c r="B38"/>
      <c r="C38"/>
      <c r="D38"/>
      <c r="E38"/>
      <c r="F38"/>
      <c r="G38"/>
      <c r="H38"/>
      <c r="I38" s="248"/>
      <c r="J38" s="248"/>
      <c r="K38" s="248"/>
      <c r="L38" s="1495"/>
      <c r="M38" s="248"/>
      <c r="N38" s="1289"/>
    </row>
    <row r="39" spans="1:17">
      <c r="A39" s="1333"/>
      <c r="B39" s="264" t="s">
        <v>17</v>
      </c>
      <c r="C39" s="264" t="s">
        <v>27</v>
      </c>
      <c r="D39" s="1283" t="s">
        <v>28</v>
      </c>
      <c r="E39" s="1283" t="s">
        <v>29</v>
      </c>
      <c r="F39"/>
      <c r="G39"/>
      <c r="H39"/>
      <c r="I39" s="248"/>
      <c r="J39" s="248"/>
      <c r="K39" s="248"/>
      <c r="L39" s="1495"/>
      <c r="M39" s="248"/>
      <c r="N39" s="1289"/>
    </row>
    <row r="40" spans="1:17" ht="28.5">
      <c r="A40" s="1333"/>
      <c r="B40" s="269" t="s">
        <v>30</v>
      </c>
      <c r="C40" s="270">
        <v>40</v>
      </c>
      <c r="D40" s="1271">
        <v>0</v>
      </c>
      <c r="E40" s="1560">
        <f>+D40+D41</f>
        <v>0</v>
      </c>
      <c r="F40"/>
      <c r="G40"/>
      <c r="H40"/>
      <c r="I40" s="248"/>
      <c r="J40" s="248"/>
      <c r="K40" s="248"/>
      <c r="L40" s="1495"/>
      <c r="M40" s="248"/>
      <c r="N40" s="1289"/>
    </row>
    <row r="41" spans="1:17" ht="42.75">
      <c r="A41" s="1333"/>
      <c r="B41" s="269" t="s">
        <v>31</v>
      </c>
      <c r="C41" s="270">
        <v>60</v>
      </c>
      <c r="D41" s="1271">
        <f>+F135</f>
        <v>0</v>
      </c>
      <c r="E41" s="1562"/>
      <c r="F41"/>
      <c r="G41"/>
      <c r="H41"/>
      <c r="I41" s="248"/>
      <c r="J41" s="248"/>
      <c r="K41" s="248"/>
      <c r="L41" s="1495"/>
      <c r="M41" s="248"/>
      <c r="N41" s="1289"/>
    </row>
    <row r="42" spans="1:17">
      <c r="A42" s="1333"/>
      <c r="C42" s="262"/>
      <c r="D42" s="252"/>
      <c r="E42" s="263"/>
      <c r="F42" s="7"/>
      <c r="G42" s="7"/>
      <c r="H42" s="7"/>
      <c r="I42" s="260"/>
      <c r="J42" s="260"/>
      <c r="K42" s="260"/>
      <c r="L42" s="1498"/>
      <c r="M42" s="260"/>
    </row>
    <row r="43" spans="1:17">
      <c r="A43" s="1333"/>
      <c r="C43" s="262"/>
      <c r="D43" s="252"/>
      <c r="E43" s="263"/>
      <c r="F43" s="7"/>
      <c r="G43" s="7"/>
      <c r="H43" s="7"/>
      <c r="I43" s="260"/>
      <c r="J43" s="260"/>
      <c r="K43" s="260"/>
      <c r="L43" s="1498"/>
      <c r="M43" s="260"/>
    </row>
    <row r="44" spans="1:17">
      <c r="A44" s="1333"/>
      <c r="C44" s="262"/>
      <c r="D44" s="252"/>
      <c r="E44" s="263"/>
      <c r="F44" s="7"/>
      <c r="G44" s="7"/>
      <c r="H44" s="7"/>
      <c r="I44" s="260"/>
      <c r="J44" s="260"/>
      <c r="K44" s="260"/>
      <c r="L44" s="1498"/>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400"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5"/>
      <c r="C55" s="16"/>
      <c r="D55" s="15"/>
      <c r="E55" s="303"/>
      <c r="F55" s="281"/>
      <c r="G55" s="281"/>
      <c r="H55" s="281"/>
      <c r="I55" s="276"/>
      <c r="J55" s="276"/>
      <c r="K55" s="441"/>
      <c r="L55" s="1401"/>
      <c r="M55" s="441"/>
      <c r="N55" s="441"/>
      <c r="O55" s="523"/>
      <c r="P55" s="523"/>
      <c r="Q55" s="323"/>
      <c r="R55" s="279"/>
      <c r="S55" s="279"/>
      <c r="T55" s="279"/>
      <c r="U55" s="279"/>
      <c r="V55" s="279"/>
      <c r="W55" s="279"/>
      <c r="X55" s="279"/>
      <c r="Y55" s="279"/>
      <c r="Z55" s="279"/>
    </row>
    <row r="56" spans="1:26" s="1263" customFormat="1">
      <c r="A56" s="1311"/>
      <c r="B56" s="17" t="s">
        <v>29</v>
      </c>
      <c r="C56" s="16"/>
      <c r="D56" s="15"/>
      <c r="E56" s="303"/>
      <c r="F56" s="281"/>
      <c r="G56" s="281"/>
      <c r="H56" s="281"/>
      <c r="I56" s="276"/>
      <c r="J56" s="276"/>
      <c r="K56" s="282">
        <f>SUM(K49:K55)</f>
        <v>0</v>
      </c>
      <c r="L56" s="1402">
        <f>SUM(L49:L54)</f>
        <v>69.8</v>
      </c>
      <c r="M56" s="283">
        <f>SUM(M49:M55)</f>
        <v>6140</v>
      </c>
      <c r="N56" s="282">
        <f>SUM(N49:N54)</f>
        <v>517.96407185628743</v>
      </c>
      <c r="O56" s="523"/>
      <c r="P56" s="523"/>
      <c r="Q56" s="18"/>
    </row>
    <row r="57" spans="1:26" s="284" customFormat="1">
      <c r="E57" s="285"/>
      <c r="L57" s="1499"/>
    </row>
    <row r="58" spans="1:26" s="284" customFormat="1">
      <c r="B58" s="1550" t="s">
        <v>57</v>
      </c>
      <c r="C58" s="1550" t="s">
        <v>58</v>
      </c>
      <c r="D58" s="1552" t="s">
        <v>59</v>
      </c>
      <c r="E58" s="1552"/>
      <c r="L58" s="1499"/>
    </row>
    <row r="59" spans="1:26" s="284" customFormat="1">
      <c r="B59" s="1551"/>
      <c r="C59" s="1551"/>
      <c r="D59" s="1276" t="s">
        <v>60</v>
      </c>
      <c r="E59" s="325" t="s">
        <v>61</v>
      </c>
      <c r="L59" s="1499"/>
    </row>
    <row r="60" spans="1:26" s="284" customFormat="1" ht="30.6" customHeight="1">
      <c r="B60" s="19" t="s">
        <v>62</v>
      </c>
      <c r="C60" s="286">
        <f>+K56</f>
        <v>0</v>
      </c>
      <c r="D60" s="1369"/>
      <c r="E60" s="1369" t="s">
        <v>63</v>
      </c>
      <c r="F60" s="287"/>
      <c r="G60" s="287"/>
      <c r="H60" s="287"/>
      <c r="I60" s="287"/>
      <c r="J60" s="287"/>
      <c r="K60" s="287"/>
      <c r="L60" s="1500"/>
      <c r="M60" s="287"/>
    </row>
    <row r="61" spans="1:26" s="284" customFormat="1" ht="30" customHeight="1">
      <c r="B61" s="19" t="s">
        <v>64</v>
      </c>
      <c r="C61" s="286">
        <f>+M56</f>
        <v>6140</v>
      </c>
      <c r="D61" s="1369"/>
      <c r="E61" s="1369" t="s">
        <v>21</v>
      </c>
      <c r="L61" s="1499"/>
    </row>
    <row r="62" spans="1:26" s="284" customFormat="1">
      <c r="B62" s="288"/>
      <c r="C62" s="1769"/>
      <c r="D62" s="1769"/>
      <c r="E62" s="1769"/>
      <c r="F62" s="1769"/>
      <c r="G62" s="1769"/>
      <c r="H62" s="1769"/>
      <c r="I62" s="1769"/>
      <c r="J62" s="1769"/>
      <c r="K62" s="1769"/>
      <c r="L62" s="1769"/>
      <c r="M62" s="1769"/>
      <c r="N62" s="1769"/>
    </row>
    <row r="63" spans="1:26" ht="28.15" customHeight="1" thickBot="1"/>
    <row r="64" spans="1:26" ht="27" thickBot="1">
      <c r="B64" s="1770" t="s">
        <v>65</v>
      </c>
      <c r="C64" s="1770"/>
      <c r="D64" s="1770"/>
      <c r="E64" s="1770"/>
      <c r="F64" s="1770"/>
      <c r="G64" s="1770"/>
      <c r="H64" s="1770"/>
      <c r="I64" s="1770"/>
      <c r="J64" s="1770"/>
      <c r="K64" s="1770"/>
      <c r="L64" s="1770"/>
      <c r="M64" s="1770"/>
      <c r="N64" s="1770"/>
    </row>
    <row r="67" spans="2:17" ht="109.5" customHeight="1">
      <c r="B67" s="1309" t="s">
        <v>66</v>
      </c>
      <c r="C67" s="22" t="s">
        <v>67</v>
      </c>
      <c r="D67" s="22" t="s">
        <v>68</v>
      </c>
      <c r="E67" s="22" t="s">
        <v>69</v>
      </c>
      <c r="F67" s="22" t="s">
        <v>70</v>
      </c>
      <c r="G67" s="22" t="s">
        <v>71</v>
      </c>
      <c r="H67" s="22" t="s">
        <v>72</v>
      </c>
      <c r="I67" s="22" t="s">
        <v>73</v>
      </c>
      <c r="J67" s="22" t="s">
        <v>74</v>
      </c>
      <c r="K67" s="22" t="s">
        <v>75</v>
      </c>
      <c r="L67" s="1405" t="s">
        <v>76</v>
      </c>
      <c r="M67" s="23" t="s">
        <v>77</v>
      </c>
      <c r="N67" s="23" t="s">
        <v>78</v>
      </c>
      <c r="O67" s="1522" t="s">
        <v>79</v>
      </c>
      <c r="P67" s="1523"/>
      <c r="Q67" s="22" t="s">
        <v>80</v>
      </c>
    </row>
    <row r="68" spans="2:17" ht="45.75" customHeight="1">
      <c r="B68" s="309"/>
      <c r="C68" s="309"/>
      <c r="D68" s="290"/>
      <c r="E68" s="310"/>
      <c r="F68" s="1328"/>
      <c r="G68" s="1328"/>
      <c r="H68" s="1328"/>
      <c r="I68" s="291" t="s">
        <v>19</v>
      </c>
      <c r="J68" s="291" t="s">
        <v>19</v>
      </c>
      <c r="K68" s="265" t="s">
        <v>19</v>
      </c>
      <c r="L68" s="1501" t="s">
        <v>19</v>
      </c>
      <c r="M68" s="265"/>
      <c r="N68" s="265"/>
      <c r="O68" s="1574" t="s">
        <v>5585</v>
      </c>
      <c r="P68" s="1575"/>
      <c r="Q68" s="265" t="s">
        <v>19</v>
      </c>
    </row>
    <row r="69" spans="2:17">
      <c r="B69" s="236" t="s">
        <v>84</v>
      </c>
    </row>
    <row r="70" spans="2:17">
      <c r="B70" s="236" t="s">
        <v>85</v>
      </c>
    </row>
    <row r="71" spans="2:17">
      <c r="B71" s="236" t="s">
        <v>86</v>
      </c>
    </row>
    <row r="73" spans="2:17" ht="15.75" thickBot="1"/>
    <row r="74" spans="2:17" ht="27" thickBot="1">
      <c r="B74" s="1771" t="s">
        <v>87</v>
      </c>
      <c r="C74" s="1772"/>
      <c r="D74" s="1772"/>
      <c r="E74" s="1772"/>
      <c r="F74" s="1772"/>
      <c r="G74" s="1772"/>
      <c r="H74" s="1772"/>
      <c r="I74" s="1772"/>
      <c r="J74" s="1772"/>
      <c r="K74" s="1772"/>
      <c r="L74" s="1772"/>
      <c r="M74" s="1772"/>
      <c r="N74" s="1773"/>
    </row>
    <row r="79" spans="2:17" ht="76.5" customHeight="1">
      <c r="B79" s="1309" t="s">
        <v>88</v>
      </c>
      <c r="C79" s="1309" t="s">
        <v>89</v>
      </c>
      <c r="D79" s="1309" t="s">
        <v>90</v>
      </c>
      <c r="E79" s="1309" t="s">
        <v>91</v>
      </c>
      <c r="F79" s="1309" t="s">
        <v>92</v>
      </c>
      <c r="G79" s="1309" t="s">
        <v>93</v>
      </c>
      <c r="H79" s="1309" t="s">
        <v>94</v>
      </c>
      <c r="I79" s="1309" t="s">
        <v>95</v>
      </c>
      <c r="J79" s="1522" t="s">
        <v>164</v>
      </c>
      <c r="K79" s="1529"/>
      <c r="L79" s="1523"/>
      <c r="M79" s="1309" t="s">
        <v>97</v>
      </c>
      <c r="N79" s="1309" t="s">
        <v>992</v>
      </c>
      <c r="O79" s="1309" t="s">
        <v>993</v>
      </c>
      <c r="P79" s="1522" t="s">
        <v>79</v>
      </c>
      <c r="Q79" s="1523"/>
    </row>
    <row r="80" spans="2:17" ht="79.5" customHeight="1">
      <c r="B80" s="72" t="s">
        <v>119</v>
      </c>
      <c r="C80" s="403" t="s">
        <v>5837</v>
      </c>
      <c r="D80" s="72" t="s">
        <v>5838</v>
      </c>
      <c r="E80" s="1185">
        <v>34318862</v>
      </c>
      <c r="F80" s="309" t="s">
        <v>277</v>
      </c>
      <c r="G80" s="308" t="s">
        <v>1731</v>
      </c>
      <c r="H80" s="932">
        <v>40158</v>
      </c>
      <c r="I80" s="310" t="s">
        <v>18</v>
      </c>
      <c r="J80" s="308" t="s">
        <v>5839</v>
      </c>
      <c r="K80" s="290" t="s">
        <v>5840</v>
      </c>
      <c r="L80" s="1410" t="s">
        <v>5841</v>
      </c>
      <c r="M80" s="265" t="s">
        <v>18</v>
      </c>
      <c r="N80" s="265" t="s">
        <v>18</v>
      </c>
      <c r="O80" s="265" t="s">
        <v>18</v>
      </c>
      <c r="P80" s="1574"/>
      <c r="Q80" s="1575"/>
    </row>
    <row r="81" spans="2:17" ht="106.5" customHeight="1">
      <c r="B81" s="72" t="s">
        <v>98</v>
      </c>
      <c r="C81" s="403" t="s">
        <v>2979</v>
      </c>
      <c r="D81" s="72" t="s">
        <v>5842</v>
      </c>
      <c r="E81" s="1185">
        <v>76320266</v>
      </c>
      <c r="F81" s="309" t="s">
        <v>1316</v>
      </c>
      <c r="G81" s="308" t="s">
        <v>278</v>
      </c>
      <c r="H81" s="932">
        <v>38301</v>
      </c>
      <c r="I81" s="310" t="s">
        <v>329</v>
      </c>
      <c r="J81" s="308" t="s">
        <v>5843</v>
      </c>
      <c r="K81" s="290" t="s">
        <v>5844</v>
      </c>
      <c r="L81" s="1410" t="s">
        <v>5845</v>
      </c>
      <c r="M81" s="265" t="s">
        <v>18</v>
      </c>
      <c r="N81" s="265" t="s">
        <v>19</v>
      </c>
      <c r="O81" s="265" t="s">
        <v>18</v>
      </c>
      <c r="P81" s="1574" t="s">
        <v>5846</v>
      </c>
      <c r="Q81" s="1575"/>
    </row>
    <row r="82" spans="2:17" ht="59.25" customHeight="1">
      <c r="B82" s="72" t="s">
        <v>119</v>
      </c>
      <c r="C82" s="403" t="s">
        <v>5837</v>
      </c>
      <c r="D82" s="72" t="s">
        <v>5847</v>
      </c>
      <c r="E82" s="1185">
        <v>39548002</v>
      </c>
      <c r="F82" s="309" t="s">
        <v>277</v>
      </c>
      <c r="G82" s="309" t="s">
        <v>131</v>
      </c>
      <c r="H82" s="932">
        <v>41355</v>
      </c>
      <c r="I82" s="310" t="s">
        <v>329</v>
      </c>
      <c r="J82" s="308" t="s">
        <v>5848</v>
      </c>
      <c r="K82" s="290" t="s">
        <v>5849</v>
      </c>
      <c r="L82" s="1410" t="s">
        <v>5850</v>
      </c>
      <c r="M82" s="265" t="s">
        <v>18</v>
      </c>
      <c r="N82" s="265" t="s">
        <v>18</v>
      </c>
      <c r="O82" s="265" t="s">
        <v>18</v>
      </c>
      <c r="P82" s="1574" t="s">
        <v>5831</v>
      </c>
      <c r="Q82" s="1575"/>
    </row>
    <row r="83" spans="2:17" ht="63.75" customHeight="1">
      <c r="B83" s="72" t="s">
        <v>119</v>
      </c>
      <c r="C83" s="403" t="s">
        <v>5837</v>
      </c>
      <c r="D83" s="72" t="s">
        <v>5851</v>
      </c>
      <c r="E83" s="1185">
        <v>34568811</v>
      </c>
      <c r="F83" s="309" t="s">
        <v>1775</v>
      </c>
      <c r="G83" s="309" t="s">
        <v>131</v>
      </c>
      <c r="H83" s="932">
        <v>38696</v>
      </c>
      <c r="I83" s="310" t="s">
        <v>18</v>
      </c>
      <c r="J83" s="308" t="s">
        <v>5852</v>
      </c>
      <c r="K83" s="290" t="s">
        <v>5853</v>
      </c>
      <c r="L83" s="1410" t="s">
        <v>5854</v>
      </c>
      <c r="M83" s="265" t="s">
        <v>18</v>
      </c>
      <c r="N83" s="265" t="s">
        <v>18</v>
      </c>
      <c r="O83" s="265" t="s">
        <v>18</v>
      </c>
      <c r="P83" s="1574"/>
      <c r="Q83" s="1575"/>
    </row>
    <row r="84" spans="2:17" ht="77.25" customHeight="1">
      <c r="B84" s="72" t="s">
        <v>119</v>
      </c>
      <c r="C84" s="403" t="s">
        <v>5837</v>
      </c>
      <c r="D84" s="309" t="s">
        <v>5855</v>
      </c>
      <c r="E84" s="1185">
        <v>1144050179</v>
      </c>
      <c r="F84" s="308" t="s">
        <v>5856</v>
      </c>
      <c r="G84" s="308" t="s">
        <v>278</v>
      </c>
      <c r="H84" s="932">
        <v>41514</v>
      </c>
      <c r="I84" s="310" t="s">
        <v>329</v>
      </c>
      <c r="J84" s="308" t="s">
        <v>5857</v>
      </c>
      <c r="K84" s="290" t="s">
        <v>5858</v>
      </c>
      <c r="L84" s="1410" t="s">
        <v>5859</v>
      </c>
      <c r="M84" s="265" t="s">
        <v>18</v>
      </c>
      <c r="N84" s="265" t="s">
        <v>19</v>
      </c>
      <c r="O84" s="265" t="s">
        <v>18</v>
      </c>
      <c r="P84" s="1574" t="s">
        <v>5860</v>
      </c>
      <c r="Q84" s="1575"/>
    </row>
    <row r="85" spans="2:17" ht="60" customHeight="1">
      <c r="B85" s="72" t="s">
        <v>98</v>
      </c>
      <c r="C85" s="403" t="s">
        <v>2979</v>
      </c>
      <c r="D85" s="309" t="s">
        <v>5861</v>
      </c>
      <c r="E85" s="1185">
        <v>25237079</v>
      </c>
      <c r="F85" s="309" t="s">
        <v>1792</v>
      </c>
      <c r="G85" s="309" t="s">
        <v>55</v>
      </c>
      <c r="H85" s="932">
        <v>37175</v>
      </c>
      <c r="I85" s="310" t="s">
        <v>329</v>
      </c>
      <c r="J85" s="289" t="s">
        <v>5862</v>
      </c>
      <c r="K85" s="290" t="s">
        <v>5863</v>
      </c>
      <c r="L85" s="1410" t="s">
        <v>5864</v>
      </c>
      <c r="M85" s="265" t="s">
        <v>18</v>
      </c>
      <c r="N85" s="265" t="s">
        <v>18</v>
      </c>
      <c r="O85" s="265" t="s">
        <v>18</v>
      </c>
      <c r="P85" s="1574"/>
      <c r="Q85" s="1575"/>
    </row>
    <row r="86" spans="2:17" ht="60">
      <c r="B86" s="72" t="s">
        <v>119</v>
      </c>
      <c r="C86" s="403" t="s">
        <v>5837</v>
      </c>
      <c r="D86" s="309" t="s">
        <v>2398</v>
      </c>
      <c r="E86" s="72">
        <v>25364392</v>
      </c>
      <c r="F86" s="265" t="s">
        <v>1775</v>
      </c>
      <c r="G86" s="265" t="s">
        <v>131</v>
      </c>
      <c r="H86" s="298">
        <v>39427</v>
      </c>
      <c r="I86" s="265" t="s">
        <v>18</v>
      </c>
      <c r="J86" s="217" t="s">
        <v>5865</v>
      </c>
      <c r="K86" s="217" t="s">
        <v>5866</v>
      </c>
      <c r="L86" s="1406" t="s">
        <v>5867</v>
      </c>
      <c r="M86" s="265" t="s">
        <v>18</v>
      </c>
      <c r="N86" s="265" t="s">
        <v>18</v>
      </c>
      <c r="O86" s="265" t="s">
        <v>18</v>
      </c>
      <c r="P86" s="1574"/>
      <c r="Q86" s="1575"/>
    </row>
    <row r="87" spans="2:17" ht="45">
      <c r="B87" s="72" t="s">
        <v>98</v>
      </c>
      <c r="C87" s="403" t="s">
        <v>2979</v>
      </c>
      <c r="D87" s="308" t="s">
        <v>5868</v>
      </c>
      <c r="E87" s="72">
        <v>34502171</v>
      </c>
      <c r="F87" s="217" t="s">
        <v>265</v>
      </c>
      <c r="G87" s="265" t="s">
        <v>5869</v>
      </c>
      <c r="H87" s="298">
        <v>41818</v>
      </c>
      <c r="I87" s="265" t="s">
        <v>329</v>
      </c>
      <c r="J87" s="265" t="s">
        <v>5870</v>
      </c>
      <c r="K87" s="265" t="s">
        <v>5871</v>
      </c>
      <c r="L87" s="1406" t="s">
        <v>5872</v>
      </c>
      <c r="M87" s="265" t="s">
        <v>18</v>
      </c>
      <c r="N87" s="265" t="s">
        <v>19</v>
      </c>
      <c r="O87" s="265" t="s">
        <v>18</v>
      </c>
      <c r="P87" s="1574" t="s">
        <v>5873</v>
      </c>
      <c r="Q87" s="1575"/>
    </row>
    <row r="88" spans="2:17" ht="45">
      <c r="B88" s="72" t="s">
        <v>119</v>
      </c>
      <c r="C88" s="403" t="s">
        <v>5837</v>
      </c>
      <c r="D88" s="72" t="s">
        <v>5874</v>
      </c>
      <c r="E88" s="72">
        <v>1058963013</v>
      </c>
      <c r="F88" s="265" t="s">
        <v>277</v>
      </c>
      <c r="G88" s="217" t="s">
        <v>278</v>
      </c>
      <c r="H88" s="1201" t="s">
        <v>5875</v>
      </c>
      <c r="I88" s="1332" t="s">
        <v>18</v>
      </c>
      <c r="J88" s="217" t="s">
        <v>5876</v>
      </c>
      <c r="K88" s="217" t="s">
        <v>5877</v>
      </c>
      <c r="L88" s="1501" t="s">
        <v>5878</v>
      </c>
      <c r="M88" s="265" t="s">
        <v>18</v>
      </c>
      <c r="N88" s="265" t="s">
        <v>18</v>
      </c>
      <c r="O88" s="265" t="s">
        <v>18</v>
      </c>
      <c r="P88" s="1574"/>
      <c r="Q88" s="1575"/>
    </row>
    <row r="89" spans="2:17">
      <c r="B89" s="308"/>
      <c r="C89" s="403"/>
      <c r="D89" s="265"/>
      <c r="E89" s="265"/>
      <c r="F89" s="265"/>
      <c r="G89" s="265"/>
      <c r="H89" s="265"/>
      <c r="I89" s="265"/>
      <c r="J89" s="265"/>
      <c r="K89" s="265"/>
      <c r="L89" s="1501"/>
      <c r="M89" s="265"/>
      <c r="N89" s="265"/>
      <c r="O89" s="265"/>
      <c r="P89" s="1574"/>
      <c r="Q89" s="1575"/>
    </row>
    <row r="90" spans="2:17">
      <c r="B90" s="308"/>
      <c r="C90" s="403"/>
      <c r="D90" s="265"/>
      <c r="E90" s="265"/>
      <c r="F90" s="265"/>
      <c r="G90" s="265"/>
      <c r="H90" s="265"/>
      <c r="I90" s="265"/>
      <c r="J90" s="265"/>
      <c r="K90" s="265"/>
      <c r="L90" s="1501"/>
      <c r="M90" s="265"/>
      <c r="N90" s="265"/>
      <c r="O90" s="265"/>
      <c r="P90" s="1574"/>
      <c r="Q90" s="1575"/>
    </row>
    <row r="91" spans="2:17" ht="27" thickBot="1">
      <c r="B91" s="1777" t="s">
        <v>139</v>
      </c>
      <c r="C91" s="1778"/>
      <c r="D91" s="1778"/>
      <c r="E91" s="1778"/>
      <c r="F91" s="1778"/>
      <c r="G91" s="1778"/>
      <c r="H91" s="1778"/>
      <c r="I91" s="1778"/>
      <c r="J91" s="1778"/>
      <c r="K91" s="1778"/>
      <c r="L91" s="1778"/>
      <c r="M91" s="1778"/>
      <c r="N91" s="1779"/>
    </row>
    <row r="94" spans="2:17" ht="46.15" customHeight="1">
      <c r="B94" s="22" t="s">
        <v>17</v>
      </c>
      <c r="C94" s="22" t="s">
        <v>1064</v>
      </c>
      <c r="D94" s="1522" t="s">
        <v>79</v>
      </c>
      <c r="E94" s="1523"/>
    </row>
    <row r="95" spans="2:17" ht="46.9" customHeight="1">
      <c r="B95" s="217" t="s">
        <v>140</v>
      </c>
      <c r="C95" s="213" t="s">
        <v>19</v>
      </c>
      <c r="D95" s="2156" t="s">
        <v>5616</v>
      </c>
      <c r="E95" s="2157"/>
    </row>
    <row r="98" spans="1:26" ht="26.25">
      <c r="B98" s="1760" t="s">
        <v>141</v>
      </c>
      <c r="C98" s="1761"/>
      <c r="D98" s="1761"/>
      <c r="E98" s="1761"/>
      <c r="F98" s="1761"/>
      <c r="G98" s="1761"/>
      <c r="H98" s="1761"/>
      <c r="I98" s="1761"/>
      <c r="J98" s="1761"/>
      <c r="K98" s="1761"/>
      <c r="L98" s="1761"/>
      <c r="M98" s="1761"/>
      <c r="N98" s="1761"/>
      <c r="O98" s="1761"/>
      <c r="P98" s="1761"/>
    </row>
    <row r="100" spans="1:26" ht="15.75" thickBot="1"/>
    <row r="101" spans="1:26" ht="27" thickBot="1">
      <c r="B101" s="1771" t="s">
        <v>142</v>
      </c>
      <c r="C101" s="1772"/>
      <c r="D101" s="1772"/>
      <c r="E101" s="1772"/>
      <c r="F101" s="1772"/>
      <c r="G101" s="1772"/>
      <c r="H101" s="1772"/>
      <c r="I101" s="1772"/>
      <c r="J101" s="1772"/>
      <c r="K101" s="1772"/>
      <c r="L101" s="1772"/>
      <c r="M101" s="1772"/>
      <c r="N101" s="1773"/>
    </row>
    <row r="103" spans="1:26" ht="15.75" thickBot="1">
      <c r="M103" s="10"/>
      <c r="N103" s="10"/>
    </row>
    <row r="104" spans="1:26" s="248" customFormat="1" ht="109.5" customHeight="1">
      <c r="B104" s="11" t="s">
        <v>33</v>
      </c>
      <c r="C104" s="11" t="s">
        <v>34</v>
      </c>
      <c r="D104" s="11" t="s">
        <v>35</v>
      </c>
      <c r="E104" s="11" t="s">
        <v>36</v>
      </c>
      <c r="F104" s="11" t="s">
        <v>37</v>
      </c>
      <c r="G104" s="11" t="s">
        <v>38</v>
      </c>
      <c r="H104" s="11" t="s">
        <v>39</v>
      </c>
      <c r="I104" s="11" t="s">
        <v>40</v>
      </c>
      <c r="J104" s="11" t="s">
        <v>41</v>
      </c>
      <c r="K104" s="11" t="s">
        <v>42</v>
      </c>
      <c r="L104" s="1400" t="s">
        <v>43</v>
      </c>
      <c r="M104" s="12" t="s">
        <v>44</v>
      </c>
      <c r="N104" s="11" t="s">
        <v>45</v>
      </c>
      <c r="O104" s="11" t="s">
        <v>46</v>
      </c>
      <c r="P104" s="13" t="s">
        <v>47</v>
      </c>
      <c r="Q104" s="13" t="s">
        <v>48</v>
      </c>
    </row>
    <row r="105" spans="1:26" s="1263" customFormat="1" ht="90">
      <c r="A105" s="1311"/>
      <c r="B105" s="15"/>
      <c r="C105" s="16"/>
      <c r="D105" s="15"/>
      <c r="E105" s="303"/>
      <c r="F105" s="281"/>
      <c r="G105" s="281"/>
      <c r="H105" s="275"/>
      <c r="I105" s="276"/>
      <c r="J105" s="276"/>
      <c r="K105" s="441"/>
      <c r="L105" s="1401"/>
      <c r="M105" s="441"/>
      <c r="N105" s="441"/>
      <c r="O105" s="523"/>
      <c r="P105" s="523"/>
      <c r="Q105" s="217" t="s">
        <v>5617</v>
      </c>
      <c r="R105" s="279"/>
      <c r="S105" s="279"/>
      <c r="T105" s="279"/>
      <c r="U105" s="279"/>
      <c r="V105" s="279"/>
      <c r="W105" s="279"/>
      <c r="X105" s="279"/>
      <c r="Y105" s="279"/>
      <c r="Z105" s="279"/>
    </row>
    <row r="106" spans="1:26" s="1263" customFormat="1">
      <c r="A106" s="1311"/>
      <c r="B106" s="17" t="s">
        <v>29</v>
      </c>
      <c r="C106" s="16"/>
      <c r="D106" s="15"/>
      <c r="E106" s="303"/>
      <c r="F106" s="281"/>
      <c r="G106" s="281"/>
      <c r="H106" s="281"/>
      <c r="I106" s="276"/>
      <c r="J106" s="276"/>
      <c r="K106" s="282">
        <f>SUM(K105:K105)</f>
        <v>0</v>
      </c>
      <c r="L106" s="1402">
        <f>SUM(L105:L105)</f>
        <v>0</v>
      </c>
      <c r="M106" s="283">
        <f>SUM(M105:M105)</f>
        <v>0</v>
      </c>
      <c r="N106" s="282">
        <f>SUM(N105:N105)</f>
        <v>0</v>
      </c>
      <c r="O106" s="523"/>
      <c r="P106" s="523"/>
      <c r="Q106" s="18"/>
    </row>
    <row r="107" spans="1:26">
      <c r="B107" s="284"/>
      <c r="C107" s="284"/>
      <c r="D107" s="284"/>
      <c r="E107" s="285"/>
      <c r="F107" s="284"/>
      <c r="G107" s="284"/>
      <c r="H107" s="284"/>
      <c r="I107" s="284"/>
      <c r="J107" s="284"/>
      <c r="K107" s="284"/>
      <c r="L107" s="1499"/>
      <c r="M107" s="284"/>
      <c r="N107" s="284"/>
      <c r="O107" s="284"/>
      <c r="P107" s="284"/>
    </row>
    <row r="108" spans="1:26" ht="18.75">
      <c r="B108" s="19" t="s">
        <v>156</v>
      </c>
      <c r="C108" s="304">
        <f>+K106</f>
        <v>0</v>
      </c>
      <c r="H108" s="287"/>
      <c r="I108" s="287"/>
      <c r="J108" s="287"/>
      <c r="K108" s="287"/>
      <c r="L108" s="1500"/>
      <c r="M108" s="287"/>
      <c r="N108" s="284"/>
      <c r="O108" s="284"/>
      <c r="P108" s="284"/>
    </row>
    <row r="110" spans="1:26" ht="15.75" thickBot="1"/>
    <row r="111" spans="1:26" ht="37.15" customHeight="1" thickBot="1">
      <c r="B111" s="24" t="s">
        <v>157</v>
      </c>
      <c r="C111" s="25" t="s">
        <v>158</v>
      </c>
      <c r="D111" s="24" t="s">
        <v>28</v>
      </c>
      <c r="E111" s="25" t="s">
        <v>159</v>
      </c>
    </row>
    <row r="112" spans="1:26" ht="41.45" customHeight="1">
      <c r="B112" s="305" t="s">
        <v>160</v>
      </c>
      <c r="C112" s="306">
        <v>20</v>
      </c>
      <c r="D112" s="306">
        <v>0</v>
      </c>
      <c r="E112" s="1781">
        <f>+D112+D113+D114</f>
        <v>0</v>
      </c>
    </row>
    <row r="113" spans="2:17">
      <c r="B113" s="305" t="s">
        <v>161</v>
      </c>
      <c r="C113" s="1369">
        <v>30</v>
      </c>
      <c r="D113" s="1271">
        <v>0</v>
      </c>
      <c r="E113" s="1561"/>
    </row>
    <row r="114" spans="2:17" ht="15.75" thickBot="1">
      <c r="B114" s="305" t="s">
        <v>162</v>
      </c>
      <c r="C114" s="307">
        <v>40</v>
      </c>
      <c r="D114" s="307">
        <v>0</v>
      </c>
      <c r="E114" s="1782"/>
    </row>
    <row r="116" spans="2:17" ht="15.75" thickBot="1"/>
    <row r="117" spans="2:17" ht="27" thickBot="1">
      <c r="B117" s="1771" t="s">
        <v>163</v>
      </c>
      <c r="C117" s="1772"/>
      <c r="D117" s="1772"/>
      <c r="E117" s="1772"/>
      <c r="F117" s="1772"/>
      <c r="G117" s="1772"/>
      <c r="H117" s="1772"/>
      <c r="I117" s="1772"/>
      <c r="J117" s="1772"/>
      <c r="K117" s="1772"/>
      <c r="L117" s="1772"/>
      <c r="M117" s="1772"/>
      <c r="N117" s="1773"/>
    </row>
    <row r="119" spans="2:17" ht="76.5" customHeight="1">
      <c r="B119" s="1309" t="s">
        <v>88</v>
      </c>
      <c r="C119" s="1309" t="s">
        <v>89</v>
      </c>
      <c r="D119" s="1309" t="s">
        <v>90</v>
      </c>
      <c r="E119" s="1309" t="s">
        <v>91</v>
      </c>
      <c r="F119" s="1309" t="s">
        <v>92</v>
      </c>
      <c r="G119" s="1309" t="s">
        <v>93</v>
      </c>
      <c r="H119" s="1309" t="s">
        <v>94</v>
      </c>
      <c r="I119" s="1309" t="s">
        <v>95</v>
      </c>
      <c r="J119" s="1522" t="s">
        <v>164</v>
      </c>
      <c r="K119" s="1529"/>
      <c r="L119" s="1523"/>
      <c r="M119" s="1309" t="s">
        <v>97</v>
      </c>
      <c r="N119" s="1309" t="s">
        <v>992</v>
      </c>
      <c r="O119" s="1309" t="s">
        <v>993</v>
      </c>
      <c r="P119" s="1522" t="s">
        <v>79</v>
      </c>
      <c r="Q119" s="1523"/>
    </row>
    <row r="120" spans="2:17" ht="60.75" customHeight="1">
      <c r="B120" s="308"/>
      <c r="C120" s="308"/>
      <c r="D120" s="309"/>
      <c r="E120" s="309"/>
      <c r="F120" s="309"/>
      <c r="G120" s="309"/>
      <c r="H120" s="309"/>
      <c r="I120" s="310"/>
      <c r="J120" s="289"/>
      <c r="K120" s="290"/>
      <c r="L120" s="1502"/>
      <c r="M120" s="265"/>
      <c r="N120" s="265"/>
      <c r="O120" s="265"/>
      <c r="P120" s="1574" t="s">
        <v>5618</v>
      </c>
      <c r="Q120" s="1575"/>
    </row>
    <row r="123" spans="2:17" ht="15.75" thickBot="1"/>
    <row r="124" spans="2:17" ht="54" customHeight="1">
      <c r="B124" s="1283" t="s">
        <v>17</v>
      </c>
      <c r="C124" s="1283" t="s">
        <v>157</v>
      </c>
      <c r="D124" s="1309" t="s">
        <v>158</v>
      </c>
      <c r="E124" s="1283" t="s">
        <v>28</v>
      </c>
      <c r="F124" s="25" t="s">
        <v>228</v>
      </c>
      <c r="G124" s="26"/>
    </row>
    <row r="125" spans="2:17" ht="120.75" customHeight="1">
      <c r="B125" s="1783" t="s">
        <v>229</v>
      </c>
      <c r="C125" s="311" t="s">
        <v>230</v>
      </c>
      <c r="D125" s="1271">
        <v>25</v>
      </c>
      <c r="E125" s="1271">
        <v>0</v>
      </c>
      <c r="F125" s="1541">
        <f>+E125+E126+E127</f>
        <v>0</v>
      </c>
      <c r="G125" s="27"/>
    </row>
    <row r="126" spans="2:17" ht="76.150000000000006" customHeight="1">
      <c r="B126" s="1783"/>
      <c r="C126" s="311" t="s">
        <v>231</v>
      </c>
      <c r="D126" s="1253">
        <v>25</v>
      </c>
      <c r="E126" s="1271">
        <v>0</v>
      </c>
      <c r="F126" s="1542"/>
      <c r="G126" s="27"/>
    </row>
    <row r="127" spans="2:17" ht="69" customHeight="1">
      <c r="B127" s="1783"/>
      <c r="C127" s="311" t="s">
        <v>232</v>
      </c>
      <c r="D127" s="1271">
        <v>10</v>
      </c>
      <c r="E127" s="1271">
        <v>0</v>
      </c>
      <c r="F127" s="1543"/>
      <c r="G127" s="27"/>
    </row>
    <row r="128" spans="2:17">
      <c r="C128"/>
    </row>
    <row r="131" spans="2:5">
      <c r="B131" s="8" t="s">
        <v>233</v>
      </c>
    </row>
    <row r="134" spans="2:5">
      <c r="B134" s="264" t="s">
        <v>17</v>
      </c>
      <c r="C134" s="264" t="s">
        <v>27</v>
      </c>
      <c r="D134" s="1283" t="s">
        <v>28</v>
      </c>
      <c r="E134" s="1283" t="s">
        <v>29</v>
      </c>
    </row>
    <row r="135" spans="2:5" ht="28.5">
      <c r="B135" s="269" t="s">
        <v>1076</v>
      </c>
      <c r="C135" s="270">
        <v>40</v>
      </c>
      <c r="D135" s="1271">
        <f>+E112</f>
        <v>0</v>
      </c>
      <c r="E135" s="1560">
        <f>+D135+D136</f>
        <v>0</v>
      </c>
    </row>
    <row r="136" spans="2:5" ht="42.75">
      <c r="B136" s="269" t="s">
        <v>1077</v>
      </c>
      <c r="C136" s="270">
        <v>60</v>
      </c>
      <c r="D136" s="1271">
        <f>+F125</f>
        <v>0</v>
      </c>
      <c r="E136" s="1562"/>
    </row>
  </sheetData>
  <mergeCells count="45">
    <mergeCell ref="E135:E136"/>
    <mergeCell ref="D94:E94"/>
    <mergeCell ref="D95:E95"/>
    <mergeCell ref="B98:P98"/>
    <mergeCell ref="B101:N101"/>
    <mergeCell ref="E112:E114"/>
    <mergeCell ref="B117:N117"/>
    <mergeCell ref="J119:L119"/>
    <mergeCell ref="P119:Q119"/>
    <mergeCell ref="P120:Q120"/>
    <mergeCell ref="B125:B127"/>
    <mergeCell ref="F125:F127"/>
    <mergeCell ref="B91:N91"/>
    <mergeCell ref="P80:Q80"/>
    <mergeCell ref="P81:Q81"/>
    <mergeCell ref="P82:Q82"/>
    <mergeCell ref="P83:Q83"/>
    <mergeCell ref="P84:Q84"/>
    <mergeCell ref="P85:Q85"/>
    <mergeCell ref="P86:Q86"/>
    <mergeCell ref="P87:Q87"/>
    <mergeCell ref="P88:Q88"/>
    <mergeCell ref="P89:Q89"/>
    <mergeCell ref="P90:Q90"/>
    <mergeCell ref="J79:L79"/>
    <mergeCell ref="P79:Q79"/>
    <mergeCell ref="C10:E10"/>
    <mergeCell ref="B14:C21"/>
    <mergeCell ref="B22:C22"/>
    <mergeCell ref="E40:E41"/>
    <mergeCell ref="M45:N45"/>
    <mergeCell ref="B58:B59"/>
    <mergeCell ref="C58:C59"/>
    <mergeCell ref="D58:E58"/>
    <mergeCell ref="C62:N62"/>
    <mergeCell ref="B64:N64"/>
    <mergeCell ref="O67:P67"/>
    <mergeCell ref="O68:P68"/>
    <mergeCell ref="B74:N74"/>
    <mergeCell ref="C9:N9"/>
    <mergeCell ref="B2:P2"/>
    <mergeCell ref="B4:P4"/>
    <mergeCell ref="C6:N6"/>
    <mergeCell ref="C7:N7"/>
    <mergeCell ref="C8:N8"/>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scale="65"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opLeftCell="D43" zoomScale="75" zoomScaleNormal="75"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7.2851562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2" width="18.7109375" style="1492" customWidth="1"/>
    <col min="13" max="13" width="18.7109375" style="236" customWidth="1"/>
    <col min="14" max="14" width="22.140625" style="236" customWidth="1"/>
    <col min="15" max="15" width="26.140625" style="236" customWidth="1"/>
    <col min="16" max="16" width="19.5703125" style="236" bestFit="1" customWidth="1"/>
    <col min="17" max="17" width="19.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5568</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5879</v>
      </c>
      <c r="D10" s="1514"/>
      <c r="E10" s="1515"/>
      <c r="F10" s="239"/>
      <c r="G10" s="239"/>
      <c r="H10" s="239"/>
      <c r="I10" s="239"/>
      <c r="J10" s="239"/>
      <c r="K10" s="239"/>
      <c r="L10" s="1493"/>
      <c r="M10" s="239"/>
      <c r="N10" s="240"/>
    </row>
    <row r="11" spans="2:16" ht="16.5" thickBot="1">
      <c r="B11" s="314" t="s">
        <v>8</v>
      </c>
      <c r="C11" s="1308">
        <v>41989</v>
      </c>
      <c r="D11" s="243"/>
      <c r="E11" s="243"/>
      <c r="F11" s="243"/>
      <c r="G11" s="243"/>
      <c r="H11" s="243"/>
      <c r="I11" s="243"/>
      <c r="J11" s="243"/>
      <c r="K11" s="243"/>
      <c r="L11" s="1494"/>
      <c r="M11" s="243"/>
      <c r="N11" s="244"/>
    </row>
    <row r="12" spans="2:16" ht="15.75">
      <c r="B12" s="245"/>
      <c r="C12" s="246"/>
      <c r="D12" s="247"/>
      <c r="E12" s="247"/>
      <c r="F12" s="247"/>
      <c r="G12" s="247"/>
      <c r="H12" s="247"/>
      <c r="I12" s="248"/>
      <c r="J12" s="248"/>
      <c r="K12" s="248"/>
      <c r="L12" s="1495"/>
      <c r="M12" s="248"/>
      <c r="N12" s="247"/>
    </row>
    <row r="13" spans="2:16">
      <c r="I13" s="248"/>
      <c r="J13" s="248"/>
      <c r="K13" s="248"/>
      <c r="L13" s="1495"/>
      <c r="M13" s="248"/>
      <c r="N13" s="1289"/>
    </row>
    <row r="14" spans="2:16" ht="45.75" customHeight="1">
      <c r="B14" s="1764" t="s">
        <v>9</v>
      </c>
      <c r="C14" s="1764"/>
      <c r="D14" s="1314" t="s">
        <v>10</v>
      </c>
      <c r="E14" s="1314" t="s">
        <v>11</v>
      </c>
      <c r="F14" s="1314" t="s">
        <v>12</v>
      </c>
      <c r="G14" s="315"/>
      <c r="I14" s="250"/>
      <c r="J14" s="250"/>
      <c r="K14" s="250"/>
      <c r="L14" s="1397"/>
      <c r="M14" s="250"/>
      <c r="N14" s="1289"/>
    </row>
    <row r="15" spans="2:16">
      <c r="B15" s="1764"/>
      <c r="C15" s="1764"/>
      <c r="D15" s="1314">
        <v>32</v>
      </c>
      <c r="E15" s="251">
        <v>1670624800</v>
      </c>
      <c r="F15" s="734">
        <v>800</v>
      </c>
      <c r="G15" s="316"/>
      <c r="I15" s="252"/>
      <c r="J15" s="252"/>
      <c r="K15" s="252"/>
      <c r="L15" s="1496"/>
      <c r="M15" s="252"/>
      <c r="N15" s="1289"/>
    </row>
    <row r="16" spans="2:16">
      <c r="B16" s="1764"/>
      <c r="C16" s="1764"/>
      <c r="D16" s="1314"/>
      <c r="E16" s="251"/>
      <c r="F16" s="251"/>
      <c r="G16" s="316"/>
      <c r="I16" s="252"/>
      <c r="J16" s="252"/>
      <c r="K16" s="252"/>
      <c r="L16" s="1496"/>
      <c r="M16" s="252"/>
      <c r="N16" s="1289"/>
    </row>
    <row r="17" spans="1:14">
      <c r="B17" s="1764"/>
      <c r="C17" s="1764"/>
      <c r="D17" s="1314"/>
      <c r="E17" s="251"/>
      <c r="F17" s="251"/>
      <c r="G17" s="316"/>
      <c r="I17" s="252"/>
      <c r="J17" s="252"/>
      <c r="K17" s="252"/>
      <c r="L17" s="1496"/>
      <c r="M17" s="252"/>
      <c r="N17" s="1289"/>
    </row>
    <row r="18" spans="1:14">
      <c r="B18" s="1764"/>
      <c r="C18" s="1764"/>
      <c r="D18" s="1314"/>
      <c r="E18" s="317"/>
      <c r="F18" s="251"/>
      <c r="G18" s="316"/>
      <c r="H18" s="253"/>
      <c r="I18" s="252"/>
      <c r="J18" s="252"/>
      <c r="K18" s="252"/>
      <c r="L18" s="1496"/>
      <c r="M18" s="252"/>
      <c r="N18" s="254"/>
    </row>
    <row r="19" spans="1:14">
      <c r="B19" s="1764"/>
      <c r="C19" s="1764"/>
      <c r="D19" s="1314"/>
      <c r="E19" s="317"/>
      <c r="F19" s="251"/>
      <c r="G19" s="316"/>
      <c r="H19" s="253"/>
      <c r="I19" s="318"/>
      <c r="J19" s="318"/>
      <c r="K19" s="318"/>
      <c r="L19" s="1497"/>
      <c r="M19" s="318"/>
      <c r="N19" s="254"/>
    </row>
    <row r="20" spans="1:14">
      <c r="B20" s="1764"/>
      <c r="C20" s="1764"/>
      <c r="D20" s="1314"/>
      <c r="E20" s="317"/>
      <c r="F20" s="251"/>
      <c r="G20" s="316"/>
      <c r="H20" s="253"/>
      <c r="I20" s="248"/>
      <c r="J20" s="248"/>
      <c r="K20" s="248"/>
      <c r="L20" s="1495"/>
      <c r="M20" s="248"/>
      <c r="N20" s="254"/>
    </row>
    <row r="21" spans="1:14">
      <c r="B21" s="1764"/>
      <c r="C21" s="1764"/>
      <c r="D21" s="1314"/>
      <c r="E21" s="1202"/>
      <c r="F21" s="3"/>
      <c r="G21" s="316"/>
      <c r="H21" s="253"/>
      <c r="I21" s="248"/>
      <c r="J21" s="248"/>
      <c r="K21" s="248"/>
      <c r="L21" s="1495"/>
      <c r="M21" s="248"/>
      <c r="N21" s="254"/>
    </row>
    <row r="22" spans="1:14" ht="15.75" thickBot="1">
      <c r="B22" s="1765" t="s">
        <v>13</v>
      </c>
      <c r="C22" s="1766"/>
      <c r="D22" s="1314"/>
      <c r="E22" s="151">
        <v>1670624800</v>
      </c>
      <c r="F22" s="3">
        <v>800</v>
      </c>
      <c r="G22" s="316"/>
      <c r="H22" s="253"/>
      <c r="I22" s="248"/>
      <c r="J22" s="248"/>
      <c r="K22" s="248"/>
      <c r="L22" s="1495"/>
      <c r="M22" s="248"/>
      <c r="N22" s="254"/>
    </row>
    <row r="23" spans="1:14" ht="45.75" thickBot="1">
      <c r="A23" s="255"/>
      <c r="B23" s="256" t="s">
        <v>14</v>
      </c>
      <c r="C23" s="256" t="s">
        <v>15</v>
      </c>
      <c r="E23" s="250"/>
      <c r="F23" s="250"/>
      <c r="G23" s="250"/>
      <c r="H23" s="250"/>
      <c r="I23" s="257"/>
      <c r="J23" s="257"/>
      <c r="K23" s="257"/>
      <c r="L23" s="1498"/>
      <c r="M23" s="257"/>
    </row>
    <row r="24" spans="1:14" ht="15.75" thickBot="1">
      <c r="A24" s="258">
        <v>1</v>
      </c>
      <c r="C24" s="755">
        <f>+F22*0.8</f>
        <v>640</v>
      </c>
      <c r="D24" s="224"/>
      <c r="E24" s="225">
        <f>E22</f>
        <v>1670624800</v>
      </c>
      <c r="F24" s="7"/>
      <c r="G24" s="7"/>
      <c r="H24" s="7"/>
      <c r="I24" s="260"/>
      <c r="J24" s="260"/>
      <c r="K24" s="260"/>
      <c r="L24" s="1498"/>
      <c r="M24" s="260"/>
    </row>
    <row r="25" spans="1:14">
      <c r="A25" s="1333"/>
      <c r="C25" s="262"/>
      <c r="D25" s="252"/>
      <c r="E25" s="263"/>
      <c r="F25" s="7"/>
      <c r="G25" s="7"/>
      <c r="H25" s="7"/>
      <c r="I25" s="260"/>
      <c r="J25" s="260"/>
      <c r="K25" s="260"/>
      <c r="L25" s="1498"/>
      <c r="M25" s="260"/>
    </row>
    <row r="26" spans="1:14">
      <c r="A26" s="1333"/>
      <c r="C26" s="262"/>
      <c r="D26" s="252"/>
      <c r="E26" s="263"/>
      <c r="F26" s="7"/>
      <c r="G26" s="7"/>
      <c r="H26" s="7"/>
      <c r="I26" s="260"/>
      <c r="J26" s="260"/>
      <c r="K26" s="260"/>
      <c r="L26" s="1498"/>
      <c r="M26" s="260"/>
    </row>
    <row r="27" spans="1:14">
      <c r="A27" s="1333"/>
      <c r="B27" s="8" t="s">
        <v>16</v>
      </c>
      <c r="C27"/>
      <c r="D27"/>
      <c r="E27"/>
      <c r="F27"/>
      <c r="G27"/>
      <c r="H27"/>
      <c r="I27" s="248"/>
      <c r="J27" s="248"/>
      <c r="K27" s="248"/>
      <c r="L27" s="1495"/>
      <c r="M27" s="248"/>
      <c r="N27" s="1289"/>
    </row>
    <row r="28" spans="1:14">
      <c r="A28" s="1333"/>
      <c r="B28"/>
      <c r="C28"/>
      <c r="D28"/>
      <c r="E28"/>
      <c r="F28"/>
      <c r="G28"/>
      <c r="H28"/>
      <c r="I28" s="248"/>
      <c r="J28" s="248"/>
      <c r="K28" s="248"/>
      <c r="L28" s="1495"/>
      <c r="M28" s="248"/>
      <c r="N28" s="1289"/>
    </row>
    <row r="29" spans="1:14">
      <c r="A29" s="1333"/>
      <c r="B29" s="264" t="s">
        <v>17</v>
      </c>
      <c r="C29" s="264" t="s">
        <v>18</v>
      </c>
      <c r="D29" s="264" t="s">
        <v>19</v>
      </c>
      <c r="E29"/>
      <c r="F29"/>
      <c r="G29"/>
      <c r="H29"/>
      <c r="I29" s="248"/>
      <c r="J29" s="248"/>
      <c r="K29" s="248"/>
      <c r="L29" s="1495"/>
      <c r="M29" s="248"/>
      <c r="N29" s="1289"/>
    </row>
    <row r="30" spans="1:14">
      <c r="A30" s="1333"/>
      <c r="B30" s="265" t="s">
        <v>20</v>
      </c>
      <c r="C30" s="1271"/>
      <c r="D30" s="1271" t="s">
        <v>21</v>
      </c>
      <c r="E30"/>
      <c r="F30"/>
      <c r="G30"/>
      <c r="H30"/>
      <c r="I30" s="248"/>
      <c r="J30" s="248"/>
      <c r="K30" s="248"/>
      <c r="L30" s="1495"/>
      <c r="M30" s="248"/>
      <c r="N30" s="1289"/>
    </row>
    <row r="31" spans="1:14">
      <c r="A31" s="1333"/>
      <c r="B31" s="265" t="s">
        <v>22</v>
      </c>
      <c r="C31" s="1271"/>
      <c r="D31" s="1271" t="s">
        <v>21</v>
      </c>
      <c r="E31"/>
      <c r="F31"/>
      <c r="G31"/>
      <c r="H31"/>
      <c r="I31" s="248"/>
      <c r="J31" s="248"/>
      <c r="K31" s="248"/>
      <c r="L31" s="1495"/>
      <c r="M31" s="248"/>
      <c r="N31" s="1289"/>
    </row>
    <row r="32" spans="1:14">
      <c r="A32" s="1333"/>
      <c r="B32" s="265" t="s">
        <v>23</v>
      </c>
      <c r="C32" s="1271"/>
      <c r="D32" s="1271" t="s">
        <v>21</v>
      </c>
      <c r="E32"/>
      <c r="F32"/>
      <c r="G32"/>
      <c r="H32"/>
      <c r="I32" s="248"/>
      <c r="J32" s="248"/>
      <c r="K32" s="248"/>
      <c r="L32" s="1495"/>
      <c r="M32" s="248"/>
      <c r="N32" s="1289"/>
    </row>
    <row r="33" spans="1:17">
      <c r="A33" s="1333"/>
      <c r="B33" s="265" t="s">
        <v>24</v>
      </c>
      <c r="C33" s="1271"/>
      <c r="D33" s="1271" t="s">
        <v>21</v>
      </c>
      <c r="E33"/>
      <c r="F33"/>
      <c r="G33"/>
      <c r="H33"/>
      <c r="I33" s="248"/>
      <c r="J33" s="248"/>
      <c r="K33" s="248"/>
      <c r="L33" s="1495"/>
      <c r="M33" s="248"/>
      <c r="N33" s="1289"/>
    </row>
    <row r="34" spans="1:17">
      <c r="A34" s="1333"/>
      <c r="B34" s="289" t="s">
        <v>240</v>
      </c>
      <c r="C34" s="289"/>
      <c r="D34" s="1330" t="s">
        <v>21</v>
      </c>
      <c r="E34"/>
      <c r="F34"/>
      <c r="G34"/>
      <c r="H34"/>
      <c r="I34" s="248"/>
      <c r="J34" s="248"/>
      <c r="K34" s="248"/>
      <c r="L34" s="1495"/>
      <c r="M34" s="248"/>
      <c r="N34" s="1289"/>
    </row>
    <row r="35" spans="1:17">
      <c r="A35" s="1333"/>
      <c r="B35"/>
      <c r="C35"/>
      <c r="D35"/>
      <c r="E35"/>
      <c r="F35"/>
      <c r="G35"/>
      <c r="H35"/>
      <c r="I35" s="248"/>
      <c r="J35" s="248"/>
      <c r="K35" s="248"/>
      <c r="L35" s="1495"/>
      <c r="M35" s="248"/>
      <c r="N35" s="1289"/>
    </row>
    <row r="36" spans="1:17">
      <c r="A36" s="1333"/>
      <c r="B36" s="8" t="s">
        <v>26</v>
      </c>
      <c r="C36"/>
      <c r="D36"/>
      <c r="E36"/>
      <c r="F36"/>
      <c r="G36"/>
      <c r="H36"/>
      <c r="I36" s="248"/>
      <c r="J36" s="248"/>
      <c r="K36" s="248"/>
      <c r="L36" s="1495"/>
      <c r="M36" s="248"/>
      <c r="N36" s="1289"/>
    </row>
    <row r="37" spans="1:17">
      <c r="A37" s="1333"/>
      <c r="B37"/>
      <c r="C37"/>
      <c r="D37"/>
      <c r="E37"/>
      <c r="F37"/>
      <c r="G37"/>
      <c r="H37"/>
      <c r="I37" s="248"/>
      <c r="J37" s="248"/>
      <c r="K37" s="248"/>
      <c r="L37" s="1495"/>
      <c r="M37" s="248"/>
      <c r="N37" s="1289"/>
    </row>
    <row r="38" spans="1:17">
      <c r="A38" s="1333"/>
      <c r="B38"/>
      <c r="C38"/>
      <c r="D38"/>
      <c r="E38"/>
      <c r="F38"/>
      <c r="G38"/>
      <c r="H38"/>
      <c r="I38" s="248"/>
      <c r="J38" s="248"/>
      <c r="K38" s="248"/>
      <c r="L38" s="1495"/>
      <c r="M38" s="248"/>
      <c r="N38" s="1289"/>
    </row>
    <row r="39" spans="1:17">
      <c r="A39" s="1333"/>
      <c r="B39" s="264" t="s">
        <v>17</v>
      </c>
      <c r="C39" s="264" t="s">
        <v>27</v>
      </c>
      <c r="D39" s="1283" t="s">
        <v>28</v>
      </c>
      <c r="E39" s="1283" t="s">
        <v>29</v>
      </c>
      <c r="F39"/>
      <c r="G39"/>
      <c r="H39"/>
      <c r="I39" s="248"/>
      <c r="J39" s="248"/>
      <c r="K39" s="248"/>
      <c r="L39" s="1495"/>
      <c r="M39" s="248"/>
      <c r="N39" s="1289"/>
    </row>
    <row r="40" spans="1:17" ht="28.5">
      <c r="A40" s="1333"/>
      <c r="B40" s="269" t="s">
        <v>30</v>
      </c>
      <c r="C40" s="270">
        <v>40</v>
      </c>
      <c r="D40" s="1271">
        <v>0</v>
      </c>
      <c r="E40" s="1560">
        <f>+D40+D41</f>
        <v>0</v>
      </c>
      <c r="F40"/>
      <c r="G40"/>
      <c r="H40"/>
      <c r="I40" s="248"/>
      <c r="J40" s="248"/>
      <c r="K40" s="248"/>
      <c r="L40" s="1495"/>
      <c r="M40" s="248"/>
      <c r="N40" s="1289"/>
    </row>
    <row r="41" spans="1:17" ht="42.75">
      <c r="A41" s="1333"/>
      <c r="B41" s="269" t="s">
        <v>31</v>
      </c>
      <c r="C41" s="270">
        <v>60</v>
      </c>
      <c r="D41" s="1271">
        <f>+F134</f>
        <v>0</v>
      </c>
      <c r="E41" s="1562"/>
      <c r="F41"/>
      <c r="G41"/>
      <c r="H41"/>
      <c r="I41" s="248"/>
      <c r="J41" s="248"/>
      <c r="K41" s="248"/>
      <c r="L41" s="1495"/>
      <c r="M41" s="248"/>
      <c r="N41" s="1289"/>
    </row>
    <row r="42" spans="1:17">
      <c r="A42" s="1333"/>
      <c r="C42" s="262"/>
      <c r="D42" s="252"/>
      <c r="E42" s="263"/>
      <c r="F42" s="7"/>
      <c r="G42" s="7"/>
      <c r="H42" s="7"/>
      <c r="I42" s="260"/>
      <c r="J42" s="260"/>
      <c r="K42" s="260"/>
      <c r="L42" s="1498"/>
      <c r="M42" s="260"/>
    </row>
    <row r="43" spans="1:17">
      <c r="A43" s="1333"/>
      <c r="C43" s="262"/>
      <c r="D43" s="252"/>
      <c r="E43" s="263"/>
      <c r="F43" s="7"/>
      <c r="G43" s="7"/>
      <c r="H43" s="7"/>
      <c r="I43" s="260"/>
      <c r="J43" s="260"/>
      <c r="K43" s="260"/>
      <c r="L43" s="1498"/>
      <c r="M43" s="260"/>
    </row>
    <row r="44" spans="1:17">
      <c r="A44" s="1333"/>
      <c r="C44" s="262"/>
      <c r="D44" s="252"/>
      <c r="E44" s="263"/>
      <c r="F44" s="7"/>
      <c r="G44" s="7"/>
      <c r="H44" s="7"/>
      <c r="I44" s="260"/>
      <c r="J44" s="260"/>
      <c r="K44" s="260"/>
      <c r="L44" s="1498"/>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400" t="s">
        <v>43</v>
      </c>
      <c r="M48" s="12" t="s">
        <v>44</v>
      </c>
      <c r="N48" s="11" t="s">
        <v>45</v>
      </c>
      <c r="O48" s="11" t="s">
        <v>46</v>
      </c>
      <c r="P48" s="13" t="s">
        <v>47</v>
      </c>
      <c r="Q48" s="13" t="s">
        <v>48</v>
      </c>
    </row>
    <row r="49" spans="1:26" s="1263" customFormat="1" ht="60">
      <c r="A49" s="1311"/>
      <c r="B49" s="15" t="s">
        <v>5569</v>
      </c>
      <c r="C49" s="16" t="s">
        <v>5570</v>
      </c>
      <c r="D49" s="16" t="s">
        <v>5570</v>
      </c>
      <c r="E49" s="441" t="s">
        <v>5571</v>
      </c>
      <c r="F49" s="281" t="s">
        <v>19</v>
      </c>
      <c r="G49" s="274">
        <v>0.6</v>
      </c>
      <c r="H49" s="275">
        <v>40323</v>
      </c>
      <c r="I49" s="275">
        <v>40573</v>
      </c>
      <c r="J49" s="276"/>
      <c r="K49" s="441">
        <v>0</v>
      </c>
      <c r="L49" s="1401">
        <f>(DAYS360(H49,I49)/30)</f>
        <v>8.1666666666666661</v>
      </c>
      <c r="M49" s="441">
        <v>850</v>
      </c>
      <c r="N49" s="441">
        <v>100</v>
      </c>
      <c r="O49" s="523">
        <v>583643937</v>
      </c>
      <c r="P49" s="972">
        <v>29</v>
      </c>
      <c r="Q49" s="323" t="s">
        <v>5572</v>
      </c>
      <c r="R49" s="279"/>
      <c r="S49" s="279"/>
      <c r="T49" s="279"/>
      <c r="U49" s="279"/>
      <c r="V49" s="279"/>
      <c r="W49" s="279"/>
      <c r="X49" s="279"/>
      <c r="Y49" s="279"/>
      <c r="Z49" s="279"/>
    </row>
    <row r="50" spans="1:26" s="1263" customFormat="1" ht="60">
      <c r="A50" s="1311"/>
      <c r="B50" s="15" t="s">
        <v>5569</v>
      </c>
      <c r="C50" s="16" t="s">
        <v>5573</v>
      </c>
      <c r="D50" s="16" t="s">
        <v>5573</v>
      </c>
      <c r="E50" s="441" t="s">
        <v>5574</v>
      </c>
      <c r="F50" s="281" t="s">
        <v>19</v>
      </c>
      <c r="G50" s="274">
        <v>1</v>
      </c>
      <c r="H50" s="275">
        <v>40534</v>
      </c>
      <c r="I50" s="275">
        <v>40838</v>
      </c>
      <c r="J50" s="276"/>
      <c r="K50" s="441">
        <v>0</v>
      </c>
      <c r="L50" s="1401">
        <f t="shared" ref="L50:L54" si="0">(DAYS360(H50,I50)/30)</f>
        <v>10</v>
      </c>
      <c r="M50" s="441">
        <v>1270</v>
      </c>
      <c r="N50" s="441">
        <v>100</v>
      </c>
      <c r="O50" s="523">
        <v>190500000</v>
      </c>
      <c r="P50" s="523">
        <v>7</v>
      </c>
      <c r="Q50" s="323" t="s">
        <v>5575</v>
      </c>
      <c r="R50" s="279"/>
      <c r="S50" s="279"/>
      <c r="T50" s="279"/>
      <c r="U50" s="279"/>
      <c r="V50" s="279"/>
      <c r="W50" s="279"/>
      <c r="X50" s="279"/>
      <c r="Y50" s="279"/>
      <c r="Z50" s="279"/>
    </row>
    <row r="51" spans="1:26" s="1263" customFormat="1" ht="60">
      <c r="A51" s="1311"/>
      <c r="B51" s="15" t="s">
        <v>5569</v>
      </c>
      <c r="C51" s="16" t="s">
        <v>5576</v>
      </c>
      <c r="D51" s="16" t="s">
        <v>5576</v>
      </c>
      <c r="E51" s="441" t="s">
        <v>5577</v>
      </c>
      <c r="F51" s="281" t="s">
        <v>19</v>
      </c>
      <c r="G51" s="274">
        <v>1</v>
      </c>
      <c r="H51" s="275">
        <v>38511</v>
      </c>
      <c r="I51" s="275">
        <v>38876</v>
      </c>
      <c r="J51" s="276"/>
      <c r="K51" s="705">
        <v>0</v>
      </c>
      <c r="L51" s="1401">
        <f t="shared" si="0"/>
        <v>12</v>
      </c>
      <c r="M51" s="441">
        <v>1200</v>
      </c>
      <c r="N51" s="441">
        <v>100</v>
      </c>
      <c r="O51" s="523">
        <v>180000000</v>
      </c>
      <c r="P51" s="523">
        <v>11</v>
      </c>
      <c r="Q51" s="323" t="s">
        <v>5575</v>
      </c>
      <c r="R51" s="279"/>
      <c r="S51" s="279"/>
      <c r="T51" s="279"/>
      <c r="U51" s="279"/>
      <c r="V51" s="279"/>
      <c r="W51" s="279"/>
      <c r="X51" s="279"/>
      <c r="Y51" s="279"/>
      <c r="Z51" s="279"/>
    </row>
    <row r="52" spans="1:26" s="1263" customFormat="1" ht="60">
      <c r="A52" s="1311"/>
      <c r="B52" s="15" t="s">
        <v>5569</v>
      </c>
      <c r="C52" s="16" t="s">
        <v>5578</v>
      </c>
      <c r="D52" s="16" t="s">
        <v>5578</v>
      </c>
      <c r="E52" s="441" t="s">
        <v>5579</v>
      </c>
      <c r="F52" s="281" t="s">
        <v>19</v>
      </c>
      <c r="G52" s="274">
        <v>1</v>
      </c>
      <c r="H52" s="275">
        <v>39071</v>
      </c>
      <c r="I52" s="275">
        <v>39375</v>
      </c>
      <c r="J52" s="276"/>
      <c r="K52" s="441">
        <v>0</v>
      </c>
      <c r="L52" s="1401">
        <f t="shared" si="0"/>
        <v>10</v>
      </c>
      <c r="M52" s="441">
        <v>1200</v>
      </c>
      <c r="N52" s="441">
        <v>100</v>
      </c>
      <c r="O52" s="523">
        <v>180000000</v>
      </c>
      <c r="P52" s="523">
        <v>5</v>
      </c>
      <c r="Q52" s="323" t="s">
        <v>5575</v>
      </c>
      <c r="R52" s="279"/>
      <c r="S52" s="279"/>
      <c r="T52" s="279"/>
      <c r="U52" s="279"/>
      <c r="V52" s="279"/>
      <c r="W52" s="279"/>
      <c r="X52" s="279"/>
      <c r="Y52" s="279"/>
      <c r="Z52" s="279"/>
    </row>
    <row r="53" spans="1:26" s="1263" customFormat="1" ht="60">
      <c r="A53" s="1311"/>
      <c r="B53" s="15" t="s">
        <v>5569</v>
      </c>
      <c r="C53" s="16" t="s">
        <v>5580</v>
      </c>
      <c r="D53" s="16" t="s">
        <v>5580</v>
      </c>
      <c r="E53" s="441" t="s">
        <v>5581</v>
      </c>
      <c r="F53" s="281" t="s">
        <v>19</v>
      </c>
      <c r="G53" s="274">
        <v>1</v>
      </c>
      <c r="H53" s="275">
        <v>40161</v>
      </c>
      <c r="I53" s="275">
        <v>40891</v>
      </c>
      <c r="J53" s="276"/>
      <c r="K53" s="441">
        <v>0</v>
      </c>
      <c r="L53" s="1401">
        <f t="shared" si="0"/>
        <v>24</v>
      </c>
      <c r="M53" s="441">
        <v>1500</v>
      </c>
      <c r="N53" s="441">
        <v>100</v>
      </c>
      <c r="O53" s="1187" t="s">
        <v>5582</v>
      </c>
      <c r="P53" s="523">
        <v>9</v>
      </c>
      <c r="Q53" s="323" t="s">
        <v>5575</v>
      </c>
      <c r="R53" s="279"/>
      <c r="S53" s="279"/>
      <c r="T53" s="279"/>
      <c r="U53" s="279"/>
      <c r="V53" s="279"/>
      <c r="W53" s="279"/>
      <c r="X53" s="279"/>
      <c r="Y53" s="279"/>
      <c r="Z53" s="279"/>
    </row>
    <row r="54" spans="1:26" s="1263" customFormat="1" ht="60">
      <c r="A54" s="1311"/>
      <c r="B54" s="15" t="s">
        <v>5569</v>
      </c>
      <c r="C54" s="16" t="s">
        <v>5583</v>
      </c>
      <c r="D54" s="16" t="s">
        <v>5583</v>
      </c>
      <c r="E54" s="441" t="s">
        <v>5584</v>
      </c>
      <c r="F54" s="281" t="s">
        <v>19</v>
      </c>
      <c r="G54" s="274">
        <v>1</v>
      </c>
      <c r="H54" s="275">
        <v>40709</v>
      </c>
      <c r="I54" s="275">
        <v>40881</v>
      </c>
      <c r="J54" s="276"/>
      <c r="K54" s="441">
        <v>0</v>
      </c>
      <c r="L54" s="1401">
        <f t="shared" si="0"/>
        <v>5.6333333333333337</v>
      </c>
      <c r="M54" s="441">
        <v>120</v>
      </c>
      <c r="N54" s="441">
        <f>120*100/668</f>
        <v>17.964071856287426</v>
      </c>
      <c r="O54" s="523">
        <v>23500000</v>
      </c>
      <c r="P54" s="523">
        <v>6</v>
      </c>
      <c r="Q54" s="323" t="s">
        <v>5575</v>
      </c>
      <c r="R54" s="279"/>
      <c r="S54" s="279"/>
      <c r="T54" s="279"/>
      <c r="U54" s="279"/>
      <c r="V54" s="279"/>
      <c r="W54" s="279"/>
      <c r="X54" s="279"/>
      <c r="Y54" s="279"/>
      <c r="Z54" s="279"/>
    </row>
    <row r="55" spans="1:26" s="1263" customFormat="1">
      <c r="A55" s="1311"/>
      <c r="B55" s="17" t="s">
        <v>29</v>
      </c>
      <c r="C55" s="16"/>
      <c r="D55" s="15"/>
      <c r="E55" s="303"/>
      <c r="F55" s="281"/>
      <c r="G55" s="281"/>
      <c r="H55" s="281"/>
      <c r="I55" s="276"/>
      <c r="J55" s="276"/>
      <c r="K55" s="282">
        <f>SUM(K49:K54)</f>
        <v>0</v>
      </c>
      <c r="L55" s="1402">
        <f>SUM(L49:L54)</f>
        <v>69.8</v>
      </c>
      <c r="M55" s="283">
        <f>SUM(M49:M54)</f>
        <v>6140</v>
      </c>
      <c r="N55" s="282">
        <f>SUM(N49:N54)</f>
        <v>517.96407185628743</v>
      </c>
      <c r="O55" s="523"/>
      <c r="P55" s="523"/>
      <c r="Q55" s="18"/>
    </row>
    <row r="56" spans="1:26" s="284" customFormat="1">
      <c r="E56" s="285"/>
      <c r="L56" s="1499"/>
    </row>
    <row r="57" spans="1:26" s="284" customFormat="1">
      <c r="B57" s="1550" t="s">
        <v>57</v>
      </c>
      <c r="C57" s="1550" t="s">
        <v>58</v>
      </c>
      <c r="D57" s="1552" t="s">
        <v>59</v>
      </c>
      <c r="E57" s="1552"/>
      <c r="L57" s="1499"/>
    </row>
    <row r="58" spans="1:26" s="284" customFormat="1">
      <c r="B58" s="1551"/>
      <c r="C58" s="1551"/>
      <c r="D58" s="1276" t="s">
        <v>60</v>
      </c>
      <c r="E58" s="325" t="s">
        <v>61</v>
      </c>
      <c r="L58" s="1499"/>
    </row>
    <row r="59" spans="1:26" s="284" customFormat="1" ht="30.6" customHeight="1">
      <c r="B59" s="19" t="s">
        <v>62</v>
      </c>
      <c r="C59" s="286">
        <f>+K55</f>
        <v>0</v>
      </c>
      <c r="D59" s="1369"/>
      <c r="E59" s="1369" t="s">
        <v>63</v>
      </c>
      <c r="F59" s="287"/>
      <c r="G59" s="287"/>
      <c r="H59" s="287"/>
      <c r="I59" s="287"/>
      <c r="J59" s="287"/>
      <c r="K59" s="287"/>
      <c r="L59" s="1500"/>
      <c r="M59" s="287"/>
    </row>
    <row r="60" spans="1:26" s="284" customFormat="1" ht="30" customHeight="1">
      <c r="B60" s="19" t="s">
        <v>64</v>
      </c>
      <c r="C60" s="286">
        <f>+M55</f>
        <v>6140</v>
      </c>
      <c r="D60" s="1369"/>
      <c r="E60" s="1369" t="s">
        <v>21</v>
      </c>
      <c r="L60" s="1499"/>
    </row>
    <row r="61" spans="1:26" s="284" customFormat="1">
      <c r="B61" s="288"/>
      <c r="C61" s="1769"/>
      <c r="D61" s="1769"/>
      <c r="E61" s="1769"/>
      <c r="F61" s="1769"/>
      <c r="G61" s="1769"/>
      <c r="H61" s="1769"/>
      <c r="I61" s="1769"/>
      <c r="J61" s="1769"/>
      <c r="K61" s="1769"/>
      <c r="L61" s="1769"/>
      <c r="M61" s="1769"/>
      <c r="N61" s="1769"/>
    </row>
    <row r="62" spans="1:26" ht="28.15" customHeight="1" thickBot="1"/>
    <row r="63" spans="1:26" ht="27" thickBot="1">
      <c r="B63" s="1770" t="s">
        <v>65</v>
      </c>
      <c r="C63" s="1770"/>
      <c r="D63" s="1770"/>
      <c r="E63" s="1770"/>
      <c r="F63" s="1770"/>
      <c r="G63" s="1770"/>
      <c r="H63" s="1770"/>
      <c r="I63" s="1770"/>
      <c r="J63" s="1770"/>
      <c r="K63" s="1770"/>
      <c r="L63" s="1770"/>
      <c r="M63" s="1770"/>
      <c r="N63" s="1770"/>
    </row>
    <row r="66" spans="2:17" ht="109.5" customHeight="1">
      <c r="B66" s="1309" t="s">
        <v>66</v>
      </c>
      <c r="C66" s="22" t="s">
        <v>67</v>
      </c>
      <c r="D66" s="22" t="s">
        <v>68</v>
      </c>
      <c r="E66" s="22" t="s">
        <v>69</v>
      </c>
      <c r="F66" s="22" t="s">
        <v>70</v>
      </c>
      <c r="G66" s="22" t="s">
        <v>71</v>
      </c>
      <c r="H66" s="22" t="s">
        <v>72</v>
      </c>
      <c r="I66" s="22" t="s">
        <v>73</v>
      </c>
      <c r="J66" s="22" t="s">
        <v>74</v>
      </c>
      <c r="K66" s="22" t="s">
        <v>75</v>
      </c>
      <c r="L66" s="1405" t="s">
        <v>76</v>
      </c>
      <c r="M66" s="23" t="s">
        <v>77</v>
      </c>
      <c r="N66" s="23" t="s">
        <v>78</v>
      </c>
      <c r="O66" s="1522" t="s">
        <v>79</v>
      </c>
      <c r="P66" s="1523"/>
      <c r="Q66" s="22" t="s">
        <v>80</v>
      </c>
    </row>
    <row r="67" spans="2:17" ht="47.25" customHeight="1">
      <c r="B67" s="309"/>
      <c r="C67" s="309"/>
      <c r="D67" s="290"/>
      <c r="E67" s="310"/>
      <c r="F67" s="1328"/>
      <c r="G67" s="1328"/>
      <c r="H67" s="1328"/>
      <c r="I67" s="291" t="s">
        <v>19</v>
      </c>
      <c r="J67" s="291" t="s">
        <v>19</v>
      </c>
      <c r="K67" s="265" t="s">
        <v>19</v>
      </c>
      <c r="L67" s="1501" t="s">
        <v>19</v>
      </c>
      <c r="M67" s="265"/>
      <c r="N67" s="265"/>
      <c r="O67" s="1574" t="s">
        <v>5585</v>
      </c>
      <c r="P67" s="1575"/>
      <c r="Q67" s="265" t="s">
        <v>19</v>
      </c>
    </row>
    <row r="68" spans="2:17">
      <c r="B68" s="236" t="s">
        <v>84</v>
      </c>
    </row>
    <row r="69" spans="2:17">
      <c r="B69" s="236" t="s">
        <v>85</v>
      </c>
    </row>
    <row r="70" spans="2:17">
      <c r="B70" s="236" t="s">
        <v>86</v>
      </c>
    </row>
    <row r="72" spans="2:17" ht="15.75" thickBot="1"/>
    <row r="73" spans="2:17" ht="27" thickBot="1">
      <c r="B73" s="1771" t="s">
        <v>87</v>
      </c>
      <c r="C73" s="1772"/>
      <c r="D73" s="1772"/>
      <c r="E73" s="1772"/>
      <c r="F73" s="1772"/>
      <c r="G73" s="1772"/>
      <c r="H73" s="1772"/>
      <c r="I73" s="1772"/>
      <c r="J73" s="1772"/>
      <c r="K73" s="1772"/>
      <c r="L73" s="1772"/>
      <c r="M73" s="1772"/>
      <c r="N73" s="1773"/>
    </row>
    <row r="78" spans="2:17" ht="76.5" customHeight="1">
      <c r="B78" s="1309" t="s">
        <v>88</v>
      </c>
      <c r="C78" s="1309" t="s">
        <v>89</v>
      </c>
      <c r="D78" s="1309" t="s">
        <v>90</v>
      </c>
      <c r="E78" s="1309" t="s">
        <v>91</v>
      </c>
      <c r="F78" s="1309" t="s">
        <v>92</v>
      </c>
      <c r="G78" s="1309" t="s">
        <v>93</v>
      </c>
      <c r="H78" s="1309" t="s">
        <v>94</v>
      </c>
      <c r="I78" s="1309" t="s">
        <v>95</v>
      </c>
      <c r="J78" s="1522" t="s">
        <v>164</v>
      </c>
      <c r="K78" s="1529"/>
      <c r="L78" s="1523"/>
      <c r="M78" s="1309" t="s">
        <v>97</v>
      </c>
      <c r="N78" s="1309" t="s">
        <v>992</v>
      </c>
      <c r="O78" s="1309" t="s">
        <v>993</v>
      </c>
      <c r="P78" s="1522" t="s">
        <v>79</v>
      </c>
      <c r="Q78" s="1523"/>
    </row>
    <row r="79" spans="2:17" ht="48.75" customHeight="1">
      <c r="B79" s="72" t="s">
        <v>98</v>
      </c>
      <c r="C79" s="403" t="s">
        <v>3410</v>
      </c>
      <c r="D79" s="1203" t="s">
        <v>5880</v>
      </c>
      <c r="E79" s="72">
        <v>25389976</v>
      </c>
      <c r="F79" s="309" t="s">
        <v>277</v>
      </c>
      <c r="G79" s="309" t="s">
        <v>131</v>
      </c>
      <c r="H79" s="932">
        <v>39255</v>
      </c>
      <c r="I79" s="310" t="s">
        <v>329</v>
      </c>
      <c r="J79" s="308"/>
      <c r="K79" s="290"/>
      <c r="L79" s="1410"/>
      <c r="M79" s="265" t="s">
        <v>18</v>
      </c>
      <c r="N79" s="265" t="s">
        <v>19</v>
      </c>
      <c r="O79" s="265" t="s">
        <v>18</v>
      </c>
      <c r="P79" s="1574" t="s">
        <v>5881</v>
      </c>
      <c r="Q79" s="1575"/>
    </row>
    <row r="80" spans="2:17" ht="109.5" customHeight="1">
      <c r="B80" s="72" t="s">
        <v>119</v>
      </c>
      <c r="C80" s="403" t="s">
        <v>3588</v>
      </c>
      <c r="D80" s="1203" t="s">
        <v>5882</v>
      </c>
      <c r="E80" s="72">
        <v>25283921</v>
      </c>
      <c r="F80" s="309" t="s">
        <v>277</v>
      </c>
      <c r="G80" s="308" t="s">
        <v>1731</v>
      </c>
      <c r="H80" s="932">
        <v>39248</v>
      </c>
      <c r="I80" s="310" t="s">
        <v>18</v>
      </c>
      <c r="J80" s="308" t="s">
        <v>5883</v>
      </c>
      <c r="K80" s="290" t="s">
        <v>5884</v>
      </c>
      <c r="L80" s="1410" t="s">
        <v>5885</v>
      </c>
      <c r="M80" s="265" t="s">
        <v>18</v>
      </c>
      <c r="N80" s="265" t="s">
        <v>18</v>
      </c>
      <c r="O80" s="265" t="s">
        <v>18</v>
      </c>
      <c r="P80" s="1574"/>
      <c r="Q80" s="1575"/>
    </row>
    <row r="81" spans="2:17" ht="30">
      <c r="B81" s="72" t="s">
        <v>119</v>
      </c>
      <c r="C81" s="403" t="s">
        <v>3588</v>
      </c>
      <c r="D81" s="1203" t="s">
        <v>5886</v>
      </c>
      <c r="E81" s="72">
        <v>34771574</v>
      </c>
      <c r="F81" s="265" t="s">
        <v>277</v>
      </c>
      <c r="G81" s="217" t="s">
        <v>1055</v>
      </c>
      <c r="H81" s="298">
        <v>40627</v>
      </c>
      <c r="I81" s="265" t="s">
        <v>18</v>
      </c>
      <c r="J81" s="217" t="s">
        <v>5887</v>
      </c>
      <c r="K81" s="217" t="s">
        <v>5888</v>
      </c>
      <c r="L81" s="1406" t="s">
        <v>5889</v>
      </c>
      <c r="M81" s="265" t="s">
        <v>18</v>
      </c>
      <c r="N81" s="265" t="s">
        <v>18</v>
      </c>
      <c r="O81" s="265" t="s">
        <v>18</v>
      </c>
      <c r="P81" s="1574"/>
      <c r="Q81" s="1575"/>
    </row>
    <row r="82" spans="2:17" ht="45">
      <c r="B82" s="72" t="s">
        <v>98</v>
      </c>
      <c r="C82" s="403" t="s">
        <v>3410</v>
      </c>
      <c r="D82" s="1203" t="s">
        <v>5890</v>
      </c>
      <c r="E82" s="72">
        <v>98381222</v>
      </c>
      <c r="F82" s="265" t="s">
        <v>1316</v>
      </c>
      <c r="G82" s="265" t="s">
        <v>271</v>
      </c>
      <c r="H82" s="298">
        <v>37709</v>
      </c>
      <c r="I82" s="265" t="s">
        <v>18</v>
      </c>
      <c r="J82" s="217" t="s">
        <v>2388</v>
      </c>
      <c r="K82" s="217" t="s">
        <v>5891</v>
      </c>
      <c r="L82" s="1406" t="s">
        <v>5892</v>
      </c>
      <c r="M82" s="265" t="s">
        <v>18</v>
      </c>
      <c r="N82" s="265" t="s">
        <v>18</v>
      </c>
      <c r="O82" s="265" t="s">
        <v>18</v>
      </c>
      <c r="P82" s="1574"/>
      <c r="Q82" s="1575"/>
    </row>
    <row r="83" spans="2:17" ht="60">
      <c r="B83" s="72" t="s">
        <v>119</v>
      </c>
      <c r="C83" s="403" t="s">
        <v>3588</v>
      </c>
      <c r="D83" s="1203" t="s">
        <v>5893</v>
      </c>
      <c r="E83" s="72">
        <v>34508469</v>
      </c>
      <c r="F83" s="265" t="s">
        <v>277</v>
      </c>
      <c r="G83" s="265" t="s">
        <v>131</v>
      </c>
      <c r="H83" s="298">
        <v>40355</v>
      </c>
      <c r="I83" s="265" t="s">
        <v>329</v>
      </c>
      <c r="J83" s="217" t="s">
        <v>5887</v>
      </c>
      <c r="K83" s="217" t="s">
        <v>5894</v>
      </c>
      <c r="L83" s="1406" t="s">
        <v>5895</v>
      </c>
      <c r="M83" s="265" t="s">
        <v>18</v>
      </c>
      <c r="N83" s="265" t="s">
        <v>18</v>
      </c>
      <c r="O83" s="265" t="s">
        <v>18</v>
      </c>
      <c r="P83" s="1574"/>
      <c r="Q83" s="1575"/>
    </row>
    <row r="84" spans="2:17" ht="90">
      <c r="B84" s="72" t="s">
        <v>119</v>
      </c>
      <c r="C84" s="403" t="s">
        <v>3588</v>
      </c>
      <c r="D84" s="1203" t="s">
        <v>5896</v>
      </c>
      <c r="E84" s="72">
        <v>25287867</v>
      </c>
      <c r="F84" s="217" t="s">
        <v>5897</v>
      </c>
      <c r="G84" s="217" t="s">
        <v>1731</v>
      </c>
      <c r="H84" s="265"/>
      <c r="I84" s="265" t="s">
        <v>329</v>
      </c>
      <c r="J84" s="217" t="s">
        <v>5898</v>
      </c>
      <c r="K84" s="407">
        <v>41976</v>
      </c>
      <c r="L84" s="1501"/>
      <c r="M84" s="265" t="s">
        <v>18</v>
      </c>
      <c r="N84" s="265" t="s">
        <v>19</v>
      </c>
      <c r="O84" s="265" t="s">
        <v>18</v>
      </c>
      <c r="P84" s="1574" t="s">
        <v>5873</v>
      </c>
      <c r="Q84" s="1575"/>
    </row>
    <row r="85" spans="2:17" ht="45">
      <c r="B85" s="72" t="s">
        <v>98</v>
      </c>
      <c r="C85" s="403" t="s">
        <v>3410</v>
      </c>
      <c r="D85" s="1203" t="s">
        <v>5899</v>
      </c>
      <c r="E85" s="72">
        <v>1476887</v>
      </c>
      <c r="F85" s="265" t="s">
        <v>1316</v>
      </c>
      <c r="G85" s="265" t="s">
        <v>5900</v>
      </c>
      <c r="H85" s="298">
        <v>39437</v>
      </c>
      <c r="I85" s="265" t="s">
        <v>18</v>
      </c>
      <c r="J85" s="217" t="s">
        <v>5901</v>
      </c>
      <c r="K85" s="217" t="s">
        <v>5902</v>
      </c>
      <c r="L85" s="1406" t="s">
        <v>5892</v>
      </c>
      <c r="M85" s="265" t="s">
        <v>18</v>
      </c>
      <c r="N85" s="265" t="s">
        <v>18</v>
      </c>
      <c r="O85" s="265" t="s">
        <v>18</v>
      </c>
      <c r="P85" s="1574"/>
      <c r="Q85" s="1575"/>
    </row>
    <row r="86" spans="2:17" ht="105">
      <c r="B86" s="72" t="s">
        <v>119</v>
      </c>
      <c r="C86" s="403" t="s">
        <v>3588</v>
      </c>
      <c r="D86" s="1203" t="s">
        <v>5903</v>
      </c>
      <c r="E86" s="72">
        <v>67002452</v>
      </c>
      <c r="F86" s="265" t="s">
        <v>277</v>
      </c>
      <c r="G86" s="217" t="s">
        <v>1731</v>
      </c>
      <c r="H86" s="298">
        <v>39248</v>
      </c>
      <c r="I86" s="265" t="s">
        <v>18</v>
      </c>
      <c r="J86" s="217" t="s">
        <v>5904</v>
      </c>
      <c r="K86" s="217" t="s">
        <v>5905</v>
      </c>
      <c r="L86" s="1406" t="s">
        <v>5906</v>
      </c>
      <c r="M86" s="265" t="s">
        <v>18</v>
      </c>
      <c r="N86" s="265" t="s">
        <v>18</v>
      </c>
      <c r="O86" s="265" t="s">
        <v>18</v>
      </c>
      <c r="P86" s="1574"/>
      <c r="Q86" s="1575"/>
    </row>
    <row r="87" spans="2:17" ht="111.75" customHeight="1">
      <c r="B87" s="72" t="s">
        <v>119</v>
      </c>
      <c r="C87" s="403" t="s">
        <v>3588</v>
      </c>
      <c r="D87" s="1203" t="s">
        <v>5907</v>
      </c>
      <c r="E87" s="72">
        <v>34317724</v>
      </c>
      <c r="F87" s="265" t="s">
        <v>5908</v>
      </c>
      <c r="G87" s="265" t="s">
        <v>1105</v>
      </c>
      <c r="H87" s="265"/>
      <c r="I87" s="265"/>
      <c r="J87" s="265" t="s">
        <v>5909</v>
      </c>
      <c r="K87" s="217" t="s">
        <v>5910</v>
      </c>
      <c r="L87" s="1406" t="s">
        <v>5911</v>
      </c>
      <c r="M87" s="265" t="s">
        <v>18</v>
      </c>
      <c r="N87" s="265" t="s">
        <v>19</v>
      </c>
      <c r="O87" s="265" t="s">
        <v>18</v>
      </c>
      <c r="P87" s="1574" t="s">
        <v>5873</v>
      </c>
      <c r="Q87" s="1575"/>
    </row>
    <row r="88" spans="2:17">
      <c r="B88" s="308"/>
      <c r="C88" s="403"/>
      <c r="D88" s="265"/>
      <c r="E88" s="265"/>
      <c r="F88" s="265"/>
      <c r="G88" s="265"/>
      <c r="H88" s="265"/>
      <c r="I88" s="265"/>
      <c r="J88" s="265"/>
      <c r="K88" s="265"/>
      <c r="L88" s="1501"/>
      <c r="M88" s="265"/>
      <c r="N88" s="265"/>
      <c r="O88" s="265"/>
      <c r="P88" s="1574"/>
      <c r="Q88" s="1575"/>
    </row>
    <row r="89" spans="2:17">
      <c r="B89" s="308"/>
      <c r="C89" s="403"/>
      <c r="D89" s="265"/>
      <c r="E89" s="265"/>
      <c r="F89" s="265"/>
      <c r="G89" s="265"/>
      <c r="H89" s="265"/>
      <c r="I89" s="265"/>
      <c r="J89" s="265"/>
      <c r="K89" s="265"/>
      <c r="L89" s="1501"/>
      <c r="M89" s="265"/>
      <c r="N89" s="265"/>
      <c r="O89" s="265"/>
      <c r="P89" s="1574"/>
      <c r="Q89" s="1575"/>
    </row>
    <row r="90" spans="2:17" ht="27" thickBot="1">
      <c r="B90" s="1777" t="s">
        <v>139</v>
      </c>
      <c r="C90" s="1778"/>
      <c r="D90" s="1778"/>
      <c r="E90" s="1778"/>
      <c r="F90" s="1778"/>
      <c r="G90" s="1778"/>
      <c r="H90" s="1778"/>
      <c r="I90" s="1778"/>
      <c r="J90" s="1778"/>
      <c r="K90" s="1778"/>
      <c r="L90" s="1778"/>
      <c r="M90" s="1778"/>
      <c r="N90" s="1779"/>
    </row>
    <row r="93" spans="2:17" ht="46.15" customHeight="1">
      <c r="B93" s="22" t="s">
        <v>17</v>
      </c>
      <c r="C93" s="22" t="s">
        <v>1064</v>
      </c>
      <c r="D93" s="1522" t="s">
        <v>79</v>
      </c>
      <c r="E93" s="1523"/>
    </row>
    <row r="94" spans="2:17" ht="46.9" customHeight="1">
      <c r="B94" s="217" t="s">
        <v>140</v>
      </c>
      <c r="C94" s="213" t="s">
        <v>19</v>
      </c>
      <c r="D94" s="2156" t="s">
        <v>5616</v>
      </c>
      <c r="E94" s="2157"/>
    </row>
    <row r="97" spans="1:26" ht="26.25">
      <c r="B97" s="1760" t="s">
        <v>141</v>
      </c>
      <c r="C97" s="1761"/>
      <c r="D97" s="1761"/>
      <c r="E97" s="1761"/>
      <c r="F97" s="1761"/>
      <c r="G97" s="1761"/>
      <c r="H97" s="1761"/>
      <c r="I97" s="1761"/>
      <c r="J97" s="1761"/>
      <c r="K97" s="1761"/>
      <c r="L97" s="1761"/>
      <c r="M97" s="1761"/>
      <c r="N97" s="1761"/>
      <c r="O97" s="1761"/>
      <c r="P97" s="1761"/>
    </row>
    <row r="99" spans="1:26" ht="15.75" thickBot="1"/>
    <row r="100" spans="1:26" ht="27" thickBot="1">
      <c r="B100" s="1771" t="s">
        <v>142</v>
      </c>
      <c r="C100" s="1772"/>
      <c r="D100" s="1772"/>
      <c r="E100" s="1772"/>
      <c r="F100" s="1772"/>
      <c r="G100" s="1772"/>
      <c r="H100" s="1772"/>
      <c r="I100" s="1772"/>
      <c r="J100" s="1772"/>
      <c r="K100" s="1772"/>
      <c r="L100" s="1772"/>
      <c r="M100" s="1772"/>
      <c r="N100" s="1773"/>
    </row>
    <row r="102" spans="1:26" ht="15.75" thickBot="1">
      <c r="M102" s="10"/>
      <c r="N102" s="10"/>
    </row>
    <row r="103" spans="1:26" s="248" customFormat="1" ht="109.5" customHeight="1">
      <c r="B103" s="11" t="s">
        <v>33</v>
      </c>
      <c r="C103" s="11" t="s">
        <v>34</v>
      </c>
      <c r="D103" s="11" t="s">
        <v>35</v>
      </c>
      <c r="E103" s="11" t="s">
        <v>36</v>
      </c>
      <c r="F103" s="11" t="s">
        <v>37</v>
      </c>
      <c r="G103" s="11" t="s">
        <v>38</v>
      </c>
      <c r="H103" s="11" t="s">
        <v>39</v>
      </c>
      <c r="I103" s="11" t="s">
        <v>40</v>
      </c>
      <c r="J103" s="11" t="s">
        <v>41</v>
      </c>
      <c r="K103" s="11" t="s">
        <v>42</v>
      </c>
      <c r="L103" s="1400" t="s">
        <v>43</v>
      </c>
      <c r="M103" s="12" t="s">
        <v>44</v>
      </c>
      <c r="N103" s="11" t="s">
        <v>45</v>
      </c>
      <c r="O103" s="11" t="s">
        <v>46</v>
      </c>
      <c r="P103" s="13" t="s">
        <v>47</v>
      </c>
      <c r="Q103" s="13" t="s">
        <v>48</v>
      </c>
    </row>
    <row r="104" spans="1:26" s="1263" customFormat="1" ht="90">
      <c r="A104" s="1311"/>
      <c r="B104" s="15"/>
      <c r="C104" s="16"/>
      <c r="D104" s="15"/>
      <c r="E104" s="303"/>
      <c r="F104" s="281"/>
      <c r="G104" s="281"/>
      <c r="H104" s="275"/>
      <c r="I104" s="276"/>
      <c r="J104" s="276"/>
      <c r="K104" s="441"/>
      <c r="L104" s="1401"/>
      <c r="M104" s="441"/>
      <c r="N104" s="441"/>
      <c r="O104" s="523"/>
      <c r="P104" s="523"/>
      <c r="Q104" s="217" t="s">
        <v>5617</v>
      </c>
      <c r="R104" s="279"/>
      <c r="S104" s="279"/>
      <c r="T104" s="279"/>
      <c r="U104" s="279"/>
      <c r="V104" s="279"/>
      <c r="W104" s="279"/>
      <c r="X104" s="279"/>
      <c r="Y104" s="279"/>
      <c r="Z104" s="279"/>
    </row>
    <row r="105" spans="1:26" s="1263" customFormat="1">
      <c r="A105" s="1311"/>
      <c r="B105" s="17" t="s">
        <v>29</v>
      </c>
      <c r="C105" s="16"/>
      <c r="D105" s="15"/>
      <c r="E105" s="303"/>
      <c r="F105" s="281"/>
      <c r="G105" s="281"/>
      <c r="H105" s="281"/>
      <c r="I105" s="276"/>
      <c r="J105" s="276"/>
      <c r="K105" s="282">
        <f>SUM(K104:K104)</f>
        <v>0</v>
      </c>
      <c r="L105" s="1402">
        <f>SUM(L104:L104)</f>
        <v>0</v>
      </c>
      <c r="M105" s="283">
        <f>SUM(M104:M104)</f>
        <v>0</v>
      </c>
      <c r="N105" s="282">
        <f>SUM(N104:N104)</f>
        <v>0</v>
      </c>
      <c r="O105" s="523"/>
      <c r="P105" s="523"/>
      <c r="Q105" s="18"/>
    </row>
    <row r="106" spans="1:26">
      <c r="B106" s="284"/>
      <c r="C106" s="284"/>
      <c r="D106" s="284"/>
      <c r="E106" s="285"/>
      <c r="F106" s="284"/>
      <c r="G106" s="284"/>
      <c r="H106" s="284"/>
      <c r="I106" s="284"/>
      <c r="J106" s="284"/>
      <c r="K106" s="284"/>
      <c r="L106" s="1499"/>
      <c r="M106" s="284"/>
      <c r="N106" s="284"/>
      <c r="O106" s="284"/>
      <c r="P106" s="284"/>
    </row>
    <row r="107" spans="1:26" ht="18.75">
      <c r="B107" s="19" t="s">
        <v>156</v>
      </c>
      <c r="C107" s="304">
        <f>+K105</f>
        <v>0</v>
      </c>
      <c r="H107" s="287"/>
      <c r="I107" s="287"/>
      <c r="J107" s="287"/>
      <c r="K107" s="287"/>
      <c r="L107" s="1500"/>
      <c r="M107" s="287"/>
      <c r="N107" s="284"/>
      <c r="O107" s="284"/>
      <c r="P107" s="284"/>
    </row>
    <row r="109" spans="1:26" ht="15.75" thickBot="1"/>
    <row r="110" spans="1:26" ht="37.15" customHeight="1" thickBot="1">
      <c r="B110" s="24" t="s">
        <v>157</v>
      </c>
      <c r="C110" s="25" t="s">
        <v>158</v>
      </c>
      <c r="D110" s="24" t="s">
        <v>28</v>
      </c>
      <c r="E110" s="25" t="s">
        <v>159</v>
      </c>
    </row>
    <row r="111" spans="1:26" ht="41.45" customHeight="1">
      <c r="B111" s="305" t="s">
        <v>160</v>
      </c>
      <c r="C111" s="306">
        <v>20</v>
      </c>
      <c r="D111" s="306">
        <v>0</v>
      </c>
      <c r="E111" s="1781">
        <f>+D111+D112+D113</f>
        <v>0</v>
      </c>
    </row>
    <row r="112" spans="1:26">
      <c r="B112" s="305" t="s">
        <v>161</v>
      </c>
      <c r="C112" s="1369">
        <v>30</v>
      </c>
      <c r="D112" s="1271">
        <v>0</v>
      </c>
      <c r="E112" s="1561"/>
    </row>
    <row r="113" spans="2:17" ht="15.75" thickBot="1">
      <c r="B113" s="305" t="s">
        <v>162</v>
      </c>
      <c r="C113" s="307">
        <v>40</v>
      </c>
      <c r="D113" s="307">
        <v>0</v>
      </c>
      <c r="E113" s="1782"/>
    </row>
    <row r="115" spans="2:17" ht="15.75" thickBot="1"/>
    <row r="116" spans="2:17" ht="27" thickBot="1">
      <c r="B116" s="1771" t="s">
        <v>163</v>
      </c>
      <c r="C116" s="1772"/>
      <c r="D116" s="1772"/>
      <c r="E116" s="1772"/>
      <c r="F116" s="1772"/>
      <c r="G116" s="1772"/>
      <c r="H116" s="1772"/>
      <c r="I116" s="1772"/>
      <c r="J116" s="1772"/>
      <c r="K116" s="1772"/>
      <c r="L116" s="1772"/>
      <c r="M116" s="1772"/>
      <c r="N116" s="1773"/>
    </row>
    <row r="118" spans="2:17" ht="76.5" customHeight="1">
      <c r="B118" s="1309" t="s">
        <v>88</v>
      </c>
      <c r="C118" s="1309" t="s">
        <v>89</v>
      </c>
      <c r="D118" s="1309" t="s">
        <v>90</v>
      </c>
      <c r="E118" s="1309" t="s">
        <v>91</v>
      </c>
      <c r="F118" s="1309" t="s">
        <v>92</v>
      </c>
      <c r="G118" s="1309" t="s">
        <v>93</v>
      </c>
      <c r="H118" s="1309" t="s">
        <v>94</v>
      </c>
      <c r="I118" s="1309" t="s">
        <v>95</v>
      </c>
      <c r="J118" s="1522" t="s">
        <v>164</v>
      </c>
      <c r="K118" s="1529"/>
      <c r="L118" s="1523"/>
      <c r="M118" s="1309" t="s">
        <v>97</v>
      </c>
      <c r="N118" s="1309" t="s">
        <v>992</v>
      </c>
      <c r="O118" s="1309" t="s">
        <v>993</v>
      </c>
      <c r="P118" s="1522" t="s">
        <v>79</v>
      </c>
      <c r="Q118" s="1523"/>
    </row>
    <row r="119" spans="2:17" ht="60.75" customHeight="1">
      <c r="B119" s="308"/>
      <c r="C119" s="308"/>
      <c r="D119" s="309"/>
      <c r="E119" s="309"/>
      <c r="F119" s="309"/>
      <c r="G119" s="309"/>
      <c r="H119" s="309"/>
      <c r="I119" s="310"/>
      <c r="J119" s="289"/>
      <c r="K119" s="290"/>
      <c r="L119" s="1502"/>
      <c r="M119" s="265"/>
      <c r="N119" s="265"/>
      <c r="O119" s="265"/>
      <c r="P119" s="1574" t="s">
        <v>5618</v>
      </c>
      <c r="Q119" s="1575"/>
    </row>
    <row r="122" spans="2:17" ht="15.75" thickBot="1"/>
    <row r="123" spans="2:17" ht="54" customHeight="1">
      <c r="B123" s="1283" t="s">
        <v>17</v>
      </c>
      <c r="C123" s="1283" t="s">
        <v>157</v>
      </c>
      <c r="D123" s="1309" t="s">
        <v>158</v>
      </c>
      <c r="E123" s="1283" t="s">
        <v>28</v>
      </c>
      <c r="F123" s="25" t="s">
        <v>228</v>
      </c>
      <c r="G123" s="26"/>
    </row>
    <row r="124" spans="2:17" ht="120.75" customHeight="1">
      <c r="B124" s="1783" t="s">
        <v>229</v>
      </c>
      <c r="C124" s="311" t="s">
        <v>230</v>
      </c>
      <c r="D124" s="1271">
        <v>25</v>
      </c>
      <c r="E124" s="1271">
        <v>0</v>
      </c>
      <c r="F124" s="1541">
        <f>+E124+E125+E126</f>
        <v>0</v>
      </c>
      <c r="G124" s="27"/>
    </row>
    <row r="125" spans="2:17" ht="76.150000000000006" customHeight="1">
      <c r="B125" s="1783"/>
      <c r="C125" s="311" t="s">
        <v>231</v>
      </c>
      <c r="D125" s="1253">
        <v>25</v>
      </c>
      <c r="E125" s="1271">
        <v>0</v>
      </c>
      <c r="F125" s="1542"/>
      <c r="G125" s="27"/>
    </row>
    <row r="126" spans="2:17" ht="69" customHeight="1">
      <c r="B126" s="1783"/>
      <c r="C126" s="311" t="s">
        <v>232</v>
      </c>
      <c r="D126" s="1271">
        <v>10</v>
      </c>
      <c r="E126" s="1271">
        <v>0</v>
      </c>
      <c r="F126" s="1543"/>
      <c r="G126" s="27"/>
    </row>
    <row r="127" spans="2:17">
      <c r="C127"/>
    </row>
    <row r="130" spans="2:5">
      <c r="B130" s="8" t="s">
        <v>233</v>
      </c>
    </row>
    <row r="133" spans="2:5">
      <c r="B133" s="264" t="s">
        <v>17</v>
      </c>
      <c r="C133" s="264" t="s">
        <v>27</v>
      </c>
      <c r="D133" s="1283" t="s">
        <v>28</v>
      </c>
      <c r="E133" s="1283" t="s">
        <v>29</v>
      </c>
    </row>
    <row r="134" spans="2:5" ht="28.5">
      <c r="B134" s="269" t="s">
        <v>1076</v>
      </c>
      <c r="C134" s="270">
        <v>40</v>
      </c>
      <c r="D134" s="1271">
        <f>+E111</f>
        <v>0</v>
      </c>
      <c r="E134" s="1560">
        <f>+D134+D135</f>
        <v>0</v>
      </c>
    </row>
    <row r="135" spans="2:5" ht="42.75">
      <c r="B135" s="269" t="s">
        <v>1077</v>
      </c>
      <c r="C135" s="270">
        <v>60</v>
      </c>
      <c r="D135" s="1271">
        <f>+F124</f>
        <v>0</v>
      </c>
      <c r="E135" s="1562"/>
    </row>
  </sheetData>
  <mergeCells count="45">
    <mergeCell ref="E134:E135"/>
    <mergeCell ref="D93:E93"/>
    <mergeCell ref="D94:E94"/>
    <mergeCell ref="B97:P97"/>
    <mergeCell ref="B100:N100"/>
    <mergeCell ref="E111:E113"/>
    <mergeCell ref="B116:N116"/>
    <mergeCell ref="J118:L118"/>
    <mergeCell ref="P118:Q118"/>
    <mergeCell ref="P119:Q119"/>
    <mergeCell ref="B124:B126"/>
    <mergeCell ref="F124:F126"/>
    <mergeCell ref="B90:N90"/>
    <mergeCell ref="P79:Q79"/>
    <mergeCell ref="P80:Q80"/>
    <mergeCell ref="P81:Q81"/>
    <mergeCell ref="P82:Q82"/>
    <mergeCell ref="P83:Q83"/>
    <mergeCell ref="P84:Q84"/>
    <mergeCell ref="P85:Q85"/>
    <mergeCell ref="P86:Q86"/>
    <mergeCell ref="P87:Q87"/>
    <mergeCell ref="P88:Q88"/>
    <mergeCell ref="P89:Q89"/>
    <mergeCell ref="J78:L78"/>
    <mergeCell ref="P78:Q78"/>
    <mergeCell ref="C10:E10"/>
    <mergeCell ref="B14:C21"/>
    <mergeCell ref="B22:C22"/>
    <mergeCell ref="E40:E41"/>
    <mergeCell ref="M45:N45"/>
    <mergeCell ref="B57:B58"/>
    <mergeCell ref="C57:C58"/>
    <mergeCell ref="D57:E57"/>
    <mergeCell ref="C61:N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0866141732283472" right="0.70866141732283472" top="0.74803149606299213" bottom="0.74803149606299213" header="0.31496062992125984" footer="0.31496062992125984"/>
  <pageSetup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8"/>
  <sheetViews>
    <sheetView topLeftCell="A55" zoomScale="70" zoomScaleNormal="70" workbookViewId="0">
      <selection activeCell="A56" sqref="A56"/>
    </sheetView>
  </sheetViews>
  <sheetFormatPr baseColWidth="10" defaultRowHeight="15"/>
  <cols>
    <col min="1" max="1" width="3.140625" style="28" bestFit="1" customWidth="1"/>
    <col min="2" max="2" width="64.140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29.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2019</v>
      </c>
      <c r="D10" s="1514"/>
      <c r="E10" s="151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G13" s="6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ht="45" customHeight="1">
      <c r="B15" s="1597"/>
      <c r="C15" s="1598"/>
      <c r="D15" s="144">
        <v>30</v>
      </c>
      <c r="E15" s="42">
        <v>1570387312</v>
      </c>
      <c r="F15" s="149">
        <v>752</v>
      </c>
      <c r="G15" s="150"/>
      <c r="I15" s="45"/>
      <c r="J15" s="45"/>
      <c r="K15" s="45"/>
      <c r="L15" s="45"/>
      <c r="M15" s="45"/>
      <c r="N15" s="2"/>
    </row>
    <row r="16" spans="2:16" ht="15.75" thickBot="1">
      <c r="B16" s="1517" t="s">
        <v>13</v>
      </c>
      <c r="C16" s="1518"/>
      <c r="D16" s="144">
        <f>SUM(D15:D15)</f>
        <v>30</v>
      </c>
      <c r="E16" s="502">
        <f>SUM(E15:E15)</f>
        <v>1570387312</v>
      </c>
      <c r="F16" s="149">
        <f>SUM(F15:F15)</f>
        <v>752</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601.6</v>
      </c>
      <c r="D18" s="195"/>
      <c r="E18" s="6">
        <f>E16</f>
        <v>1570387312</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59"/>
      <c r="D25" s="138" t="s">
        <v>21</v>
      </c>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53.25" customHeight="1">
      <c r="A34" s="142"/>
      <c r="B34" s="367" t="s">
        <v>30</v>
      </c>
      <c r="C34" s="141">
        <v>40</v>
      </c>
      <c r="D34" s="138">
        <f>+D117</f>
        <v>0</v>
      </c>
      <c r="E34" s="1519">
        <f>+D34+D35</f>
        <v>0</v>
      </c>
      <c r="F34" s="57"/>
      <c r="G34" s="57"/>
      <c r="H34" s="57"/>
      <c r="I34" s="39"/>
      <c r="J34" s="39"/>
      <c r="K34" s="39"/>
      <c r="L34" s="39"/>
      <c r="M34" s="39"/>
      <c r="N34" s="2"/>
    </row>
    <row r="35" spans="1:26" ht="59.25" customHeight="1">
      <c r="A35" s="142"/>
      <c r="B35" s="367" t="s">
        <v>31</v>
      </c>
      <c r="C35" s="141">
        <v>60</v>
      </c>
      <c r="D35" s="138">
        <f>+D118</f>
        <v>0</v>
      </c>
      <c r="E35" s="1520"/>
      <c r="F35" s="57"/>
      <c r="G35" s="57"/>
      <c r="H35" s="57"/>
      <c r="I35" s="39"/>
      <c r="J35" s="39"/>
      <c r="K35" s="39"/>
      <c r="L35" s="39"/>
      <c r="M35" s="39"/>
      <c r="N35" s="2"/>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105.75" customHeight="1">
      <c r="A41" s="14">
        <v>1</v>
      </c>
      <c r="B41" s="15" t="s">
        <v>1897</v>
      </c>
      <c r="C41" s="16" t="s">
        <v>1897</v>
      </c>
      <c r="D41" s="15" t="s">
        <v>340</v>
      </c>
      <c r="E41" s="98" t="s">
        <v>1934</v>
      </c>
      <c r="F41" s="16" t="s">
        <v>18</v>
      </c>
      <c r="G41" s="99" t="s">
        <v>5</v>
      </c>
      <c r="H41" s="100">
        <v>41940</v>
      </c>
      <c r="I41" s="100">
        <v>41976</v>
      </c>
      <c r="J41" s="103" t="s">
        <v>19</v>
      </c>
      <c r="K41" s="107">
        <v>0</v>
      </c>
      <c r="L41" s="102">
        <f>(DAYS360(H41,I41))/30</f>
        <v>1.1666666666666667</v>
      </c>
      <c r="M41" s="105">
        <v>0</v>
      </c>
      <c r="N41" s="105" t="s">
        <v>51</v>
      </c>
      <c r="O41" s="106"/>
      <c r="P41" s="106">
        <v>366</v>
      </c>
      <c r="Q41" s="18" t="s">
        <v>2020</v>
      </c>
      <c r="R41" s="64"/>
      <c r="S41" s="64"/>
      <c r="T41" s="64"/>
      <c r="U41" s="64"/>
      <c r="V41" s="64"/>
      <c r="W41" s="64"/>
      <c r="X41" s="64"/>
      <c r="Y41" s="64"/>
      <c r="Z41" s="64"/>
    </row>
    <row r="42" spans="1:26" s="147" customFormat="1" ht="48" customHeight="1">
      <c r="A42" s="14"/>
      <c r="B42" s="15" t="s">
        <v>1897</v>
      </c>
      <c r="C42" s="16" t="s">
        <v>1897</v>
      </c>
      <c r="D42" s="15" t="s">
        <v>2021</v>
      </c>
      <c r="E42" s="98" t="s">
        <v>1936</v>
      </c>
      <c r="F42" s="16" t="s">
        <v>18</v>
      </c>
      <c r="G42" s="99" t="s">
        <v>5</v>
      </c>
      <c r="H42" s="100">
        <v>41294</v>
      </c>
      <c r="I42" s="100">
        <v>41608</v>
      </c>
      <c r="J42" s="103"/>
      <c r="K42" s="102">
        <f>(DAYS360(H42,I42))/30</f>
        <v>10.333333333333334</v>
      </c>
      <c r="L42" s="107">
        <v>0</v>
      </c>
      <c r="M42" s="105">
        <v>355</v>
      </c>
      <c r="N42" s="105"/>
      <c r="O42" s="106">
        <v>22000000</v>
      </c>
      <c r="P42" s="106" t="s">
        <v>2022</v>
      </c>
      <c r="Q42" s="18"/>
      <c r="R42" s="64"/>
      <c r="S42" s="64"/>
      <c r="T42" s="64"/>
      <c r="U42" s="64"/>
      <c r="V42" s="64"/>
      <c r="W42" s="64"/>
      <c r="X42" s="64"/>
      <c r="Y42" s="64"/>
      <c r="Z42" s="64"/>
    </row>
    <row r="43" spans="1:26" s="147" customFormat="1" ht="72" customHeight="1">
      <c r="A43" s="14"/>
      <c r="B43" s="15" t="s">
        <v>1897</v>
      </c>
      <c r="C43" s="16" t="s">
        <v>1897</v>
      </c>
      <c r="D43" s="15" t="s">
        <v>2023</v>
      </c>
      <c r="E43" s="98" t="s">
        <v>1936</v>
      </c>
      <c r="F43" s="16" t="s">
        <v>18</v>
      </c>
      <c r="G43" s="99" t="s">
        <v>5</v>
      </c>
      <c r="H43" s="100">
        <v>40940</v>
      </c>
      <c r="I43" s="100">
        <v>41253</v>
      </c>
      <c r="J43" s="103"/>
      <c r="K43" s="107">
        <v>0</v>
      </c>
      <c r="L43" s="102">
        <f>(DAYS360(H43,I43))/30</f>
        <v>10.3</v>
      </c>
      <c r="M43" s="105">
        <v>0</v>
      </c>
      <c r="N43" s="105"/>
      <c r="O43" s="503">
        <v>0</v>
      </c>
      <c r="P43" s="106">
        <v>855</v>
      </c>
      <c r="Q43" s="18" t="s">
        <v>2024</v>
      </c>
      <c r="R43" s="64"/>
      <c r="S43" s="64"/>
      <c r="T43" s="64"/>
      <c r="U43" s="64"/>
      <c r="V43" s="64"/>
      <c r="W43" s="64"/>
      <c r="X43" s="64"/>
      <c r="Y43" s="64"/>
      <c r="Z43" s="64"/>
    </row>
    <row r="44" spans="1:26" s="147" customFormat="1" ht="78" customHeight="1">
      <c r="A44" s="14"/>
      <c r="B44" s="15" t="s">
        <v>1897</v>
      </c>
      <c r="C44" s="16" t="s">
        <v>1897</v>
      </c>
      <c r="D44" s="15" t="s">
        <v>2023</v>
      </c>
      <c r="E44" s="98" t="s">
        <v>1936</v>
      </c>
      <c r="F44" s="16" t="s">
        <v>18</v>
      </c>
      <c r="G44" s="99" t="s">
        <v>5</v>
      </c>
      <c r="H44" s="100">
        <v>41671</v>
      </c>
      <c r="I44" s="100">
        <v>41973</v>
      </c>
      <c r="J44" s="103"/>
      <c r="K44" s="107">
        <v>0</v>
      </c>
      <c r="L44" s="102">
        <f>(DAYS360(H44,I44))/30</f>
        <v>9.9666666666666668</v>
      </c>
      <c r="M44" s="105">
        <v>0</v>
      </c>
      <c r="N44" s="105"/>
      <c r="O44" s="503">
        <v>0</v>
      </c>
      <c r="P44" s="106">
        <v>855</v>
      </c>
      <c r="Q44" s="18" t="s">
        <v>2024</v>
      </c>
      <c r="R44" s="64"/>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SUM(K41:K41)</f>
        <v>0</v>
      </c>
      <c r="L45" s="109">
        <f>SUM(L41:L41)</f>
        <v>1.1666666666666667</v>
      </c>
      <c r="M45" s="110">
        <f>SUM(M41:M41)</f>
        <v>0</v>
      </c>
      <c r="N45" s="109">
        <f>SUM(N41:N41)</f>
        <v>0</v>
      </c>
      <c r="O45" s="134"/>
      <c r="P45" s="134"/>
      <c r="Q45" s="135"/>
    </row>
    <row r="46" spans="1:26" s="66" customFormat="1">
      <c r="E46" s="68"/>
    </row>
    <row r="47" spans="1:26" s="66" customFormat="1">
      <c r="B47" s="1587" t="s">
        <v>57</v>
      </c>
      <c r="C47" s="1587" t="s">
        <v>58</v>
      </c>
      <c r="D47" s="1589" t="s">
        <v>59</v>
      </c>
      <c r="E47" s="1589"/>
    </row>
    <row r="48" spans="1:26" s="66" customFormat="1">
      <c r="B48" s="1588"/>
      <c r="C48" s="1588"/>
      <c r="D48" s="146" t="s">
        <v>60</v>
      </c>
      <c r="E48" s="118" t="s">
        <v>61</v>
      </c>
    </row>
    <row r="49" spans="2:17" s="66" customFormat="1" ht="30.6" customHeight="1">
      <c r="B49" s="19" t="s">
        <v>62</v>
      </c>
      <c r="C49" s="160">
        <f>+K45</f>
        <v>0</v>
      </c>
      <c r="D49" s="377"/>
      <c r="E49" s="377" t="s">
        <v>21</v>
      </c>
      <c r="F49" s="112"/>
      <c r="G49" s="112"/>
      <c r="H49" s="112"/>
      <c r="I49" s="112"/>
      <c r="J49" s="112"/>
      <c r="K49" s="112"/>
      <c r="L49" s="112"/>
      <c r="M49" s="112"/>
    </row>
    <row r="50" spans="2:17" s="66" customFormat="1" ht="30" customHeight="1">
      <c r="B50" s="19" t="s">
        <v>64</v>
      </c>
      <c r="C50" s="160">
        <f>+M45</f>
        <v>0</v>
      </c>
      <c r="D50" s="377"/>
      <c r="E50" s="377" t="s">
        <v>21</v>
      </c>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ht="15" customHeight="1">
      <c r="B57" s="309" t="s">
        <v>81</v>
      </c>
      <c r="C57" s="309" t="s">
        <v>251</v>
      </c>
      <c r="D57" s="310" t="s">
        <v>5</v>
      </c>
      <c r="E57" s="310" t="s">
        <v>5</v>
      </c>
      <c r="F57" s="196" t="s">
        <v>5</v>
      </c>
      <c r="G57" s="196" t="s">
        <v>5</v>
      </c>
      <c r="H57" s="196"/>
      <c r="I57" s="291" t="s">
        <v>18</v>
      </c>
      <c r="J57" s="291" t="s">
        <v>5</v>
      </c>
      <c r="K57" s="265" t="s">
        <v>5</v>
      </c>
      <c r="L57" s="265" t="s">
        <v>5</v>
      </c>
      <c r="M57" s="265" t="s">
        <v>5</v>
      </c>
      <c r="N57" s="265" t="s">
        <v>5</v>
      </c>
      <c r="O57" s="1574" t="s">
        <v>1910</v>
      </c>
      <c r="P57" s="1575"/>
      <c r="Q57" s="265"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118.5" customHeight="1">
      <c r="B66" s="9" t="s">
        <v>88</v>
      </c>
      <c r="C66" s="9" t="s">
        <v>89</v>
      </c>
      <c r="D66" s="9" t="s">
        <v>90</v>
      </c>
      <c r="E66" s="9" t="s">
        <v>91</v>
      </c>
      <c r="F66" s="9" t="s">
        <v>92</v>
      </c>
      <c r="G66" s="9" t="s">
        <v>93</v>
      </c>
      <c r="H66" s="9" t="s">
        <v>94</v>
      </c>
      <c r="I66" s="9" t="s">
        <v>95</v>
      </c>
      <c r="J66" s="1522" t="s">
        <v>164</v>
      </c>
      <c r="K66" s="1529"/>
      <c r="L66" s="1523"/>
      <c r="M66" s="9" t="s">
        <v>97</v>
      </c>
      <c r="N66" s="9" t="s">
        <v>234</v>
      </c>
      <c r="O66" s="9" t="s">
        <v>235</v>
      </c>
      <c r="P66" s="1522" t="s">
        <v>79</v>
      </c>
      <c r="Q66" s="1523"/>
    </row>
    <row r="67" spans="2:17" s="30" customFormat="1" ht="46.5" customHeight="1">
      <c r="B67" s="78" t="s">
        <v>356</v>
      </c>
      <c r="C67" s="78"/>
      <c r="D67" s="78"/>
      <c r="E67" s="78"/>
      <c r="F67" s="78"/>
      <c r="G67" s="78"/>
      <c r="H67" s="78"/>
      <c r="I67" s="91"/>
      <c r="J67" s="78" t="s">
        <v>165</v>
      </c>
      <c r="K67" s="91" t="s">
        <v>166</v>
      </c>
      <c r="L67" s="91" t="s">
        <v>167</v>
      </c>
      <c r="M67" s="78"/>
      <c r="N67" s="78"/>
      <c r="O67" s="78"/>
      <c r="P67" s="1528" t="s">
        <v>1942</v>
      </c>
      <c r="Q67" s="1528"/>
    </row>
    <row r="68" spans="2:17" s="30" customFormat="1" ht="33.6" customHeight="1">
      <c r="B68" s="78" t="s">
        <v>443</v>
      </c>
      <c r="C68" s="78"/>
      <c r="D68" s="78"/>
      <c r="E68" s="78"/>
      <c r="F68" s="78"/>
      <c r="G68" s="78"/>
      <c r="H68" s="78"/>
      <c r="I68" s="91"/>
      <c r="J68" s="78"/>
      <c r="K68" s="91"/>
      <c r="L68" s="91"/>
      <c r="M68" s="78"/>
      <c r="N68" s="78"/>
      <c r="O68" s="78"/>
      <c r="P68" s="1528" t="s">
        <v>1942</v>
      </c>
      <c r="Q68" s="1528"/>
    </row>
    <row r="69" spans="2:17" s="30" customFormat="1" ht="142.5" customHeight="1">
      <c r="B69" s="456" t="s">
        <v>2002</v>
      </c>
      <c r="C69" s="93"/>
      <c r="D69" s="93"/>
      <c r="E69" s="93"/>
      <c r="F69" s="93"/>
      <c r="G69" s="93"/>
      <c r="H69" s="93"/>
      <c r="I69" s="41"/>
      <c r="J69" s="93"/>
      <c r="K69" s="41"/>
      <c r="L69" s="41"/>
      <c r="M69" s="93"/>
      <c r="N69" s="93"/>
      <c r="O69" s="93"/>
      <c r="P69" s="142"/>
      <c r="Q69" s="142"/>
    </row>
    <row r="71" spans="2:17" ht="15.75" thickBot="1"/>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0" t="s">
        <v>1944</v>
      </c>
      <c r="E76" s="1531"/>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3" t="s">
        <v>48</v>
      </c>
    </row>
    <row r="86" spans="1:26" s="147" customFormat="1" ht="108" customHeight="1">
      <c r="A86" s="14">
        <v>1</v>
      </c>
      <c r="B86" s="15" t="s">
        <v>1915</v>
      </c>
      <c r="C86" s="15" t="s">
        <v>1915</v>
      </c>
      <c r="D86" s="15" t="s">
        <v>2025</v>
      </c>
      <c r="E86" s="98" t="s">
        <v>1936</v>
      </c>
      <c r="F86" s="16" t="s">
        <v>18</v>
      </c>
      <c r="G86" s="99" t="s">
        <v>51</v>
      </c>
      <c r="H86" s="100">
        <v>40071</v>
      </c>
      <c r="I86" s="194" t="s">
        <v>2026</v>
      </c>
      <c r="J86" s="103" t="s">
        <v>19</v>
      </c>
      <c r="K86" s="103"/>
      <c r="L86" s="103"/>
      <c r="M86" s="105">
        <v>0</v>
      </c>
      <c r="N86" s="105" t="s">
        <v>51</v>
      </c>
      <c r="O86" s="504" t="s">
        <v>2026</v>
      </c>
      <c r="P86" s="106">
        <v>422</v>
      </c>
      <c r="Q86" s="323" t="s">
        <v>2027</v>
      </c>
      <c r="R86" s="64"/>
      <c r="S86" s="64"/>
      <c r="T86" s="64"/>
      <c r="U86" s="64"/>
      <c r="V86" s="64"/>
      <c r="W86" s="64"/>
      <c r="X86" s="64"/>
      <c r="Y86" s="64"/>
      <c r="Z86" s="64"/>
    </row>
    <row r="87" spans="1:26" s="136" customFormat="1">
      <c r="A87" s="129"/>
      <c r="B87" s="130" t="s">
        <v>29</v>
      </c>
      <c r="C87" s="131"/>
      <c r="D87" s="109"/>
      <c r="E87" s="132"/>
      <c r="F87" s="131"/>
      <c r="G87" s="131"/>
      <c r="H87" s="131"/>
      <c r="I87" s="133"/>
      <c r="J87" s="133"/>
      <c r="K87" s="109">
        <f>SUM(K86:K86)</f>
        <v>0</v>
      </c>
      <c r="L87" s="109">
        <f>SUM(L86:L86)</f>
        <v>0</v>
      </c>
      <c r="M87" s="110">
        <f>SUM(M86:M86)</f>
        <v>0</v>
      </c>
      <c r="N87" s="109">
        <f>SUM(N86:N86)</f>
        <v>0</v>
      </c>
      <c r="O87" s="134"/>
      <c r="P87" s="134"/>
      <c r="Q87" s="135"/>
    </row>
    <row r="88" spans="1:26">
      <c r="B88" s="66"/>
      <c r="C88" s="66"/>
      <c r="D88" s="66"/>
      <c r="E88" s="68"/>
      <c r="F88" s="66"/>
      <c r="G88" s="66"/>
      <c r="H88" s="66"/>
      <c r="I88" s="66"/>
      <c r="J88" s="66"/>
      <c r="K88" s="66"/>
      <c r="L88" s="66"/>
      <c r="M88" s="66"/>
      <c r="N88" s="66"/>
      <c r="O88" s="66"/>
      <c r="P88" s="66"/>
    </row>
    <row r="89" spans="1:26">
      <c r="B89" s="19" t="s">
        <v>156</v>
      </c>
      <c r="C89" s="84">
        <f>+K87</f>
        <v>0</v>
      </c>
      <c r="H89" s="112"/>
      <c r="I89" s="112"/>
      <c r="J89" s="112"/>
      <c r="K89" s="112"/>
      <c r="L89" s="112"/>
      <c r="M89" s="112"/>
      <c r="N89" s="66"/>
      <c r="O89" s="66"/>
      <c r="P89" s="66"/>
    </row>
    <row r="91" spans="1:26" ht="15.75" thickBot="1"/>
    <row r="92" spans="1:26" ht="37.15" customHeight="1" thickBot="1">
      <c r="B92" s="24" t="s">
        <v>157</v>
      </c>
      <c r="C92" s="25" t="s">
        <v>158</v>
      </c>
      <c r="D92" s="24" t="s">
        <v>28</v>
      </c>
      <c r="E92" s="25" t="s">
        <v>159</v>
      </c>
    </row>
    <row r="93" spans="1:26" ht="23.25" customHeight="1">
      <c r="B93" s="85" t="s">
        <v>160</v>
      </c>
      <c r="C93" s="86">
        <v>20</v>
      </c>
      <c r="D93" s="167">
        <v>0</v>
      </c>
      <c r="E93" s="1536">
        <f>+D93+D94+D95</f>
        <v>0</v>
      </c>
    </row>
    <row r="94" spans="1:26">
      <c r="B94" s="85" t="s">
        <v>161</v>
      </c>
      <c r="C94" s="71">
        <v>30</v>
      </c>
      <c r="D94" s="60">
        <v>0</v>
      </c>
      <c r="E94" s="1537"/>
    </row>
    <row r="95" spans="1:26" ht="15.75" thickBot="1">
      <c r="B95" s="85" t="s">
        <v>162</v>
      </c>
      <c r="C95" s="87">
        <v>40</v>
      </c>
      <c r="D95" s="168">
        <v>0</v>
      </c>
      <c r="E95" s="1538"/>
    </row>
    <row r="97" spans="2:17" ht="15.75" thickBot="1"/>
    <row r="98" spans="2:17" ht="15.75" thickBot="1">
      <c r="B98" s="1532" t="s">
        <v>163</v>
      </c>
      <c r="C98" s="1533"/>
      <c r="D98" s="1533"/>
      <c r="E98" s="1533"/>
      <c r="F98" s="1533"/>
      <c r="G98" s="1533"/>
      <c r="H98" s="1533"/>
      <c r="I98" s="1533"/>
      <c r="J98" s="1533"/>
      <c r="K98" s="1533"/>
      <c r="L98" s="1533"/>
      <c r="M98" s="1533"/>
      <c r="N98" s="1534"/>
    </row>
    <row r="100" spans="2:17" ht="119.25" customHeight="1">
      <c r="B100" s="9" t="s">
        <v>88</v>
      </c>
      <c r="C100" s="9" t="s">
        <v>89</v>
      </c>
      <c r="D100" s="9" t="s">
        <v>90</v>
      </c>
      <c r="E100" s="9" t="s">
        <v>91</v>
      </c>
      <c r="F100" s="9" t="s">
        <v>92</v>
      </c>
      <c r="G100" s="9" t="s">
        <v>93</v>
      </c>
      <c r="H100" s="9" t="s">
        <v>94</v>
      </c>
      <c r="I100" s="9" t="s">
        <v>95</v>
      </c>
      <c r="J100" s="1522" t="s">
        <v>164</v>
      </c>
      <c r="K100" s="1529"/>
      <c r="L100" s="1523"/>
      <c r="M100" s="9" t="s">
        <v>97</v>
      </c>
      <c r="N100" s="9" t="s">
        <v>234</v>
      </c>
      <c r="O100" s="9" t="s">
        <v>235</v>
      </c>
      <c r="P100" s="1522" t="s">
        <v>79</v>
      </c>
      <c r="Q100" s="1523"/>
    </row>
    <row r="101" spans="2:17" s="30" customFormat="1" ht="48" customHeight="1">
      <c r="B101" s="217" t="s">
        <v>1495</v>
      </c>
      <c r="C101" s="481"/>
      <c r="D101" s="217" t="s">
        <v>2028</v>
      </c>
      <c r="E101" s="453">
        <v>16927916</v>
      </c>
      <c r="F101" s="217" t="s">
        <v>2029</v>
      </c>
      <c r="G101" s="217" t="s">
        <v>1105</v>
      </c>
      <c r="H101" s="407">
        <v>36997</v>
      </c>
      <c r="I101" s="299"/>
      <c r="J101" s="217" t="s">
        <v>2030</v>
      </c>
      <c r="K101" s="299" t="s">
        <v>2031</v>
      </c>
      <c r="L101" s="299" t="s">
        <v>2032</v>
      </c>
      <c r="M101" s="217" t="s">
        <v>19</v>
      </c>
      <c r="N101" s="217" t="s">
        <v>19</v>
      </c>
      <c r="O101" s="217" t="s">
        <v>19</v>
      </c>
      <c r="P101" s="1574" t="s">
        <v>2033</v>
      </c>
      <c r="Q101" s="1575"/>
    </row>
    <row r="102" spans="2:17" s="30" customFormat="1" ht="60.75" customHeight="1">
      <c r="B102" s="217" t="s">
        <v>1075</v>
      </c>
      <c r="C102" s="481"/>
      <c r="D102" s="217" t="s">
        <v>2034</v>
      </c>
      <c r="E102" s="453">
        <v>31483314</v>
      </c>
      <c r="F102" s="217" t="s">
        <v>265</v>
      </c>
      <c r="G102" s="217" t="s">
        <v>266</v>
      </c>
      <c r="H102" s="407">
        <v>41818</v>
      </c>
      <c r="I102" s="299"/>
      <c r="J102" s="217" t="s">
        <v>19</v>
      </c>
      <c r="K102" s="299" t="s">
        <v>19</v>
      </c>
      <c r="L102" s="299" t="s">
        <v>19</v>
      </c>
      <c r="M102" s="217" t="s">
        <v>18</v>
      </c>
      <c r="N102" s="217" t="s">
        <v>19</v>
      </c>
      <c r="O102" s="217" t="s">
        <v>19</v>
      </c>
      <c r="P102" s="1574" t="s">
        <v>2035</v>
      </c>
      <c r="Q102" s="1575"/>
    </row>
    <row r="103" spans="2:17" s="30" customFormat="1" ht="33.6" customHeight="1">
      <c r="B103" s="217" t="s">
        <v>227</v>
      </c>
      <c r="C103" s="481"/>
      <c r="D103" s="217" t="s">
        <v>1930</v>
      </c>
      <c r="E103" s="453">
        <v>94536738</v>
      </c>
      <c r="F103" s="217" t="s">
        <v>741</v>
      </c>
      <c r="G103" s="217" t="s">
        <v>1931</v>
      </c>
      <c r="H103" s="407">
        <v>37072</v>
      </c>
      <c r="I103" s="299"/>
      <c r="J103" s="217"/>
      <c r="K103" s="299"/>
      <c r="L103" s="299"/>
      <c r="M103" s="217"/>
      <c r="N103" s="217" t="s">
        <v>19</v>
      </c>
      <c r="O103" s="217" t="s">
        <v>19</v>
      </c>
      <c r="P103" s="1599" t="s">
        <v>2036</v>
      </c>
      <c r="Q103" s="1600"/>
    </row>
    <row r="104" spans="2:17" ht="118.5" customHeight="1">
      <c r="B104" s="456" t="s">
        <v>2037</v>
      </c>
    </row>
    <row r="106" spans="2:17" ht="15.75" thickBot="1"/>
    <row r="107" spans="2:17" ht="54" customHeight="1">
      <c r="B107" s="146" t="s">
        <v>17</v>
      </c>
      <c r="C107" s="146" t="s">
        <v>157</v>
      </c>
      <c r="D107" s="9" t="s">
        <v>158</v>
      </c>
      <c r="E107" s="146" t="s">
        <v>28</v>
      </c>
      <c r="F107" s="25" t="s">
        <v>228</v>
      </c>
      <c r="G107" s="26"/>
    </row>
    <row r="108" spans="2:17" ht="150">
      <c r="B108" s="1540" t="s">
        <v>229</v>
      </c>
      <c r="C108" s="115" t="s">
        <v>230</v>
      </c>
      <c r="D108" s="138">
        <v>25</v>
      </c>
      <c r="E108" s="390">
        <v>0</v>
      </c>
      <c r="F108" s="1541">
        <f>+E108+E109+E110</f>
        <v>0</v>
      </c>
      <c r="G108" s="27"/>
    </row>
    <row r="109" spans="2:17" ht="120">
      <c r="B109" s="1540"/>
      <c r="C109" s="115" t="s">
        <v>231</v>
      </c>
      <c r="D109" s="141">
        <v>25</v>
      </c>
      <c r="E109" s="390">
        <v>0</v>
      </c>
      <c r="F109" s="1542"/>
      <c r="G109" s="27"/>
    </row>
    <row r="110" spans="2:17" ht="90">
      <c r="B110" s="1540"/>
      <c r="C110" s="115" t="s">
        <v>232</v>
      </c>
      <c r="D110" s="138">
        <v>10</v>
      </c>
      <c r="E110" s="390">
        <v>0</v>
      </c>
      <c r="F110" s="1543"/>
      <c r="G110" s="27"/>
    </row>
    <row r="111" spans="2:17">
      <c r="C111" s="57"/>
    </row>
    <row r="113" spans="2:5">
      <c r="B113" s="8" t="s">
        <v>233</v>
      </c>
    </row>
    <row r="116" spans="2:5">
      <c r="B116" s="9" t="s">
        <v>17</v>
      </c>
      <c r="C116" s="9" t="s">
        <v>27</v>
      </c>
      <c r="D116" s="146" t="s">
        <v>28</v>
      </c>
      <c r="E116" s="146" t="s">
        <v>29</v>
      </c>
    </row>
    <row r="117" spans="2:5" ht="61.5" customHeight="1">
      <c r="B117" s="367" t="s">
        <v>236</v>
      </c>
      <c r="C117" s="141">
        <v>40</v>
      </c>
      <c r="D117" s="138">
        <f>+E93</f>
        <v>0</v>
      </c>
      <c r="E117" s="1519">
        <f>+D117+D118</f>
        <v>0</v>
      </c>
    </row>
    <row r="118" spans="2:5" ht="68.25" customHeight="1">
      <c r="B118" s="367" t="s">
        <v>237</v>
      </c>
      <c r="C118" s="141">
        <v>60</v>
      </c>
      <c r="D118" s="138">
        <f>+F108</f>
        <v>0</v>
      </c>
      <c r="E118" s="1520"/>
    </row>
  </sheetData>
  <mergeCells count="38">
    <mergeCell ref="P102:Q102"/>
    <mergeCell ref="P103:Q103"/>
    <mergeCell ref="B108:B110"/>
    <mergeCell ref="F108:F110"/>
    <mergeCell ref="E117:E118"/>
    <mergeCell ref="P101:Q101"/>
    <mergeCell ref="P67:Q67"/>
    <mergeCell ref="P68:Q68"/>
    <mergeCell ref="B72:N72"/>
    <mergeCell ref="D75:E75"/>
    <mergeCell ref="D76:E76"/>
    <mergeCell ref="B79:P79"/>
    <mergeCell ref="B82:N82"/>
    <mergeCell ref="E93:E95"/>
    <mergeCell ref="B98:N98"/>
    <mergeCell ref="J100:L100"/>
    <mergeCell ref="P100:Q100"/>
    <mergeCell ref="J66:L66"/>
    <mergeCell ref="P66:Q66"/>
    <mergeCell ref="C10:E10"/>
    <mergeCell ref="B14:C15"/>
    <mergeCell ref="B16:C16"/>
    <mergeCell ref="E34:E35"/>
    <mergeCell ref="M37:N37"/>
    <mergeCell ref="B47:B48"/>
    <mergeCell ref="C47:C48"/>
    <mergeCell ref="D47:E47"/>
    <mergeCell ref="C51:N51"/>
    <mergeCell ref="B53:N53"/>
    <mergeCell ref="O56:P56"/>
    <mergeCell ref="O57:P57"/>
    <mergeCell ref="B63:N63"/>
    <mergeCell ref="C9:N9"/>
    <mergeCell ref="B2:P2"/>
    <mergeCell ref="B4:P4"/>
    <mergeCell ref="C6:N6"/>
    <mergeCell ref="C7:N7"/>
    <mergeCell ref="C8:N8"/>
  </mergeCells>
  <dataValidations count="2">
    <dataValidation type="decimal" allowBlank="1" showInputMessage="1" showErrorMessage="1" sqref="WVH983034 WLL983034 C65530 IV65530 SR65530 ACN65530 AMJ65530 AWF65530 BGB65530 BPX65530 BZT65530 CJP65530 CTL65530 DDH65530 DND65530 DWZ65530 EGV65530 EQR65530 FAN65530 FKJ65530 FUF65530 GEB65530 GNX65530 GXT65530 HHP65530 HRL65530 IBH65530 ILD65530 IUZ65530 JEV65530 JOR65530 JYN65530 KIJ65530 KSF65530 LCB65530 LLX65530 LVT65530 MFP65530 MPL65530 MZH65530 NJD65530 NSZ65530 OCV65530 OMR65530 OWN65530 PGJ65530 PQF65530 QAB65530 QJX65530 QTT65530 RDP65530 RNL65530 RXH65530 SHD65530 SQZ65530 TAV65530 TKR65530 TUN65530 UEJ65530 UOF65530 UYB65530 VHX65530 VRT65530 WBP65530 WLL65530 WVH65530 C131066 IV131066 SR131066 ACN131066 AMJ131066 AWF131066 BGB131066 BPX131066 BZT131066 CJP131066 CTL131066 DDH131066 DND131066 DWZ131066 EGV131066 EQR131066 FAN131066 FKJ131066 FUF131066 GEB131066 GNX131066 GXT131066 HHP131066 HRL131066 IBH131066 ILD131066 IUZ131066 JEV131066 JOR131066 JYN131066 KIJ131066 KSF131066 LCB131066 LLX131066 LVT131066 MFP131066 MPL131066 MZH131066 NJD131066 NSZ131066 OCV131066 OMR131066 OWN131066 PGJ131066 PQF131066 QAB131066 QJX131066 QTT131066 RDP131066 RNL131066 RXH131066 SHD131066 SQZ131066 TAV131066 TKR131066 TUN131066 UEJ131066 UOF131066 UYB131066 VHX131066 VRT131066 WBP131066 WLL131066 WVH131066 C196602 IV196602 SR196602 ACN196602 AMJ196602 AWF196602 BGB196602 BPX196602 BZT196602 CJP196602 CTL196602 DDH196602 DND196602 DWZ196602 EGV196602 EQR196602 FAN196602 FKJ196602 FUF196602 GEB196602 GNX196602 GXT196602 HHP196602 HRL196602 IBH196602 ILD196602 IUZ196602 JEV196602 JOR196602 JYN196602 KIJ196602 KSF196602 LCB196602 LLX196602 LVT196602 MFP196602 MPL196602 MZH196602 NJD196602 NSZ196602 OCV196602 OMR196602 OWN196602 PGJ196602 PQF196602 QAB196602 QJX196602 QTT196602 RDP196602 RNL196602 RXH196602 SHD196602 SQZ196602 TAV196602 TKR196602 TUN196602 UEJ196602 UOF196602 UYB196602 VHX196602 VRT196602 WBP196602 WLL196602 WVH196602 C262138 IV262138 SR262138 ACN262138 AMJ262138 AWF262138 BGB262138 BPX262138 BZT262138 CJP262138 CTL262138 DDH262138 DND262138 DWZ262138 EGV262138 EQR262138 FAN262138 FKJ262138 FUF262138 GEB262138 GNX262138 GXT262138 HHP262138 HRL262138 IBH262138 ILD262138 IUZ262138 JEV262138 JOR262138 JYN262138 KIJ262138 KSF262138 LCB262138 LLX262138 LVT262138 MFP262138 MPL262138 MZH262138 NJD262138 NSZ262138 OCV262138 OMR262138 OWN262138 PGJ262138 PQF262138 QAB262138 QJX262138 QTT262138 RDP262138 RNL262138 RXH262138 SHD262138 SQZ262138 TAV262138 TKR262138 TUN262138 UEJ262138 UOF262138 UYB262138 VHX262138 VRT262138 WBP262138 WLL262138 WVH262138 C327674 IV327674 SR327674 ACN327674 AMJ327674 AWF327674 BGB327674 BPX327674 BZT327674 CJP327674 CTL327674 DDH327674 DND327674 DWZ327674 EGV327674 EQR327674 FAN327674 FKJ327674 FUF327674 GEB327674 GNX327674 GXT327674 HHP327674 HRL327674 IBH327674 ILD327674 IUZ327674 JEV327674 JOR327674 JYN327674 KIJ327674 KSF327674 LCB327674 LLX327674 LVT327674 MFP327674 MPL327674 MZH327674 NJD327674 NSZ327674 OCV327674 OMR327674 OWN327674 PGJ327674 PQF327674 QAB327674 QJX327674 QTT327674 RDP327674 RNL327674 RXH327674 SHD327674 SQZ327674 TAV327674 TKR327674 TUN327674 UEJ327674 UOF327674 UYB327674 VHX327674 VRT327674 WBP327674 WLL327674 WVH327674 C393210 IV393210 SR393210 ACN393210 AMJ393210 AWF393210 BGB393210 BPX393210 BZT393210 CJP393210 CTL393210 DDH393210 DND393210 DWZ393210 EGV393210 EQR393210 FAN393210 FKJ393210 FUF393210 GEB393210 GNX393210 GXT393210 HHP393210 HRL393210 IBH393210 ILD393210 IUZ393210 JEV393210 JOR393210 JYN393210 KIJ393210 KSF393210 LCB393210 LLX393210 LVT393210 MFP393210 MPL393210 MZH393210 NJD393210 NSZ393210 OCV393210 OMR393210 OWN393210 PGJ393210 PQF393210 QAB393210 QJX393210 QTT393210 RDP393210 RNL393210 RXH393210 SHD393210 SQZ393210 TAV393210 TKR393210 TUN393210 UEJ393210 UOF393210 UYB393210 VHX393210 VRT393210 WBP393210 WLL393210 WVH393210 C458746 IV458746 SR458746 ACN458746 AMJ458746 AWF458746 BGB458746 BPX458746 BZT458746 CJP458746 CTL458746 DDH458746 DND458746 DWZ458746 EGV458746 EQR458746 FAN458746 FKJ458746 FUF458746 GEB458746 GNX458746 GXT458746 HHP458746 HRL458746 IBH458746 ILD458746 IUZ458746 JEV458746 JOR458746 JYN458746 KIJ458746 KSF458746 LCB458746 LLX458746 LVT458746 MFP458746 MPL458746 MZH458746 NJD458746 NSZ458746 OCV458746 OMR458746 OWN458746 PGJ458746 PQF458746 QAB458746 QJX458746 QTT458746 RDP458746 RNL458746 RXH458746 SHD458746 SQZ458746 TAV458746 TKR458746 TUN458746 UEJ458746 UOF458746 UYB458746 VHX458746 VRT458746 WBP458746 WLL458746 WVH458746 C524282 IV524282 SR524282 ACN524282 AMJ524282 AWF524282 BGB524282 BPX524282 BZT524282 CJP524282 CTL524282 DDH524282 DND524282 DWZ524282 EGV524282 EQR524282 FAN524282 FKJ524282 FUF524282 GEB524282 GNX524282 GXT524282 HHP524282 HRL524282 IBH524282 ILD524282 IUZ524282 JEV524282 JOR524282 JYN524282 KIJ524282 KSF524282 LCB524282 LLX524282 LVT524282 MFP524282 MPL524282 MZH524282 NJD524282 NSZ524282 OCV524282 OMR524282 OWN524282 PGJ524282 PQF524282 QAB524282 QJX524282 QTT524282 RDP524282 RNL524282 RXH524282 SHD524282 SQZ524282 TAV524282 TKR524282 TUN524282 UEJ524282 UOF524282 UYB524282 VHX524282 VRT524282 WBP524282 WLL524282 WVH524282 C589818 IV589818 SR589818 ACN589818 AMJ589818 AWF589818 BGB589818 BPX589818 BZT589818 CJP589818 CTL589818 DDH589818 DND589818 DWZ589818 EGV589818 EQR589818 FAN589818 FKJ589818 FUF589818 GEB589818 GNX589818 GXT589818 HHP589818 HRL589818 IBH589818 ILD589818 IUZ589818 JEV589818 JOR589818 JYN589818 KIJ589818 KSF589818 LCB589818 LLX589818 LVT589818 MFP589818 MPL589818 MZH589818 NJD589818 NSZ589818 OCV589818 OMR589818 OWN589818 PGJ589818 PQF589818 QAB589818 QJX589818 QTT589818 RDP589818 RNL589818 RXH589818 SHD589818 SQZ589818 TAV589818 TKR589818 TUN589818 UEJ589818 UOF589818 UYB589818 VHX589818 VRT589818 WBP589818 WLL589818 WVH589818 C655354 IV655354 SR655354 ACN655354 AMJ655354 AWF655354 BGB655354 BPX655354 BZT655354 CJP655354 CTL655354 DDH655354 DND655354 DWZ655354 EGV655354 EQR655354 FAN655354 FKJ655354 FUF655354 GEB655354 GNX655354 GXT655354 HHP655354 HRL655354 IBH655354 ILD655354 IUZ655354 JEV655354 JOR655354 JYN655354 KIJ655354 KSF655354 LCB655354 LLX655354 LVT655354 MFP655354 MPL655354 MZH655354 NJD655354 NSZ655354 OCV655354 OMR655354 OWN655354 PGJ655354 PQF655354 QAB655354 QJX655354 QTT655354 RDP655354 RNL655354 RXH655354 SHD655354 SQZ655354 TAV655354 TKR655354 TUN655354 UEJ655354 UOF655354 UYB655354 VHX655354 VRT655354 WBP655354 WLL655354 WVH655354 C720890 IV720890 SR720890 ACN720890 AMJ720890 AWF720890 BGB720890 BPX720890 BZT720890 CJP720890 CTL720890 DDH720890 DND720890 DWZ720890 EGV720890 EQR720890 FAN720890 FKJ720890 FUF720890 GEB720890 GNX720890 GXT720890 HHP720890 HRL720890 IBH720890 ILD720890 IUZ720890 JEV720890 JOR720890 JYN720890 KIJ720890 KSF720890 LCB720890 LLX720890 LVT720890 MFP720890 MPL720890 MZH720890 NJD720890 NSZ720890 OCV720890 OMR720890 OWN720890 PGJ720890 PQF720890 QAB720890 QJX720890 QTT720890 RDP720890 RNL720890 RXH720890 SHD720890 SQZ720890 TAV720890 TKR720890 TUN720890 UEJ720890 UOF720890 UYB720890 VHX720890 VRT720890 WBP720890 WLL720890 WVH720890 C786426 IV786426 SR786426 ACN786426 AMJ786426 AWF786426 BGB786426 BPX786426 BZT786426 CJP786426 CTL786426 DDH786426 DND786426 DWZ786426 EGV786426 EQR786426 FAN786426 FKJ786426 FUF786426 GEB786426 GNX786426 GXT786426 HHP786426 HRL786426 IBH786426 ILD786426 IUZ786426 JEV786426 JOR786426 JYN786426 KIJ786426 KSF786426 LCB786426 LLX786426 LVT786426 MFP786426 MPL786426 MZH786426 NJD786426 NSZ786426 OCV786426 OMR786426 OWN786426 PGJ786426 PQF786426 QAB786426 QJX786426 QTT786426 RDP786426 RNL786426 RXH786426 SHD786426 SQZ786426 TAV786426 TKR786426 TUN786426 UEJ786426 UOF786426 UYB786426 VHX786426 VRT786426 WBP786426 WLL786426 WVH786426 C851962 IV851962 SR851962 ACN851962 AMJ851962 AWF851962 BGB851962 BPX851962 BZT851962 CJP851962 CTL851962 DDH851962 DND851962 DWZ851962 EGV851962 EQR851962 FAN851962 FKJ851962 FUF851962 GEB851962 GNX851962 GXT851962 HHP851962 HRL851962 IBH851962 ILD851962 IUZ851962 JEV851962 JOR851962 JYN851962 KIJ851962 KSF851962 LCB851962 LLX851962 LVT851962 MFP851962 MPL851962 MZH851962 NJD851962 NSZ851962 OCV851962 OMR851962 OWN851962 PGJ851962 PQF851962 QAB851962 QJX851962 QTT851962 RDP851962 RNL851962 RXH851962 SHD851962 SQZ851962 TAV851962 TKR851962 TUN851962 UEJ851962 UOF851962 UYB851962 VHX851962 VRT851962 WBP851962 WLL851962 WVH851962 C917498 IV917498 SR917498 ACN917498 AMJ917498 AWF917498 BGB917498 BPX917498 BZT917498 CJP917498 CTL917498 DDH917498 DND917498 DWZ917498 EGV917498 EQR917498 FAN917498 FKJ917498 FUF917498 GEB917498 GNX917498 GXT917498 HHP917498 HRL917498 IBH917498 ILD917498 IUZ917498 JEV917498 JOR917498 JYN917498 KIJ917498 KSF917498 LCB917498 LLX917498 LVT917498 MFP917498 MPL917498 MZH917498 NJD917498 NSZ917498 OCV917498 OMR917498 OWN917498 PGJ917498 PQF917498 QAB917498 QJX917498 QTT917498 RDP917498 RNL917498 RXH917498 SHD917498 SQZ917498 TAV917498 TKR917498 TUN917498 UEJ917498 UOF917498 UYB917498 VHX917498 VRT917498 WBP917498 WLL917498 WVH917498 C983034 IV983034 SR983034 ACN983034 AMJ983034 AWF983034 BGB983034 BPX983034 BZT983034 CJP983034 CTL983034 DDH983034 DND983034 DWZ983034 EGV983034 EQR983034 FAN983034 FKJ983034 FUF983034 GEB983034 GNX983034 GXT983034 HHP983034 HRL983034 IBH983034 ILD983034 IUZ983034 JEV983034 JOR983034 JYN983034 KIJ983034 KSF983034 LCB983034 LLX983034 LVT983034 MFP983034 MPL983034 MZH983034 NJD983034 NSZ983034 OCV983034 OMR983034 OWN983034 PGJ983034 PQF983034 QAB983034 QJX983034 QTT983034 RDP983034 RNL983034 RXH983034 SHD983034 SQZ983034 TAV983034 TKR983034 TUN983034 UEJ983034 UOF983034 UYB983034 VHX983034 VRT983034 WBP983034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4 A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A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A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A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A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A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A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A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A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A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A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A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A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A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A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09"/>
  <sheetViews>
    <sheetView topLeftCell="C49" zoomScale="70" zoomScaleNormal="70" workbookViewId="0">
      <selection activeCell="L45" sqref="L45"/>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8.140625" style="28" customWidth="1"/>
    <col min="16" max="16" width="19.5703125" style="28" bestFit="1" customWidth="1"/>
    <col min="17" max="17" width="51.42578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513</v>
      </c>
      <c r="D6" s="1507"/>
      <c r="E6" s="1507"/>
      <c r="F6" s="1507"/>
      <c r="G6" s="1507"/>
      <c r="H6" s="1507"/>
      <c r="I6" s="1507"/>
      <c r="J6" s="1507"/>
      <c r="K6" s="1507"/>
      <c r="L6" s="1507"/>
      <c r="M6" s="1507"/>
      <c r="N6" s="1508"/>
    </row>
    <row r="7" spans="2:16" ht="15.75" thickBot="1">
      <c r="B7" s="116" t="s">
        <v>4</v>
      </c>
      <c r="C7" s="1503" t="s">
        <v>514</v>
      </c>
      <c r="D7" s="1503"/>
      <c r="E7" s="1503"/>
      <c r="F7" s="1503"/>
      <c r="G7" s="1503"/>
      <c r="H7" s="1503"/>
      <c r="I7" s="1503"/>
      <c r="J7" s="1503"/>
      <c r="K7" s="1503"/>
      <c r="L7" s="1503"/>
      <c r="M7" s="1503"/>
      <c r="N7" s="1504"/>
    </row>
    <row r="8" spans="2:16" ht="15.75" thickBot="1">
      <c r="B8" s="116" t="s">
        <v>6</v>
      </c>
      <c r="C8" s="1503" t="s">
        <v>514</v>
      </c>
      <c r="D8" s="1503"/>
      <c r="E8" s="1503"/>
      <c r="F8" s="1503"/>
      <c r="G8" s="1503"/>
      <c r="H8" s="1503"/>
      <c r="I8" s="1503"/>
      <c r="J8" s="1503"/>
      <c r="K8" s="1503"/>
      <c r="L8" s="1503"/>
      <c r="M8" s="1503"/>
      <c r="N8" s="1504"/>
    </row>
    <row r="9" spans="2:16" ht="15.75" thickBot="1">
      <c r="B9" s="116" t="s">
        <v>7</v>
      </c>
      <c r="C9" s="1503" t="s">
        <v>514</v>
      </c>
      <c r="D9" s="1503"/>
      <c r="E9" s="1503"/>
      <c r="F9" s="1503"/>
      <c r="G9" s="1503"/>
      <c r="H9" s="1503"/>
      <c r="I9" s="1503"/>
      <c r="J9" s="1503"/>
      <c r="K9" s="1503"/>
      <c r="L9" s="1503"/>
      <c r="M9" s="1503"/>
      <c r="N9" s="1504"/>
    </row>
    <row r="10" spans="2:16" ht="15.75" thickBot="1">
      <c r="B10" s="116" t="s">
        <v>238</v>
      </c>
      <c r="C10" s="1514" t="s">
        <v>515</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265" t="s">
        <v>516</v>
      </c>
      <c r="I14" s="41"/>
      <c r="J14" s="41"/>
      <c r="K14" s="41"/>
      <c r="L14" s="41"/>
      <c r="M14" s="41"/>
      <c r="N14" s="1289"/>
    </row>
    <row r="15" spans="2:16">
      <c r="B15" s="1516"/>
      <c r="C15" s="1516"/>
      <c r="D15" s="1265">
        <v>1</v>
      </c>
      <c r="E15" s="42">
        <v>3195069930</v>
      </c>
      <c r="F15" s="221">
        <v>1530</v>
      </c>
      <c r="G15" s="2162" t="s">
        <v>517</v>
      </c>
      <c r="I15" s="45"/>
      <c r="J15" s="45"/>
      <c r="K15" s="45"/>
      <c r="L15" s="45"/>
      <c r="M15" s="45"/>
      <c r="N15" s="1289"/>
    </row>
    <row r="16" spans="2:16">
      <c r="B16" s="1516"/>
      <c r="C16" s="1516"/>
      <c r="D16" s="1265">
        <v>4</v>
      </c>
      <c r="E16" s="42">
        <v>1394971708</v>
      </c>
      <c r="F16" s="221">
        <v>668</v>
      </c>
      <c r="G16" s="2163"/>
      <c r="I16" s="45"/>
      <c r="J16" s="45"/>
      <c r="K16" s="45"/>
      <c r="L16" s="45"/>
      <c r="M16" s="45"/>
      <c r="N16" s="1289"/>
    </row>
    <row r="17" spans="1:14">
      <c r="B17" s="1516"/>
      <c r="C17" s="1516"/>
      <c r="D17" s="1265">
        <v>14</v>
      </c>
      <c r="E17" s="42">
        <v>835312400</v>
      </c>
      <c r="F17" s="221">
        <v>400</v>
      </c>
      <c r="G17" s="2163"/>
      <c r="I17" s="45"/>
      <c r="J17" s="45"/>
      <c r="K17" s="45"/>
      <c r="L17" s="45"/>
      <c r="M17" s="45"/>
      <c r="N17" s="1289"/>
    </row>
    <row r="18" spans="1:14">
      <c r="B18" s="1516"/>
      <c r="C18" s="1516"/>
      <c r="D18" s="1265">
        <v>15</v>
      </c>
      <c r="E18" s="42">
        <v>1973425545</v>
      </c>
      <c r="F18" s="221">
        <v>945</v>
      </c>
      <c r="G18" s="2163"/>
      <c r="I18" s="45"/>
      <c r="J18" s="45"/>
      <c r="K18" s="45"/>
      <c r="L18" s="45"/>
      <c r="M18" s="45"/>
      <c r="N18" s="1289"/>
    </row>
    <row r="19" spans="1:14">
      <c r="B19" s="1516"/>
      <c r="C19" s="1516"/>
      <c r="D19" s="1265">
        <v>20</v>
      </c>
      <c r="E19" s="42">
        <v>835312400</v>
      </c>
      <c r="F19" s="221">
        <v>400</v>
      </c>
      <c r="G19" s="2163"/>
      <c r="I19" s="45"/>
      <c r="J19" s="45"/>
      <c r="K19" s="45"/>
      <c r="L19" s="45"/>
      <c r="M19" s="45"/>
      <c r="N19" s="1289"/>
    </row>
    <row r="20" spans="1:14">
      <c r="B20" s="1516"/>
      <c r="C20" s="1516"/>
      <c r="D20" s="1265">
        <v>21</v>
      </c>
      <c r="E20" s="42">
        <v>1252968600</v>
      </c>
      <c r="F20" s="221">
        <v>600</v>
      </c>
      <c r="G20" s="2163"/>
      <c r="I20" s="45"/>
      <c r="J20" s="45"/>
      <c r="K20" s="45"/>
      <c r="L20" s="45"/>
      <c r="M20" s="45"/>
      <c r="N20" s="1289"/>
    </row>
    <row r="21" spans="1:14">
      <c r="B21" s="1516"/>
      <c r="C21" s="1516"/>
      <c r="D21" s="1265">
        <v>22</v>
      </c>
      <c r="E21" s="42">
        <f>65297712+2054868504+163244280</f>
        <v>2283410496</v>
      </c>
      <c r="F21" s="221">
        <f>84+984</f>
        <v>1068</v>
      </c>
      <c r="G21" s="2163"/>
      <c r="I21" s="45"/>
      <c r="J21" s="45"/>
      <c r="K21" s="45"/>
      <c r="L21" s="45"/>
      <c r="M21" s="45"/>
      <c r="N21" s="1289"/>
    </row>
    <row r="22" spans="1:14">
      <c r="B22" s="1516"/>
      <c r="C22" s="1516"/>
      <c r="D22" s="1265">
        <v>23</v>
      </c>
      <c r="E22" s="42">
        <v>730898350</v>
      </c>
      <c r="F22" s="221">
        <v>350</v>
      </c>
      <c r="G22" s="2163"/>
      <c r="I22" s="45"/>
      <c r="J22" s="45"/>
      <c r="K22" s="45"/>
      <c r="L22" s="45"/>
      <c r="M22" s="45"/>
      <c r="N22" s="1289"/>
    </row>
    <row r="23" spans="1:14">
      <c r="B23" s="1516"/>
      <c r="C23" s="1516"/>
      <c r="D23" s="1265">
        <v>26</v>
      </c>
      <c r="E23" s="42">
        <v>1670624800</v>
      </c>
      <c r="F23" s="221">
        <v>800</v>
      </c>
      <c r="G23" s="2163"/>
      <c r="I23" s="45"/>
      <c r="J23" s="45"/>
      <c r="K23" s="45"/>
      <c r="L23" s="45"/>
      <c r="M23" s="45"/>
      <c r="N23" s="1289"/>
    </row>
    <row r="24" spans="1:14">
      <c r="B24" s="1516"/>
      <c r="C24" s="1516"/>
      <c r="D24" s="1265">
        <v>27</v>
      </c>
      <c r="E24" s="42">
        <v>544147600</v>
      </c>
      <c r="F24" s="221">
        <v>200</v>
      </c>
      <c r="G24" s="2163"/>
      <c r="I24" s="45"/>
      <c r="J24" s="45"/>
      <c r="K24" s="45"/>
      <c r="L24" s="45"/>
      <c r="M24" s="45"/>
      <c r="N24" s="1289"/>
    </row>
    <row r="25" spans="1:14">
      <c r="B25" s="1516"/>
      <c r="C25" s="1516"/>
      <c r="D25" s="1265">
        <v>28</v>
      </c>
      <c r="E25" s="42">
        <v>2088281000</v>
      </c>
      <c r="F25" s="221">
        <v>1000</v>
      </c>
      <c r="G25" s="2163"/>
      <c r="I25" s="45"/>
      <c r="J25" s="45"/>
      <c r="K25" s="45"/>
      <c r="L25" s="45"/>
      <c r="M25" s="45"/>
      <c r="N25" s="1289"/>
    </row>
    <row r="26" spans="1:14">
      <c r="B26" s="1516"/>
      <c r="C26" s="1516"/>
      <c r="D26" s="1265">
        <v>31</v>
      </c>
      <c r="E26" s="42">
        <v>979465680</v>
      </c>
      <c r="F26" s="221">
        <v>360</v>
      </c>
      <c r="G26" s="2163"/>
      <c r="I26" s="45"/>
      <c r="J26" s="45"/>
      <c r="K26" s="45"/>
      <c r="L26" s="45"/>
      <c r="M26" s="45"/>
      <c r="N26" s="1289"/>
    </row>
    <row r="27" spans="1:14">
      <c r="B27" s="1516"/>
      <c r="C27" s="1516"/>
      <c r="D27" s="1265">
        <v>33</v>
      </c>
      <c r="E27" s="42">
        <v>626484300</v>
      </c>
      <c r="F27" s="221">
        <v>300</v>
      </c>
      <c r="G27" s="2163"/>
      <c r="I27" s="45"/>
      <c r="J27" s="45"/>
      <c r="K27" s="45"/>
      <c r="L27" s="45"/>
      <c r="M27" s="45"/>
      <c r="N27" s="1289"/>
    </row>
    <row r="28" spans="1:14">
      <c r="B28" s="1516"/>
      <c r="C28" s="1516"/>
      <c r="D28" s="1265">
        <v>34</v>
      </c>
      <c r="E28" s="42">
        <v>1344852964</v>
      </c>
      <c r="F28" s="221">
        <v>644</v>
      </c>
      <c r="G28" s="2163"/>
      <c r="I28" s="45"/>
      <c r="J28" s="45"/>
      <c r="K28" s="45"/>
      <c r="L28" s="45"/>
      <c r="M28" s="45"/>
      <c r="N28" s="1289"/>
    </row>
    <row r="29" spans="1:14" ht="93.75" customHeight="1" thickBot="1">
      <c r="B29" s="1517" t="s">
        <v>13</v>
      </c>
      <c r="C29" s="1518"/>
      <c r="D29" s="1265"/>
      <c r="E29" s="3">
        <f>SUM(E15:E28)</f>
        <v>19755225773</v>
      </c>
      <c r="F29" s="222">
        <f>SUM(F15:F28)</f>
        <v>9265</v>
      </c>
      <c r="G29" s="2164"/>
      <c r="H29" s="46"/>
      <c r="I29" s="39"/>
      <c r="J29" s="39"/>
      <c r="K29" s="39"/>
      <c r="L29" s="39"/>
      <c r="M29" s="39"/>
      <c r="N29" s="47"/>
    </row>
    <row r="30" spans="1:14" ht="45.75" thickBot="1">
      <c r="A30" s="48"/>
      <c r="B30" s="49" t="s">
        <v>14</v>
      </c>
      <c r="C30" s="49" t="s">
        <v>15</v>
      </c>
      <c r="E30" s="41"/>
      <c r="F30" s="41"/>
      <c r="G30" s="41"/>
      <c r="H30" s="41"/>
      <c r="I30" s="50"/>
      <c r="J30" s="50"/>
      <c r="K30" s="50"/>
      <c r="L30" s="50"/>
      <c r="M30" s="50"/>
    </row>
    <row r="31" spans="1:14" ht="15.75" thickBot="1">
      <c r="A31" s="51">
        <v>1</v>
      </c>
      <c r="C31" s="223">
        <f>F29*0.8</f>
        <v>7412</v>
      </c>
      <c r="D31" s="224"/>
      <c r="E31" s="225">
        <f>E29</f>
        <v>19755225773</v>
      </c>
      <c r="F31" s="7"/>
      <c r="G31" s="7"/>
      <c r="H31" s="7"/>
      <c r="I31" s="53"/>
      <c r="J31" s="53"/>
      <c r="K31" s="53"/>
      <c r="L31" s="53"/>
      <c r="M31" s="53"/>
    </row>
    <row r="32" spans="1:14">
      <c r="A32" s="142"/>
      <c r="C32" s="54"/>
      <c r="D32" s="45"/>
      <c r="E32" s="56"/>
      <c r="F32" s="7"/>
      <c r="G32" s="7"/>
      <c r="H32" s="7"/>
      <c r="I32" s="53"/>
      <c r="J32" s="53"/>
      <c r="K32" s="53"/>
      <c r="L32" s="53"/>
      <c r="M32" s="53"/>
    </row>
    <row r="33" spans="1:14">
      <c r="A33" s="142"/>
      <c r="C33" s="54"/>
      <c r="D33" s="45"/>
      <c r="E33" s="56"/>
      <c r="F33" s="7"/>
      <c r="G33" s="7"/>
      <c r="H33" s="7"/>
      <c r="I33" s="53"/>
      <c r="J33" s="53"/>
      <c r="K33" s="53"/>
      <c r="L33" s="53"/>
      <c r="M33" s="53"/>
    </row>
    <row r="34" spans="1:14">
      <c r="A34" s="142"/>
      <c r="B34" s="8" t="s">
        <v>16</v>
      </c>
      <c r="C34" s="57"/>
      <c r="D34" s="57"/>
      <c r="E34" s="57"/>
      <c r="F34" s="57"/>
      <c r="G34" s="57"/>
      <c r="H34" s="57"/>
      <c r="I34" s="39"/>
      <c r="J34" s="39"/>
      <c r="K34" s="39"/>
      <c r="L34" s="39"/>
      <c r="M34" s="39"/>
      <c r="N34" s="1289"/>
    </row>
    <row r="35" spans="1:14">
      <c r="A35" s="142"/>
      <c r="B35" s="57"/>
      <c r="C35" s="57"/>
      <c r="D35" s="57"/>
      <c r="E35" s="57"/>
      <c r="F35" s="57"/>
      <c r="G35" s="57"/>
      <c r="H35" s="57"/>
      <c r="I35" s="39"/>
      <c r="J35" s="39"/>
      <c r="K35" s="39"/>
      <c r="L35" s="39"/>
      <c r="M35" s="39"/>
      <c r="N35" s="1289"/>
    </row>
    <row r="36" spans="1:14">
      <c r="A36" s="142"/>
      <c r="B36" s="1309" t="s">
        <v>17</v>
      </c>
      <c r="C36" s="1309" t="s">
        <v>18</v>
      </c>
      <c r="D36" s="1309" t="s">
        <v>19</v>
      </c>
      <c r="E36" s="57"/>
      <c r="F36" s="57"/>
      <c r="G36" s="57"/>
      <c r="H36" s="57"/>
      <c r="I36" s="39"/>
      <c r="J36" s="39"/>
      <c r="K36" s="39"/>
      <c r="L36" s="39"/>
      <c r="M36" s="39"/>
      <c r="N36" s="1289"/>
    </row>
    <row r="37" spans="1:14">
      <c r="A37" s="142"/>
      <c r="B37" s="59" t="s">
        <v>20</v>
      </c>
      <c r="C37" s="59"/>
      <c r="D37" s="1371" t="s">
        <v>21</v>
      </c>
      <c r="E37" s="57"/>
      <c r="F37" s="57"/>
      <c r="G37" s="57"/>
      <c r="H37" s="57"/>
      <c r="I37" s="39"/>
      <c r="J37" s="39"/>
      <c r="K37" s="39"/>
      <c r="L37" s="39"/>
      <c r="M37" s="39"/>
      <c r="N37" s="1289"/>
    </row>
    <row r="38" spans="1:14">
      <c r="A38" s="142"/>
      <c r="B38" s="59" t="s">
        <v>22</v>
      </c>
      <c r="C38" s="59"/>
      <c r="D38" s="1371" t="s">
        <v>21</v>
      </c>
      <c r="E38" s="57"/>
      <c r="F38" s="57"/>
      <c r="G38" s="57"/>
      <c r="H38" s="57"/>
      <c r="I38" s="39"/>
      <c r="J38" s="39"/>
      <c r="K38" s="39"/>
      <c r="L38" s="39"/>
      <c r="M38" s="39"/>
      <c r="N38" s="1289"/>
    </row>
    <row r="39" spans="1:14">
      <c r="A39" s="142"/>
      <c r="B39" s="59" t="s">
        <v>23</v>
      </c>
      <c r="C39" s="59"/>
      <c r="D39" s="1371" t="s">
        <v>21</v>
      </c>
      <c r="E39" s="57"/>
      <c r="F39" s="57"/>
      <c r="G39" s="57"/>
      <c r="H39" s="57"/>
      <c r="I39" s="39"/>
      <c r="J39" s="39"/>
      <c r="K39" s="39"/>
      <c r="L39" s="39"/>
      <c r="M39" s="39"/>
      <c r="N39" s="1289"/>
    </row>
    <row r="40" spans="1:14">
      <c r="A40" s="142"/>
      <c r="B40" s="59" t="s">
        <v>24</v>
      </c>
      <c r="C40" s="59"/>
      <c r="D40" s="1371" t="s">
        <v>21</v>
      </c>
      <c r="E40" s="57"/>
      <c r="F40" s="57"/>
      <c r="G40" s="57"/>
      <c r="H40" s="57"/>
      <c r="I40" s="39"/>
      <c r="J40" s="39"/>
      <c r="K40" s="39"/>
      <c r="L40" s="39"/>
      <c r="M40" s="39"/>
      <c r="N40" s="1289"/>
    </row>
    <row r="41" spans="1:14">
      <c r="A41" s="142"/>
      <c r="B41" s="90" t="s">
        <v>25</v>
      </c>
      <c r="C41" s="88"/>
      <c r="D41" s="1371" t="s">
        <v>21</v>
      </c>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8" t="s">
        <v>26</v>
      </c>
      <c r="C43" s="57"/>
      <c r="D43" s="57"/>
      <c r="E43" s="57"/>
      <c r="F43" s="57"/>
      <c r="G43" s="57"/>
      <c r="H43" s="57"/>
      <c r="I43" s="39"/>
      <c r="J43" s="39"/>
      <c r="K43" s="39"/>
      <c r="L43" s="39"/>
      <c r="M43" s="39"/>
      <c r="N43" s="1289"/>
    </row>
    <row r="44" spans="1:14">
      <c r="A44" s="142"/>
      <c r="B44" s="57"/>
      <c r="C44" s="57"/>
      <c r="D44" s="57"/>
      <c r="E44" s="57"/>
      <c r="F44" s="57"/>
      <c r="G44" s="57"/>
      <c r="H44" s="57"/>
      <c r="I44" s="39"/>
      <c r="J44" s="39"/>
      <c r="K44" s="39"/>
      <c r="L44" s="39"/>
      <c r="M44" s="39"/>
      <c r="N44" s="1289"/>
    </row>
    <row r="45" spans="1:14">
      <c r="A45" s="142"/>
      <c r="B45" s="57"/>
      <c r="C45" s="57"/>
      <c r="D45" s="57"/>
      <c r="E45" s="57"/>
      <c r="F45" s="57"/>
      <c r="G45" s="57"/>
      <c r="H45" s="57"/>
      <c r="I45" s="39"/>
      <c r="J45" s="39"/>
      <c r="K45" s="39"/>
      <c r="L45" s="39"/>
      <c r="M45" s="39"/>
      <c r="N45" s="1289"/>
    </row>
    <row r="46" spans="1:14">
      <c r="A46" s="142"/>
      <c r="B46" s="1309" t="s">
        <v>17</v>
      </c>
      <c r="C46" s="1309" t="s">
        <v>27</v>
      </c>
      <c r="D46" s="1283" t="s">
        <v>28</v>
      </c>
      <c r="E46" s="1283" t="s">
        <v>29</v>
      </c>
      <c r="F46" s="57"/>
      <c r="G46" s="57"/>
      <c r="H46" s="57"/>
      <c r="I46" s="39"/>
      <c r="J46" s="39"/>
      <c r="K46" s="39"/>
      <c r="L46" s="39"/>
      <c r="M46" s="39"/>
      <c r="N46" s="1289"/>
    </row>
    <row r="47" spans="1:14" ht="65.25" customHeight="1">
      <c r="A47" s="142"/>
      <c r="B47" s="1302" t="s">
        <v>30</v>
      </c>
      <c r="C47" s="1262">
        <v>40</v>
      </c>
      <c r="D47" s="1256">
        <v>0</v>
      </c>
      <c r="E47" s="1519">
        <f>+D47+D48</f>
        <v>0</v>
      </c>
      <c r="F47" s="57"/>
      <c r="G47" s="57"/>
      <c r="H47" s="57"/>
      <c r="I47" s="39"/>
      <c r="J47" s="39"/>
      <c r="K47" s="39"/>
      <c r="L47" s="39"/>
      <c r="M47" s="39"/>
      <c r="N47" s="1289"/>
    </row>
    <row r="48" spans="1:14" ht="82.5" customHeight="1">
      <c r="A48" s="142"/>
      <c r="B48" s="1302" t="s">
        <v>31</v>
      </c>
      <c r="C48" s="1262">
        <v>60</v>
      </c>
      <c r="D48" s="1256">
        <f>+F308</f>
        <v>0</v>
      </c>
      <c r="E48" s="1520"/>
      <c r="F48" s="57"/>
      <c r="G48" s="57"/>
      <c r="H48" s="57"/>
      <c r="I48" s="39"/>
      <c r="J48" s="39"/>
      <c r="K48" s="39"/>
      <c r="L48" s="39"/>
      <c r="M48" s="39"/>
      <c r="N48" s="1289"/>
    </row>
    <row r="49" spans="1:26">
      <c r="A49" s="142"/>
      <c r="C49" s="54"/>
      <c r="D49" s="45"/>
      <c r="E49" s="56"/>
      <c r="F49" s="7"/>
      <c r="G49" s="7"/>
      <c r="H49" s="7"/>
      <c r="I49" s="53"/>
      <c r="J49" s="53"/>
      <c r="K49" s="53"/>
      <c r="L49" s="53"/>
      <c r="M49" s="53"/>
    </row>
    <row r="50" spans="1:26" ht="15.75" thickBot="1">
      <c r="M50" s="1521" t="s">
        <v>518</v>
      </c>
      <c r="N50" s="1521"/>
    </row>
    <row r="51" spans="1:26">
      <c r="B51" s="8" t="s">
        <v>32</v>
      </c>
      <c r="M51" s="10"/>
      <c r="N51" s="10"/>
    </row>
    <row r="52" spans="1:26" ht="15.75" thickBot="1">
      <c r="M52" s="10"/>
      <c r="N52" s="10"/>
    </row>
    <row r="53" spans="1:26" s="39" customFormat="1" ht="109.5" customHeight="1">
      <c r="B53" s="11" t="s">
        <v>33</v>
      </c>
      <c r="C53" s="11" t="s">
        <v>34</v>
      </c>
      <c r="D53" s="11" t="s">
        <v>35</v>
      </c>
      <c r="E53" s="11" t="s">
        <v>36</v>
      </c>
      <c r="F53" s="11" t="s">
        <v>37</v>
      </c>
      <c r="G53" s="11" t="s">
        <v>38</v>
      </c>
      <c r="H53" s="11" t="s">
        <v>39</v>
      </c>
      <c r="I53" s="11" t="s">
        <v>40</v>
      </c>
      <c r="J53" s="11" t="s">
        <v>41</v>
      </c>
      <c r="K53" s="11" t="s">
        <v>42</v>
      </c>
      <c r="L53" s="11" t="s">
        <v>43</v>
      </c>
      <c r="M53" s="12" t="s">
        <v>44</v>
      </c>
      <c r="N53" s="11" t="s">
        <v>45</v>
      </c>
      <c r="O53" s="11" t="s">
        <v>46</v>
      </c>
      <c r="P53" s="13" t="s">
        <v>47</v>
      </c>
      <c r="Q53" s="13" t="s">
        <v>48</v>
      </c>
    </row>
    <row r="54" spans="1:26" s="1263" customFormat="1" ht="183.75" customHeight="1">
      <c r="A54" s="1311">
        <v>1</v>
      </c>
      <c r="B54" s="15" t="s">
        <v>513</v>
      </c>
      <c r="C54" s="15" t="s">
        <v>513</v>
      </c>
      <c r="D54" s="15" t="s">
        <v>519</v>
      </c>
      <c r="E54" s="98"/>
      <c r="F54" s="16" t="s">
        <v>520</v>
      </c>
      <c r="G54" s="99"/>
      <c r="H54" s="100">
        <v>41288</v>
      </c>
      <c r="I54" s="100">
        <v>41614</v>
      </c>
      <c r="J54" s="103"/>
      <c r="K54" s="105">
        <f>(DAYS360(H54,I54))/30</f>
        <v>10.733333333333333</v>
      </c>
      <c r="L54" s="103"/>
      <c r="M54" s="105">
        <v>750</v>
      </c>
      <c r="N54" s="105">
        <v>0</v>
      </c>
      <c r="O54" s="106">
        <v>149750000</v>
      </c>
      <c r="P54" s="202">
        <v>30</v>
      </c>
      <c r="Q54" s="226" t="s">
        <v>521</v>
      </c>
      <c r="R54" s="64"/>
      <c r="S54" s="64"/>
      <c r="T54" s="64"/>
      <c r="U54" s="64"/>
      <c r="V54" s="64"/>
      <c r="W54" s="64"/>
      <c r="X54" s="64"/>
      <c r="Y54" s="64"/>
      <c r="Z54" s="64"/>
    </row>
    <row r="55" spans="1:26" s="1263" customFormat="1" ht="183.75" customHeight="1">
      <c r="A55" s="1311">
        <v>2</v>
      </c>
      <c r="B55" s="15" t="s">
        <v>513</v>
      </c>
      <c r="C55" s="15" t="s">
        <v>513</v>
      </c>
      <c r="D55" s="15" t="s">
        <v>519</v>
      </c>
      <c r="E55" s="98"/>
      <c r="F55" s="16" t="s">
        <v>520</v>
      </c>
      <c r="G55" s="99"/>
      <c r="H55" s="100">
        <v>41652</v>
      </c>
      <c r="I55" s="100">
        <v>41978</v>
      </c>
      <c r="J55" s="103"/>
      <c r="K55" s="105">
        <f>(DAYS360(H55,I55))/30</f>
        <v>10.733333333333333</v>
      </c>
      <c r="L55" s="103"/>
      <c r="M55" s="105">
        <v>400</v>
      </c>
      <c r="N55" s="105">
        <v>0</v>
      </c>
      <c r="O55" s="106">
        <v>82000000</v>
      </c>
      <c r="P55" s="202" t="s">
        <v>522</v>
      </c>
      <c r="Q55" s="227" t="s">
        <v>523</v>
      </c>
      <c r="R55" s="64"/>
      <c r="S55" s="64"/>
      <c r="T55" s="64"/>
      <c r="U55" s="64"/>
      <c r="V55" s="64"/>
      <c r="W55" s="64"/>
      <c r="X55" s="64"/>
      <c r="Y55" s="64"/>
      <c r="Z55" s="64"/>
    </row>
    <row r="56" spans="1:26" s="1263" customFormat="1" ht="228" customHeight="1">
      <c r="A56" s="1311">
        <v>3</v>
      </c>
      <c r="B56" s="15" t="s">
        <v>513</v>
      </c>
      <c r="C56" s="15" t="s">
        <v>513</v>
      </c>
      <c r="D56" s="15" t="s">
        <v>524</v>
      </c>
      <c r="E56" s="98"/>
      <c r="F56" s="16" t="s">
        <v>525</v>
      </c>
      <c r="G56" s="16"/>
      <c r="H56" s="100">
        <v>40917</v>
      </c>
      <c r="I56" s="100">
        <v>41257</v>
      </c>
      <c r="J56" s="103"/>
      <c r="K56" s="105">
        <v>0</v>
      </c>
      <c r="L56" s="105">
        <v>11.166666666666666</v>
      </c>
      <c r="M56" s="105">
        <v>1150</v>
      </c>
      <c r="N56" s="105">
        <v>0</v>
      </c>
      <c r="O56" s="106">
        <v>889500000</v>
      </c>
      <c r="P56" s="202">
        <v>31</v>
      </c>
      <c r="Q56" s="228" t="s">
        <v>526</v>
      </c>
      <c r="R56" s="64"/>
      <c r="S56" s="64"/>
      <c r="T56" s="64"/>
      <c r="U56" s="64"/>
      <c r="V56" s="64"/>
      <c r="W56" s="64"/>
      <c r="X56" s="64"/>
      <c r="Y56" s="64"/>
      <c r="Z56" s="64"/>
    </row>
    <row r="57" spans="1:26" s="1263" customFormat="1" ht="303" customHeight="1">
      <c r="A57" s="1311">
        <v>4</v>
      </c>
      <c r="B57" s="15" t="s">
        <v>513</v>
      </c>
      <c r="C57" s="15" t="s">
        <v>513</v>
      </c>
      <c r="D57" s="15" t="s">
        <v>527</v>
      </c>
      <c r="E57" s="98"/>
      <c r="F57" s="16" t="s">
        <v>520</v>
      </c>
      <c r="G57" s="16"/>
      <c r="H57" s="100">
        <v>41288</v>
      </c>
      <c r="I57" s="100">
        <v>41614</v>
      </c>
      <c r="J57" s="103"/>
      <c r="K57" s="105">
        <v>0</v>
      </c>
      <c r="L57" s="105">
        <v>10.733333333333333</v>
      </c>
      <c r="M57" s="105">
        <v>800</v>
      </c>
      <c r="N57" s="105"/>
      <c r="O57" s="106">
        <v>164000000</v>
      </c>
      <c r="P57" s="202" t="s">
        <v>528</v>
      </c>
      <c r="Q57" s="228" t="s">
        <v>529</v>
      </c>
      <c r="R57" s="64"/>
      <c r="S57" s="64"/>
      <c r="T57" s="64"/>
      <c r="U57" s="64"/>
      <c r="V57" s="64"/>
      <c r="W57" s="64"/>
      <c r="X57" s="64"/>
      <c r="Y57" s="64"/>
      <c r="Z57" s="64"/>
    </row>
    <row r="58" spans="1:26" s="1263" customFormat="1" ht="309.75" customHeight="1">
      <c r="A58" s="1311">
        <v>5</v>
      </c>
      <c r="B58" s="15" t="s">
        <v>513</v>
      </c>
      <c r="C58" s="15" t="s">
        <v>513</v>
      </c>
      <c r="D58" s="15" t="s">
        <v>527</v>
      </c>
      <c r="E58" s="98"/>
      <c r="F58" s="16" t="s">
        <v>520</v>
      </c>
      <c r="G58" s="16"/>
      <c r="H58" s="100">
        <v>41652</v>
      </c>
      <c r="I58" s="100">
        <v>41978</v>
      </c>
      <c r="J58" s="103"/>
      <c r="K58" s="105">
        <v>0</v>
      </c>
      <c r="L58" s="105">
        <v>10.733333333333333</v>
      </c>
      <c r="M58" s="105">
        <v>800</v>
      </c>
      <c r="N58" s="105"/>
      <c r="O58" s="106">
        <v>160500000</v>
      </c>
      <c r="P58" s="202" t="s">
        <v>522</v>
      </c>
      <c r="Q58" s="228" t="s">
        <v>529</v>
      </c>
      <c r="R58" s="64"/>
      <c r="S58" s="64"/>
      <c r="T58" s="64"/>
      <c r="U58" s="64"/>
      <c r="V58" s="64"/>
      <c r="W58" s="64"/>
      <c r="X58" s="64"/>
      <c r="Y58" s="64"/>
      <c r="Z58" s="64"/>
    </row>
    <row r="59" spans="1:26" s="1263" customFormat="1">
      <c r="A59" s="1311"/>
      <c r="B59" s="17" t="s">
        <v>29</v>
      </c>
      <c r="C59" s="16"/>
      <c r="D59" s="15"/>
      <c r="E59" s="98"/>
      <c r="F59" s="16"/>
      <c r="G59" s="16"/>
      <c r="H59" s="16"/>
      <c r="I59" s="103"/>
      <c r="J59" s="103"/>
      <c r="K59" s="109">
        <f>SUM(K54:K58)</f>
        <v>21.466666666666665</v>
      </c>
      <c r="L59" s="109">
        <f>SUM(L54:L58)</f>
        <v>32.633333333333333</v>
      </c>
      <c r="M59" s="110">
        <f>SUM(M54:M58)</f>
        <v>3900</v>
      </c>
      <c r="N59" s="109">
        <f>SUM(N54:N58)</f>
        <v>0</v>
      </c>
      <c r="O59" s="106"/>
      <c r="P59" s="106"/>
      <c r="Q59" s="18"/>
    </row>
    <row r="60" spans="1:26" s="66" customFormat="1">
      <c r="E60" s="68"/>
    </row>
    <row r="61" spans="1:26" s="66" customFormat="1">
      <c r="B61" s="1587" t="s">
        <v>57</v>
      </c>
      <c r="C61" s="1587" t="s">
        <v>58</v>
      </c>
      <c r="D61" s="1589" t="s">
        <v>59</v>
      </c>
      <c r="E61" s="1589"/>
    </row>
    <row r="62" spans="1:26" s="66" customFormat="1">
      <c r="B62" s="1588"/>
      <c r="C62" s="1588"/>
      <c r="D62" s="1283" t="s">
        <v>60</v>
      </c>
      <c r="E62" s="118" t="s">
        <v>61</v>
      </c>
    </row>
    <row r="63" spans="1:26" s="66" customFormat="1" ht="30.6" customHeight="1">
      <c r="B63" s="19" t="s">
        <v>62</v>
      </c>
      <c r="C63" s="160">
        <f>+K59</f>
        <v>21.466666666666665</v>
      </c>
      <c r="D63" s="90"/>
      <c r="E63" s="1276" t="s">
        <v>21</v>
      </c>
      <c r="F63" s="112"/>
      <c r="G63" s="112"/>
      <c r="H63" s="112"/>
      <c r="I63" s="112"/>
      <c r="J63" s="112"/>
      <c r="K63" s="112"/>
      <c r="L63" s="112"/>
      <c r="M63" s="112"/>
    </row>
    <row r="64" spans="1:26" s="66" customFormat="1" ht="30" customHeight="1">
      <c r="B64" s="19" t="s">
        <v>64</v>
      </c>
      <c r="C64" s="160">
        <f>+M59</f>
        <v>3900</v>
      </c>
      <c r="D64" s="90"/>
      <c r="E64" s="1276" t="s">
        <v>21</v>
      </c>
    </row>
    <row r="65" spans="2:17" s="66" customFormat="1">
      <c r="B65" s="113"/>
      <c r="C65" s="1512"/>
      <c r="D65" s="1512"/>
      <c r="E65" s="1512"/>
      <c r="F65" s="1512"/>
      <c r="G65" s="1512"/>
      <c r="H65" s="1512"/>
      <c r="I65" s="1512"/>
      <c r="J65" s="1512"/>
      <c r="K65" s="1512"/>
      <c r="L65" s="1512"/>
      <c r="M65" s="1512"/>
      <c r="N65" s="1512"/>
    </row>
    <row r="66" spans="2:17" ht="28.15" customHeight="1" thickBot="1"/>
    <row r="67" spans="2:17" ht="15.75" thickBot="1">
      <c r="B67" s="1513" t="s">
        <v>65</v>
      </c>
      <c r="C67" s="1513"/>
      <c r="D67" s="1513"/>
      <c r="E67" s="1513"/>
      <c r="F67" s="1513"/>
      <c r="G67" s="1513"/>
      <c r="H67" s="1513"/>
      <c r="I67" s="1513"/>
      <c r="J67" s="1513"/>
      <c r="K67" s="1513"/>
      <c r="L67" s="1513"/>
      <c r="M67" s="1513"/>
      <c r="N67" s="1513"/>
    </row>
    <row r="70" spans="2:17" ht="109.5" customHeight="1">
      <c r="B70" s="1309" t="s">
        <v>66</v>
      </c>
      <c r="C70" s="22" t="s">
        <v>67</v>
      </c>
      <c r="D70" s="22" t="s">
        <v>68</v>
      </c>
      <c r="E70" s="22" t="s">
        <v>69</v>
      </c>
      <c r="F70" s="22" t="s">
        <v>70</v>
      </c>
      <c r="G70" s="22" t="s">
        <v>71</v>
      </c>
      <c r="H70" s="22" t="s">
        <v>72</v>
      </c>
      <c r="I70" s="22" t="s">
        <v>73</v>
      </c>
      <c r="J70" s="22" t="s">
        <v>74</v>
      </c>
      <c r="K70" s="22" t="s">
        <v>75</v>
      </c>
      <c r="L70" s="22" t="s">
        <v>76</v>
      </c>
      <c r="M70" s="23" t="s">
        <v>77</v>
      </c>
      <c r="N70" s="23" t="s">
        <v>78</v>
      </c>
      <c r="O70" s="1522" t="s">
        <v>79</v>
      </c>
      <c r="P70" s="1523"/>
      <c r="Q70" s="22" t="s">
        <v>80</v>
      </c>
    </row>
    <row r="71" spans="2:17" ht="81.75" customHeight="1">
      <c r="B71" s="72"/>
      <c r="C71" s="72"/>
      <c r="D71" s="74"/>
      <c r="E71" s="74"/>
      <c r="F71" s="76"/>
      <c r="G71" s="76"/>
      <c r="H71" s="76"/>
      <c r="I71" s="77"/>
      <c r="J71" s="77"/>
      <c r="K71" s="59"/>
      <c r="L71" s="59"/>
      <c r="M71" s="59"/>
      <c r="N71" s="59"/>
      <c r="O71" s="1530" t="s">
        <v>530</v>
      </c>
      <c r="P71" s="1531"/>
      <c r="Q71" s="1256" t="s">
        <v>19</v>
      </c>
    </row>
    <row r="72" spans="2:17">
      <c r="B72" s="28" t="s">
        <v>84</v>
      </c>
    </row>
    <row r="73" spans="2:17">
      <c r="B73" s="28" t="s">
        <v>85</v>
      </c>
    </row>
    <row r="74" spans="2:17">
      <c r="B74" s="28" t="s">
        <v>86</v>
      </c>
    </row>
    <row r="76" spans="2:17" ht="15.75" thickBot="1"/>
    <row r="77" spans="2:17" ht="15.75" thickBot="1">
      <c r="B77" s="1532" t="s">
        <v>87</v>
      </c>
      <c r="C77" s="1533"/>
      <c r="D77" s="1533"/>
      <c r="E77" s="1533"/>
      <c r="F77" s="1533"/>
      <c r="G77" s="1533"/>
      <c r="H77" s="1533"/>
      <c r="I77" s="1533"/>
      <c r="J77" s="1533"/>
      <c r="K77" s="1533"/>
      <c r="L77" s="1533"/>
      <c r="M77" s="1533"/>
      <c r="N77" s="1534"/>
    </row>
    <row r="80" spans="2:17" ht="117.75" customHeight="1">
      <c r="B80" s="1309" t="s">
        <v>88</v>
      </c>
      <c r="C80" s="1309" t="s">
        <v>89</v>
      </c>
      <c r="D80" s="1309" t="s">
        <v>90</v>
      </c>
      <c r="E80" s="1309" t="s">
        <v>91</v>
      </c>
      <c r="F80" s="1309" t="s">
        <v>92</v>
      </c>
      <c r="G80" s="1309" t="s">
        <v>93</v>
      </c>
      <c r="H80" s="1309" t="s">
        <v>94</v>
      </c>
      <c r="I80" s="1309" t="s">
        <v>95</v>
      </c>
      <c r="J80" s="1522" t="s">
        <v>164</v>
      </c>
      <c r="K80" s="1529"/>
      <c r="L80" s="1523"/>
      <c r="M80" s="1309" t="s">
        <v>97</v>
      </c>
      <c r="N80" s="1309" t="s">
        <v>234</v>
      </c>
      <c r="O80" s="1309" t="s">
        <v>235</v>
      </c>
      <c r="P80" s="1522" t="s">
        <v>79</v>
      </c>
      <c r="Q80" s="1523"/>
    </row>
    <row r="81" spans="2:17" s="30" customFormat="1" ht="76.5" customHeight="1">
      <c r="B81" s="199"/>
      <c r="C81" s="199"/>
      <c r="D81" s="199"/>
      <c r="E81" s="199"/>
      <c r="F81" s="199"/>
      <c r="G81" s="199"/>
      <c r="H81" s="199"/>
      <c r="I81" s="199"/>
      <c r="J81" s="78" t="s">
        <v>165</v>
      </c>
      <c r="K81" s="91" t="s">
        <v>166</v>
      </c>
      <c r="L81" s="91" t="s">
        <v>167</v>
      </c>
      <c r="M81" s="199"/>
      <c r="N81" s="199"/>
      <c r="O81" s="199"/>
      <c r="P81" s="199"/>
      <c r="Q81" s="199"/>
    </row>
    <row r="82" spans="2:17" s="30" customFormat="1" ht="121.5" customHeight="1">
      <c r="B82" s="78" t="s">
        <v>531</v>
      </c>
      <c r="C82" s="1262"/>
      <c r="D82" s="229" t="s">
        <v>532</v>
      </c>
      <c r="E82" s="78">
        <v>0</v>
      </c>
      <c r="F82" s="78" t="s">
        <v>533</v>
      </c>
      <c r="G82" s="78"/>
      <c r="H82" s="216"/>
      <c r="I82" s="78"/>
      <c r="J82" s="78"/>
      <c r="K82" s="78"/>
      <c r="L82" s="78"/>
      <c r="M82" s="1262" t="s">
        <v>19</v>
      </c>
      <c r="N82" s="1262" t="s">
        <v>19</v>
      </c>
      <c r="O82" s="1262" t="s">
        <v>19</v>
      </c>
      <c r="P82" s="78" t="s">
        <v>534</v>
      </c>
      <c r="Q82" s="1528" t="s">
        <v>535</v>
      </c>
    </row>
    <row r="83" spans="2:17" s="30" customFormat="1" ht="165" customHeight="1">
      <c r="B83" s="78" t="s">
        <v>531</v>
      </c>
      <c r="C83" s="1262"/>
      <c r="D83" s="229" t="s">
        <v>536</v>
      </c>
      <c r="E83" s="78">
        <v>0</v>
      </c>
      <c r="F83" s="78" t="s">
        <v>537</v>
      </c>
      <c r="G83" s="78"/>
      <c r="H83" s="216"/>
      <c r="I83" s="78"/>
      <c r="J83" s="78"/>
      <c r="K83" s="78"/>
      <c r="L83" s="78"/>
      <c r="M83" s="1262" t="s">
        <v>19</v>
      </c>
      <c r="N83" s="1262" t="s">
        <v>19</v>
      </c>
      <c r="O83" s="1262" t="s">
        <v>19</v>
      </c>
      <c r="P83" s="78" t="s">
        <v>534</v>
      </c>
      <c r="Q83" s="1528"/>
    </row>
    <row r="84" spans="2:17" s="30" customFormat="1" ht="46.5" customHeight="1">
      <c r="B84" s="78" t="s">
        <v>538</v>
      </c>
      <c r="C84" s="1262"/>
      <c r="D84" s="229" t="s">
        <v>539</v>
      </c>
      <c r="E84" s="78">
        <v>0</v>
      </c>
      <c r="F84" s="78" t="s">
        <v>540</v>
      </c>
      <c r="G84" s="78"/>
      <c r="H84" s="216"/>
      <c r="I84" s="78"/>
      <c r="J84" s="78"/>
      <c r="K84" s="78"/>
      <c r="L84" s="78"/>
      <c r="M84" s="1262" t="s">
        <v>19</v>
      </c>
      <c r="N84" s="1262"/>
      <c r="O84" s="1262"/>
      <c r="P84" s="78"/>
      <c r="Q84" s="1528"/>
    </row>
    <row r="85" spans="2:17" s="30" customFormat="1" ht="46.5" customHeight="1">
      <c r="B85" s="78" t="s">
        <v>538</v>
      </c>
      <c r="C85" s="1262"/>
      <c r="D85" s="229" t="s">
        <v>541</v>
      </c>
      <c r="E85" s="78">
        <v>0</v>
      </c>
      <c r="F85" s="78" t="s">
        <v>542</v>
      </c>
      <c r="G85" s="78"/>
      <c r="H85" s="216"/>
      <c r="I85" s="78"/>
      <c r="J85" s="78"/>
      <c r="K85" s="78"/>
      <c r="L85" s="78"/>
      <c r="M85" s="1262" t="s">
        <v>19</v>
      </c>
      <c r="N85" s="1262"/>
      <c r="O85" s="1262"/>
      <c r="P85" s="78"/>
      <c r="Q85" s="1528"/>
    </row>
    <row r="86" spans="2:17" s="30" customFormat="1" ht="46.5" customHeight="1">
      <c r="B86" s="78" t="s">
        <v>543</v>
      </c>
      <c r="C86" s="1262"/>
      <c r="D86" s="229" t="s">
        <v>544</v>
      </c>
      <c r="E86" s="78">
        <v>0</v>
      </c>
      <c r="F86" s="78" t="s">
        <v>545</v>
      </c>
      <c r="G86" s="78"/>
      <c r="H86" s="216"/>
      <c r="I86" s="78"/>
      <c r="J86" s="78"/>
      <c r="K86" s="78"/>
      <c r="L86" s="78"/>
      <c r="M86" s="1262" t="s">
        <v>19</v>
      </c>
      <c r="N86" s="1262"/>
      <c r="O86" s="1262"/>
      <c r="P86" s="78"/>
      <c r="Q86" s="1528"/>
    </row>
    <row r="87" spans="2:17" s="30" customFormat="1" ht="46.5" customHeight="1">
      <c r="B87" s="78" t="s">
        <v>543</v>
      </c>
      <c r="C87" s="1262"/>
      <c r="D87" s="229" t="s">
        <v>546</v>
      </c>
      <c r="E87" s="78">
        <v>0</v>
      </c>
      <c r="F87" s="78" t="s">
        <v>545</v>
      </c>
      <c r="G87" s="78"/>
      <c r="H87" s="216"/>
      <c r="I87" s="78"/>
      <c r="J87" s="78"/>
      <c r="K87" s="78"/>
      <c r="L87" s="78"/>
      <c r="M87" s="1262" t="s">
        <v>19</v>
      </c>
      <c r="N87" s="1262"/>
      <c r="O87" s="1262"/>
      <c r="P87" s="78"/>
      <c r="Q87" s="1528"/>
    </row>
    <row r="88" spans="2:17" s="30" customFormat="1" ht="46.5" customHeight="1">
      <c r="B88" s="78" t="s">
        <v>543</v>
      </c>
      <c r="C88" s="1262"/>
      <c r="D88" s="229" t="s">
        <v>547</v>
      </c>
      <c r="E88" s="78">
        <v>0</v>
      </c>
      <c r="F88" s="78" t="s">
        <v>548</v>
      </c>
      <c r="G88" s="78"/>
      <c r="H88" s="216"/>
      <c r="I88" s="78"/>
      <c r="J88" s="78"/>
      <c r="K88" s="78"/>
      <c r="L88" s="78"/>
      <c r="M88" s="1262" t="s">
        <v>19</v>
      </c>
      <c r="N88" s="1262"/>
      <c r="O88" s="1262"/>
      <c r="P88" s="78"/>
      <c r="Q88" s="1528"/>
    </row>
    <row r="89" spans="2:17" s="30" customFormat="1" ht="46.5" customHeight="1">
      <c r="B89" s="78" t="s">
        <v>543</v>
      </c>
      <c r="C89" s="1262"/>
      <c r="D89" s="229" t="s">
        <v>549</v>
      </c>
      <c r="E89" s="78">
        <v>1060803239</v>
      </c>
      <c r="F89" s="78" t="s">
        <v>550</v>
      </c>
      <c r="G89" s="78" t="s">
        <v>551</v>
      </c>
      <c r="H89" s="216">
        <v>40257</v>
      </c>
      <c r="I89" s="78"/>
      <c r="J89" s="78" t="s">
        <v>552</v>
      </c>
      <c r="K89" s="78" t="s">
        <v>553</v>
      </c>
      <c r="L89" s="78" t="s">
        <v>554</v>
      </c>
      <c r="M89" s="1262" t="s">
        <v>18</v>
      </c>
      <c r="N89" s="1262"/>
      <c r="O89" s="1262"/>
      <c r="P89" s="78"/>
      <c r="Q89" s="1528"/>
    </row>
    <row r="90" spans="2:17" s="30" customFormat="1" ht="46.5" customHeight="1">
      <c r="B90" s="78" t="s">
        <v>555</v>
      </c>
      <c r="C90" s="1262"/>
      <c r="D90" s="229" t="s">
        <v>556</v>
      </c>
      <c r="E90" s="78">
        <v>0</v>
      </c>
      <c r="F90" s="78" t="s">
        <v>557</v>
      </c>
      <c r="G90" s="78"/>
      <c r="H90" s="216"/>
      <c r="I90" s="78"/>
      <c r="J90" s="78"/>
      <c r="K90" s="78"/>
      <c r="L90" s="78"/>
      <c r="M90" s="1262" t="s">
        <v>19</v>
      </c>
      <c r="N90" s="1262"/>
      <c r="O90" s="1262"/>
      <c r="P90" s="78"/>
      <c r="Q90" s="1528"/>
    </row>
    <row r="91" spans="2:17" s="30" customFormat="1" ht="46.5" customHeight="1">
      <c r="B91" s="78" t="s">
        <v>555</v>
      </c>
      <c r="C91" s="1262"/>
      <c r="D91" s="229" t="s">
        <v>558</v>
      </c>
      <c r="E91" s="78">
        <v>0</v>
      </c>
      <c r="F91" s="78" t="s">
        <v>557</v>
      </c>
      <c r="G91" s="78"/>
      <c r="H91" s="216"/>
      <c r="I91" s="78"/>
      <c r="J91" s="78"/>
      <c r="K91" s="78"/>
      <c r="L91" s="78"/>
      <c r="M91" s="1262" t="s">
        <v>19</v>
      </c>
      <c r="N91" s="1262"/>
      <c r="O91" s="1262"/>
      <c r="P91" s="78"/>
      <c r="Q91" s="1528"/>
    </row>
    <row r="92" spans="2:17" s="30" customFormat="1" ht="46.5" customHeight="1">
      <c r="B92" s="78" t="s">
        <v>555</v>
      </c>
      <c r="C92" s="1262"/>
      <c r="D92" s="229" t="s">
        <v>559</v>
      </c>
      <c r="E92" s="78">
        <v>0</v>
      </c>
      <c r="F92" s="78" t="s">
        <v>560</v>
      </c>
      <c r="G92" s="78"/>
      <c r="H92" s="216"/>
      <c r="I92" s="78"/>
      <c r="J92" s="78"/>
      <c r="K92" s="78"/>
      <c r="L92" s="78"/>
      <c r="M92" s="1262" t="s">
        <v>19</v>
      </c>
      <c r="N92" s="1262"/>
      <c r="O92" s="1262"/>
      <c r="P92" s="78"/>
      <c r="Q92" s="1528"/>
    </row>
    <row r="93" spans="2:17" s="30" customFormat="1" ht="46.5" customHeight="1">
      <c r="B93" s="78" t="s">
        <v>555</v>
      </c>
      <c r="C93" s="1262"/>
      <c r="D93" s="229" t="s">
        <v>561</v>
      </c>
      <c r="E93" s="78">
        <v>0</v>
      </c>
      <c r="F93" s="78" t="s">
        <v>560</v>
      </c>
      <c r="G93" s="78"/>
      <c r="H93" s="216"/>
      <c r="I93" s="78"/>
      <c r="J93" s="78"/>
      <c r="K93" s="78"/>
      <c r="L93" s="78"/>
      <c r="M93" s="1262" t="s">
        <v>19</v>
      </c>
      <c r="N93" s="1262"/>
      <c r="O93" s="1262"/>
      <c r="P93" s="78"/>
      <c r="Q93" s="1528"/>
    </row>
    <row r="94" spans="2:17" s="30" customFormat="1" ht="46.5" customHeight="1">
      <c r="B94" s="78" t="s">
        <v>555</v>
      </c>
      <c r="C94" s="1262"/>
      <c r="D94" s="229" t="s">
        <v>562</v>
      </c>
      <c r="E94" s="78">
        <v>0</v>
      </c>
      <c r="F94" s="78" t="s">
        <v>560</v>
      </c>
      <c r="G94" s="78"/>
      <c r="H94" s="216"/>
      <c r="I94" s="78"/>
      <c r="J94" s="78"/>
      <c r="K94" s="78"/>
      <c r="L94" s="78"/>
      <c r="M94" s="1262" t="s">
        <v>19</v>
      </c>
      <c r="N94" s="1262"/>
      <c r="O94" s="1262"/>
      <c r="P94" s="78"/>
      <c r="Q94" s="1528"/>
    </row>
    <row r="95" spans="2:17" s="30" customFormat="1" ht="46.5" customHeight="1">
      <c r="B95" s="78" t="s">
        <v>555</v>
      </c>
      <c r="C95" s="1262"/>
      <c r="D95" s="229" t="s">
        <v>563</v>
      </c>
      <c r="E95" s="78">
        <v>0</v>
      </c>
      <c r="F95" s="78" t="s">
        <v>560</v>
      </c>
      <c r="G95" s="78"/>
      <c r="H95" s="216"/>
      <c r="I95" s="78"/>
      <c r="J95" s="78"/>
      <c r="K95" s="78"/>
      <c r="L95" s="78"/>
      <c r="M95" s="1262" t="s">
        <v>19</v>
      </c>
      <c r="N95" s="1262"/>
      <c r="O95" s="1262"/>
      <c r="P95" s="78"/>
      <c r="Q95" s="1528"/>
    </row>
    <row r="96" spans="2:17" s="30" customFormat="1" ht="46.5" customHeight="1">
      <c r="B96" s="78" t="s">
        <v>555</v>
      </c>
      <c r="C96" s="1262"/>
      <c r="D96" s="229" t="s">
        <v>564</v>
      </c>
      <c r="E96" s="78">
        <v>1143956537</v>
      </c>
      <c r="F96" s="78" t="s">
        <v>565</v>
      </c>
      <c r="G96" s="78"/>
      <c r="H96" s="216"/>
      <c r="I96" s="78"/>
      <c r="J96" s="78"/>
      <c r="K96" s="78"/>
      <c r="L96" s="78"/>
      <c r="M96" s="1262" t="s">
        <v>19</v>
      </c>
      <c r="N96" s="1262"/>
      <c r="O96" s="1262"/>
      <c r="P96" s="78"/>
      <c r="Q96" s="1528"/>
    </row>
    <row r="97" spans="2:17" s="30" customFormat="1" ht="120">
      <c r="B97" s="78" t="s">
        <v>566</v>
      </c>
      <c r="C97" s="1262"/>
      <c r="D97" s="229" t="s">
        <v>567</v>
      </c>
      <c r="E97" s="78">
        <v>1143853045</v>
      </c>
      <c r="F97" s="78" t="s">
        <v>568</v>
      </c>
      <c r="G97" s="78" t="s">
        <v>569</v>
      </c>
      <c r="H97" s="216">
        <v>40898</v>
      </c>
      <c r="I97" s="78"/>
      <c r="J97" s="78" t="s">
        <v>552</v>
      </c>
      <c r="K97" s="78" t="s">
        <v>570</v>
      </c>
      <c r="L97" s="78" t="s">
        <v>571</v>
      </c>
      <c r="M97" s="1262" t="s">
        <v>18</v>
      </c>
      <c r="N97" s="1262"/>
      <c r="O97" s="1262"/>
      <c r="P97" s="78"/>
      <c r="Q97" s="1528"/>
    </row>
    <row r="98" spans="2:17" s="30" customFormat="1" ht="46.5" customHeight="1">
      <c r="B98" s="78" t="s">
        <v>531</v>
      </c>
      <c r="C98" s="1262"/>
      <c r="D98" s="229" t="s">
        <v>572</v>
      </c>
      <c r="E98" s="78">
        <v>0</v>
      </c>
      <c r="F98" s="78" t="s">
        <v>573</v>
      </c>
      <c r="G98" s="78"/>
      <c r="H98" s="216"/>
      <c r="I98" s="78"/>
      <c r="J98" s="78"/>
      <c r="K98" s="78"/>
      <c r="L98" s="78"/>
      <c r="M98" s="1262" t="s">
        <v>19</v>
      </c>
      <c r="N98" s="1262" t="s">
        <v>19</v>
      </c>
      <c r="O98" s="1262" t="s">
        <v>19</v>
      </c>
      <c r="P98" s="78" t="s">
        <v>534</v>
      </c>
      <c r="Q98" s="1528"/>
    </row>
    <row r="99" spans="2:17" s="30" customFormat="1" ht="46.5" customHeight="1">
      <c r="B99" s="78" t="s">
        <v>531</v>
      </c>
      <c r="C99" s="1262"/>
      <c r="D99" s="229" t="s">
        <v>574</v>
      </c>
      <c r="E99" s="78">
        <v>0</v>
      </c>
      <c r="F99" s="78" t="s">
        <v>573</v>
      </c>
      <c r="G99" s="78"/>
      <c r="H99" s="216"/>
      <c r="I99" s="78"/>
      <c r="J99" s="78"/>
      <c r="K99" s="78"/>
      <c r="L99" s="78"/>
      <c r="M99" s="1262" t="s">
        <v>19</v>
      </c>
      <c r="N99" s="1262" t="s">
        <v>19</v>
      </c>
      <c r="O99" s="1262" t="s">
        <v>19</v>
      </c>
      <c r="P99" s="78" t="s">
        <v>534</v>
      </c>
      <c r="Q99" s="1528"/>
    </row>
    <row r="100" spans="2:17" s="30" customFormat="1" ht="46.5" customHeight="1">
      <c r="B100" s="78" t="s">
        <v>531</v>
      </c>
      <c r="C100" s="1262"/>
      <c r="D100" s="229" t="s">
        <v>575</v>
      </c>
      <c r="E100" s="78">
        <v>0</v>
      </c>
      <c r="F100" s="78" t="s">
        <v>576</v>
      </c>
      <c r="G100" s="78"/>
      <c r="H100" s="216"/>
      <c r="I100" s="78"/>
      <c r="J100" s="78"/>
      <c r="K100" s="78"/>
      <c r="L100" s="78"/>
      <c r="M100" s="1262" t="s">
        <v>19</v>
      </c>
      <c r="N100" s="1262" t="s">
        <v>19</v>
      </c>
      <c r="O100" s="1262" t="s">
        <v>19</v>
      </c>
      <c r="P100" s="78" t="s">
        <v>534</v>
      </c>
      <c r="Q100" s="1528"/>
    </row>
    <row r="101" spans="2:17" s="30" customFormat="1" ht="46.5" customHeight="1">
      <c r="B101" s="78" t="s">
        <v>531</v>
      </c>
      <c r="C101" s="1262"/>
      <c r="D101" s="229" t="s">
        <v>577</v>
      </c>
      <c r="E101" s="78">
        <v>0</v>
      </c>
      <c r="F101" s="78" t="s">
        <v>578</v>
      </c>
      <c r="G101" s="78"/>
      <c r="H101" s="216"/>
      <c r="I101" s="78"/>
      <c r="J101" s="78"/>
      <c r="K101" s="78"/>
      <c r="L101" s="78"/>
      <c r="M101" s="1262" t="s">
        <v>19</v>
      </c>
      <c r="N101" s="1262" t="s">
        <v>19</v>
      </c>
      <c r="O101" s="1262" t="s">
        <v>19</v>
      </c>
      <c r="P101" s="78" t="s">
        <v>534</v>
      </c>
      <c r="Q101" s="1528"/>
    </row>
    <row r="102" spans="2:17" s="30" customFormat="1" ht="46.5" customHeight="1">
      <c r="B102" s="78" t="s">
        <v>531</v>
      </c>
      <c r="C102" s="1262"/>
      <c r="D102" s="229" t="s">
        <v>579</v>
      </c>
      <c r="E102" s="78">
        <v>0</v>
      </c>
      <c r="F102" s="78" t="s">
        <v>537</v>
      </c>
      <c r="G102" s="78"/>
      <c r="H102" s="216"/>
      <c r="I102" s="78"/>
      <c r="J102" s="78"/>
      <c r="K102" s="78"/>
      <c r="L102" s="78"/>
      <c r="M102" s="1262" t="s">
        <v>19</v>
      </c>
      <c r="N102" s="1262" t="s">
        <v>19</v>
      </c>
      <c r="O102" s="1262" t="s">
        <v>19</v>
      </c>
      <c r="P102" s="78" t="s">
        <v>534</v>
      </c>
      <c r="Q102" s="1528"/>
    </row>
    <row r="103" spans="2:17" s="30" customFormat="1" ht="46.5" customHeight="1">
      <c r="B103" s="78" t="s">
        <v>531</v>
      </c>
      <c r="C103" s="1262"/>
      <c r="D103" s="229" t="s">
        <v>580</v>
      </c>
      <c r="E103" s="78">
        <v>0</v>
      </c>
      <c r="F103" s="78" t="s">
        <v>537</v>
      </c>
      <c r="G103" s="78"/>
      <c r="H103" s="216"/>
      <c r="I103" s="78"/>
      <c r="J103" s="78"/>
      <c r="K103" s="78"/>
      <c r="L103" s="78"/>
      <c r="M103" s="1262" t="s">
        <v>19</v>
      </c>
      <c r="N103" s="1262" t="s">
        <v>19</v>
      </c>
      <c r="O103" s="1262" t="s">
        <v>19</v>
      </c>
      <c r="P103" s="78" t="s">
        <v>534</v>
      </c>
      <c r="Q103" s="1528"/>
    </row>
    <row r="104" spans="2:17" s="30" customFormat="1" ht="46.5" customHeight="1">
      <c r="B104" s="78" t="s">
        <v>531</v>
      </c>
      <c r="C104" s="1262"/>
      <c r="D104" s="229" t="s">
        <v>581</v>
      </c>
      <c r="E104" s="78">
        <v>0</v>
      </c>
      <c r="F104" s="78" t="s">
        <v>537</v>
      </c>
      <c r="G104" s="78"/>
      <c r="H104" s="216"/>
      <c r="I104" s="78"/>
      <c r="J104" s="78"/>
      <c r="K104" s="78"/>
      <c r="L104" s="78"/>
      <c r="M104" s="1262" t="s">
        <v>19</v>
      </c>
      <c r="N104" s="1262" t="s">
        <v>19</v>
      </c>
      <c r="O104" s="1262" t="s">
        <v>19</v>
      </c>
      <c r="P104" s="78" t="s">
        <v>534</v>
      </c>
      <c r="Q104" s="1528"/>
    </row>
    <row r="105" spans="2:17" s="30" customFormat="1" ht="46.5" customHeight="1">
      <c r="B105" s="78" t="s">
        <v>531</v>
      </c>
      <c r="C105" s="1262"/>
      <c r="D105" s="229" t="s">
        <v>582</v>
      </c>
      <c r="E105" s="78">
        <v>0</v>
      </c>
      <c r="F105" s="78" t="s">
        <v>537</v>
      </c>
      <c r="G105" s="78"/>
      <c r="H105" s="216"/>
      <c r="I105" s="78"/>
      <c r="J105" s="78"/>
      <c r="K105" s="78"/>
      <c r="L105" s="78"/>
      <c r="M105" s="1262" t="s">
        <v>19</v>
      </c>
      <c r="N105" s="1262" t="s">
        <v>19</v>
      </c>
      <c r="O105" s="1262" t="s">
        <v>19</v>
      </c>
      <c r="P105" s="78" t="s">
        <v>534</v>
      </c>
      <c r="Q105" s="1528"/>
    </row>
    <row r="106" spans="2:17" s="30" customFormat="1" ht="46.5" customHeight="1">
      <c r="B106" s="78" t="s">
        <v>531</v>
      </c>
      <c r="C106" s="1262"/>
      <c r="D106" s="229" t="s">
        <v>583</v>
      </c>
      <c r="E106" s="78">
        <v>0</v>
      </c>
      <c r="F106" s="78" t="s">
        <v>584</v>
      </c>
      <c r="G106" s="78"/>
      <c r="H106" s="216"/>
      <c r="I106" s="78"/>
      <c r="J106" s="78"/>
      <c r="K106" s="78"/>
      <c r="L106" s="78"/>
      <c r="M106" s="1262" t="s">
        <v>19</v>
      </c>
      <c r="N106" s="1262" t="s">
        <v>19</v>
      </c>
      <c r="O106" s="1262" t="s">
        <v>19</v>
      </c>
      <c r="P106" s="78" t="s">
        <v>534</v>
      </c>
      <c r="Q106" s="1528"/>
    </row>
    <row r="107" spans="2:17" s="30" customFormat="1" ht="60">
      <c r="B107" s="78" t="s">
        <v>531</v>
      </c>
      <c r="C107" s="1262"/>
      <c r="D107" s="229" t="s">
        <v>585</v>
      </c>
      <c r="E107" s="78">
        <v>1062319536</v>
      </c>
      <c r="F107" s="78" t="s">
        <v>586</v>
      </c>
      <c r="G107" s="78" t="s">
        <v>154</v>
      </c>
      <c r="H107" s="216">
        <v>41850</v>
      </c>
      <c r="I107" s="78"/>
      <c r="J107" s="78" t="s">
        <v>587</v>
      </c>
      <c r="K107" s="78" t="s">
        <v>588</v>
      </c>
      <c r="L107" s="78" t="s">
        <v>589</v>
      </c>
      <c r="M107" s="1262" t="s">
        <v>18</v>
      </c>
      <c r="N107" s="1262" t="s">
        <v>19</v>
      </c>
      <c r="O107" s="1262" t="s">
        <v>19</v>
      </c>
      <c r="P107" s="78" t="s">
        <v>590</v>
      </c>
      <c r="Q107" s="1528"/>
    </row>
    <row r="108" spans="2:17" s="30" customFormat="1" ht="60">
      <c r="B108" s="78" t="s">
        <v>531</v>
      </c>
      <c r="C108" s="1262"/>
      <c r="D108" s="229" t="s">
        <v>591</v>
      </c>
      <c r="E108" s="78">
        <v>34597793</v>
      </c>
      <c r="F108" s="78" t="s">
        <v>592</v>
      </c>
      <c r="G108" s="78" t="s">
        <v>593</v>
      </c>
      <c r="H108" s="216">
        <v>34396</v>
      </c>
      <c r="I108" s="78"/>
      <c r="J108" s="78" t="s">
        <v>552</v>
      </c>
      <c r="K108" s="216" t="s">
        <v>594</v>
      </c>
      <c r="L108" s="78" t="s">
        <v>595</v>
      </c>
      <c r="M108" s="1262" t="s">
        <v>18</v>
      </c>
      <c r="N108" s="1262" t="s">
        <v>19</v>
      </c>
      <c r="O108" s="1262" t="s">
        <v>19</v>
      </c>
      <c r="P108" s="78" t="s">
        <v>596</v>
      </c>
      <c r="Q108" s="1528"/>
    </row>
    <row r="109" spans="2:17" s="30" customFormat="1" ht="46.5" customHeight="1">
      <c r="B109" s="78" t="s">
        <v>531</v>
      </c>
      <c r="C109" s="1262"/>
      <c r="D109" s="229" t="s">
        <v>597</v>
      </c>
      <c r="E109" s="78">
        <v>0</v>
      </c>
      <c r="F109" s="78" t="s">
        <v>537</v>
      </c>
      <c r="G109" s="78"/>
      <c r="H109" s="216"/>
      <c r="I109" s="78"/>
      <c r="J109" s="78"/>
      <c r="K109" s="78"/>
      <c r="L109" s="78"/>
      <c r="M109" s="1262" t="s">
        <v>19</v>
      </c>
      <c r="N109" s="1262" t="s">
        <v>19</v>
      </c>
      <c r="O109" s="1262" t="s">
        <v>19</v>
      </c>
      <c r="P109" s="78" t="s">
        <v>534</v>
      </c>
      <c r="Q109" s="1528"/>
    </row>
    <row r="110" spans="2:17" s="30" customFormat="1" ht="46.5" customHeight="1">
      <c r="B110" s="78" t="s">
        <v>531</v>
      </c>
      <c r="C110" s="1262"/>
      <c r="D110" s="229" t="s">
        <v>598</v>
      </c>
      <c r="E110" s="78">
        <v>0</v>
      </c>
      <c r="F110" s="78" t="s">
        <v>537</v>
      </c>
      <c r="G110" s="78"/>
      <c r="H110" s="216"/>
      <c r="I110" s="78"/>
      <c r="J110" s="78"/>
      <c r="K110" s="78"/>
      <c r="L110" s="78"/>
      <c r="M110" s="1262" t="s">
        <v>19</v>
      </c>
      <c r="N110" s="1262" t="s">
        <v>19</v>
      </c>
      <c r="O110" s="1262" t="s">
        <v>19</v>
      </c>
      <c r="P110" s="78" t="s">
        <v>534</v>
      </c>
      <c r="Q110" s="1528"/>
    </row>
    <row r="111" spans="2:17" s="30" customFormat="1" ht="46.5" customHeight="1">
      <c r="B111" s="78" t="s">
        <v>531</v>
      </c>
      <c r="C111" s="1262"/>
      <c r="D111" s="229" t="s">
        <v>599</v>
      </c>
      <c r="E111" s="78">
        <v>0</v>
      </c>
      <c r="F111" s="78" t="s">
        <v>537</v>
      </c>
      <c r="G111" s="78"/>
      <c r="H111" s="216"/>
      <c r="I111" s="78"/>
      <c r="J111" s="78"/>
      <c r="K111" s="78"/>
      <c r="L111" s="78"/>
      <c r="M111" s="1262" t="s">
        <v>19</v>
      </c>
      <c r="N111" s="1262" t="s">
        <v>19</v>
      </c>
      <c r="O111" s="1262" t="s">
        <v>19</v>
      </c>
      <c r="P111" s="78" t="s">
        <v>534</v>
      </c>
      <c r="Q111" s="1528"/>
    </row>
    <row r="112" spans="2:17" s="30" customFormat="1" ht="46.5" customHeight="1">
      <c r="B112" s="78" t="s">
        <v>531</v>
      </c>
      <c r="C112" s="1262"/>
      <c r="D112" s="229" t="s">
        <v>600</v>
      </c>
      <c r="E112" s="78">
        <v>0</v>
      </c>
      <c r="F112" s="78" t="s">
        <v>537</v>
      </c>
      <c r="G112" s="78"/>
      <c r="H112" s="216"/>
      <c r="I112" s="78"/>
      <c r="J112" s="78"/>
      <c r="K112" s="78"/>
      <c r="L112" s="78"/>
      <c r="M112" s="1262" t="s">
        <v>19</v>
      </c>
      <c r="N112" s="1262" t="s">
        <v>19</v>
      </c>
      <c r="O112" s="1262" t="s">
        <v>19</v>
      </c>
      <c r="P112" s="78" t="s">
        <v>534</v>
      </c>
      <c r="Q112" s="1528"/>
    </row>
    <row r="113" spans="2:17" s="30" customFormat="1" ht="46.5" customHeight="1">
      <c r="B113" s="78" t="s">
        <v>531</v>
      </c>
      <c r="C113" s="1262"/>
      <c r="D113" s="229" t="s">
        <v>601</v>
      </c>
      <c r="E113" s="78">
        <v>0</v>
      </c>
      <c r="F113" s="78" t="s">
        <v>537</v>
      </c>
      <c r="G113" s="78"/>
      <c r="H113" s="216"/>
      <c r="I113" s="78"/>
      <c r="J113" s="78"/>
      <c r="K113" s="78"/>
      <c r="L113" s="78"/>
      <c r="M113" s="1262" t="s">
        <v>19</v>
      </c>
      <c r="N113" s="1262" t="s">
        <v>19</v>
      </c>
      <c r="O113" s="1262" t="s">
        <v>19</v>
      </c>
      <c r="P113" s="78" t="s">
        <v>534</v>
      </c>
      <c r="Q113" s="1528"/>
    </row>
    <row r="114" spans="2:17" s="30" customFormat="1" ht="46.5" customHeight="1">
      <c r="B114" s="78" t="s">
        <v>531</v>
      </c>
      <c r="C114" s="1262"/>
      <c r="D114" s="229" t="s">
        <v>602</v>
      </c>
      <c r="E114" s="78">
        <v>0</v>
      </c>
      <c r="F114" s="78" t="s">
        <v>584</v>
      </c>
      <c r="G114" s="78"/>
      <c r="H114" s="216"/>
      <c r="I114" s="78"/>
      <c r="J114" s="78"/>
      <c r="K114" s="78"/>
      <c r="L114" s="78"/>
      <c r="M114" s="1262" t="s">
        <v>19</v>
      </c>
      <c r="N114" s="1262" t="s">
        <v>19</v>
      </c>
      <c r="O114" s="1262" t="s">
        <v>19</v>
      </c>
      <c r="P114" s="78" t="s">
        <v>534</v>
      </c>
      <c r="Q114" s="1528"/>
    </row>
    <row r="115" spans="2:17" s="30" customFormat="1" ht="46.5" customHeight="1">
      <c r="B115" s="78" t="s">
        <v>531</v>
      </c>
      <c r="C115" s="1262"/>
      <c r="D115" s="229" t="s">
        <v>603</v>
      </c>
      <c r="E115" s="78">
        <v>0</v>
      </c>
      <c r="F115" s="78" t="s">
        <v>584</v>
      </c>
      <c r="G115" s="78"/>
      <c r="H115" s="216"/>
      <c r="I115" s="78"/>
      <c r="J115" s="78"/>
      <c r="K115" s="78"/>
      <c r="L115" s="78"/>
      <c r="M115" s="1262" t="s">
        <v>19</v>
      </c>
      <c r="N115" s="1262" t="s">
        <v>19</v>
      </c>
      <c r="O115" s="1262" t="s">
        <v>19</v>
      </c>
      <c r="P115" s="78" t="s">
        <v>534</v>
      </c>
      <c r="Q115" s="1528"/>
    </row>
    <row r="116" spans="2:17" s="30" customFormat="1" ht="46.5" customHeight="1">
      <c r="B116" s="78" t="s">
        <v>531</v>
      </c>
      <c r="C116" s="1262"/>
      <c r="D116" s="229" t="s">
        <v>604</v>
      </c>
      <c r="E116" s="78">
        <v>0</v>
      </c>
      <c r="F116" s="78" t="s">
        <v>605</v>
      </c>
      <c r="G116" s="78"/>
      <c r="H116" s="216"/>
      <c r="I116" s="78"/>
      <c r="J116" s="78"/>
      <c r="K116" s="78"/>
      <c r="L116" s="78"/>
      <c r="M116" s="1262" t="s">
        <v>19</v>
      </c>
      <c r="N116" s="1262" t="s">
        <v>19</v>
      </c>
      <c r="O116" s="1262" t="s">
        <v>19</v>
      </c>
      <c r="P116" s="78" t="s">
        <v>534</v>
      </c>
      <c r="Q116" s="1528"/>
    </row>
    <row r="117" spans="2:17" s="30" customFormat="1" ht="46.5" customHeight="1">
      <c r="B117" s="78" t="s">
        <v>531</v>
      </c>
      <c r="C117" s="1262"/>
      <c r="D117" s="229" t="s">
        <v>606</v>
      </c>
      <c r="E117" s="78">
        <v>0</v>
      </c>
      <c r="F117" s="78" t="s">
        <v>537</v>
      </c>
      <c r="G117" s="78"/>
      <c r="H117" s="216"/>
      <c r="I117" s="78"/>
      <c r="J117" s="78"/>
      <c r="K117" s="78"/>
      <c r="L117" s="78"/>
      <c r="M117" s="1262" t="s">
        <v>19</v>
      </c>
      <c r="N117" s="1262" t="s">
        <v>19</v>
      </c>
      <c r="O117" s="1262" t="s">
        <v>19</v>
      </c>
      <c r="P117" s="78" t="s">
        <v>534</v>
      </c>
      <c r="Q117" s="1528"/>
    </row>
    <row r="118" spans="2:17" s="30" customFormat="1" ht="46.5" customHeight="1">
      <c r="B118" s="78" t="s">
        <v>531</v>
      </c>
      <c r="C118" s="1262"/>
      <c r="D118" s="229" t="s">
        <v>607</v>
      </c>
      <c r="E118" s="78">
        <v>0</v>
      </c>
      <c r="F118" s="78" t="s">
        <v>537</v>
      </c>
      <c r="G118" s="78"/>
      <c r="H118" s="216"/>
      <c r="I118" s="78"/>
      <c r="J118" s="78"/>
      <c r="K118" s="78"/>
      <c r="L118" s="78"/>
      <c r="M118" s="1262" t="s">
        <v>19</v>
      </c>
      <c r="N118" s="1262" t="s">
        <v>19</v>
      </c>
      <c r="O118" s="1262" t="s">
        <v>19</v>
      </c>
      <c r="P118" s="78" t="s">
        <v>534</v>
      </c>
      <c r="Q118" s="1528"/>
    </row>
    <row r="119" spans="2:17" s="30" customFormat="1" ht="46.5" customHeight="1">
      <c r="B119" s="78" t="s">
        <v>356</v>
      </c>
      <c r="C119" s="1262"/>
      <c r="D119" s="229" t="s">
        <v>608</v>
      </c>
      <c r="E119" s="78">
        <v>16765492</v>
      </c>
      <c r="F119" s="78" t="s">
        <v>609</v>
      </c>
      <c r="G119" s="78" t="s">
        <v>610</v>
      </c>
      <c r="H119" s="216">
        <v>34170</v>
      </c>
      <c r="I119" s="78"/>
      <c r="J119" s="78" t="s">
        <v>552</v>
      </c>
      <c r="K119" s="78" t="s">
        <v>611</v>
      </c>
      <c r="L119" s="78"/>
      <c r="M119" s="1262" t="s">
        <v>18</v>
      </c>
      <c r="N119" s="1262" t="s">
        <v>19</v>
      </c>
      <c r="O119" s="1262" t="s">
        <v>19</v>
      </c>
      <c r="P119" s="78" t="s">
        <v>612</v>
      </c>
      <c r="Q119" s="1528"/>
    </row>
    <row r="120" spans="2:17" s="30" customFormat="1" ht="46.5" customHeight="1">
      <c r="B120" s="78" t="s">
        <v>461</v>
      </c>
      <c r="C120" s="1262"/>
      <c r="D120" s="229" t="s">
        <v>613</v>
      </c>
      <c r="E120" s="78">
        <v>0</v>
      </c>
      <c r="F120" s="78" t="s">
        <v>614</v>
      </c>
      <c r="G120" s="78"/>
      <c r="H120" s="216"/>
      <c r="I120" s="78"/>
      <c r="J120" s="78"/>
      <c r="K120" s="78"/>
      <c r="L120" s="78"/>
      <c r="M120" s="1262" t="s">
        <v>19</v>
      </c>
      <c r="N120" s="1262"/>
      <c r="O120" s="1262"/>
      <c r="P120" s="78"/>
      <c r="Q120" s="1528"/>
    </row>
    <row r="121" spans="2:17" s="30" customFormat="1" ht="46.5" customHeight="1">
      <c r="B121" s="78" t="s">
        <v>461</v>
      </c>
      <c r="C121" s="1262"/>
      <c r="D121" s="229" t="s">
        <v>615</v>
      </c>
      <c r="E121" s="78">
        <v>0</v>
      </c>
      <c r="F121" s="78" t="s">
        <v>616</v>
      </c>
      <c r="G121" s="78"/>
      <c r="H121" s="216"/>
      <c r="I121" s="78"/>
      <c r="J121" s="78"/>
      <c r="K121" s="78"/>
      <c r="L121" s="78"/>
      <c r="M121" s="1262" t="s">
        <v>19</v>
      </c>
      <c r="N121" s="1262"/>
      <c r="O121" s="1262"/>
      <c r="P121" s="78"/>
      <c r="Q121" s="1528"/>
    </row>
    <row r="122" spans="2:17" s="30" customFormat="1" ht="46.5" customHeight="1">
      <c r="B122" s="78" t="s">
        <v>461</v>
      </c>
      <c r="C122" s="1262"/>
      <c r="D122" s="229" t="s">
        <v>617</v>
      </c>
      <c r="E122" s="78">
        <v>0</v>
      </c>
      <c r="F122" s="78" t="s">
        <v>616</v>
      </c>
      <c r="G122" s="78"/>
      <c r="H122" s="216"/>
      <c r="I122" s="78"/>
      <c r="J122" s="78"/>
      <c r="K122" s="78"/>
      <c r="L122" s="78"/>
      <c r="M122" s="1262" t="s">
        <v>19</v>
      </c>
      <c r="N122" s="1262"/>
      <c r="O122" s="1262"/>
      <c r="P122" s="78"/>
      <c r="Q122" s="1528"/>
    </row>
    <row r="123" spans="2:17" s="30" customFormat="1" ht="46.5" customHeight="1">
      <c r="B123" s="78" t="s">
        <v>461</v>
      </c>
      <c r="C123" s="1262"/>
      <c r="D123" s="229" t="s">
        <v>618</v>
      </c>
      <c r="E123" s="78">
        <v>0</v>
      </c>
      <c r="F123" s="78" t="s">
        <v>616</v>
      </c>
      <c r="G123" s="78"/>
      <c r="H123" s="216"/>
      <c r="I123" s="78"/>
      <c r="J123" s="78"/>
      <c r="K123" s="78"/>
      <c r="L123" s="78"/>
      <c r="M123" s="1262" t="s">
        <v>19</v>
      </c>
      <c r="N123" s="1262"/>
      <c r="O123" s="1262"/>
      <c r="P123" s="78"/>
      <c r="Q123" s="1528"/>
    </row>
    <row r="124" spans="2:17" s="30" customFormat="1" ht="46.5" customHeight="1">
      <c r="B124" s="78" t="s">
        <v>461</v>
      </c>
      <c r="C124" s="1262"/>
      <c r="D124" s="229" t="s">
        <v>619</v>
      </c>
      <c r="E124" s="78">
        <v>0</v>
      </c>
      <c r="F124" s="78" t="s">
        <v>620</v>
      </c>
      <c r="G124" s="78"/>
      <c r="H124" s="216"/>
      <c r="I124" s="78"/>
      <c r="J124" s="78"/>
      <c r="K124" s="78"/>
      <c r="L124" s="78"/>
      <c r="M124" s="1262" t="s">
        <v>19</v>
      </c>
      <c r="N124" s="1262"/>
      <c r="O124" s="1262"/>
      <c r="P124" s="78"/>
      <c r="Q124" s="1528"/>
    </row>
    <row r="125" spans="2:17" s="30" customFormat="1" ht="46.5" customHeight="1">
      <c r="B125" s="78" t="s">
        <v>461</v>
      </c>
      <c r="C125" s="1262"/>
      <c r="D125" s="229" t="s">
        <v>621</v>
      </c>
      <c r="E125" s="78">
        <v>0</v>
      </c>
      <c r="F125" s="78" t="s">
        <v>620</v>
      </c>
      <c r="G125" s="78"/>
      <c r="H125" s="216"/>
      <c r="I125" s="78"/>
      <c r="J125" s="78"/>
      <c r="K125" s="78"/>
      <c r="L125" s="78"/>
      <c r="M125" s="1262" t="s">
        <v>19</v>
      </c>
      <c r="N125" s="1262"/>
      <c r="O125" s="1262"/>
      <c r="P125" s="78"/>
      <c r="Q125" s="1528"/>
    </row>
    <row r="126" spans="2:17" s="30" customFormat="1" ht="46.5" customHeight="1">
      <c r="B126" s="78" t="s">
        <v>461</v>
      </c>
      <c r="C126" s="1262"/>
      <c r="D126" s="229" t="s">
        <v>622</v>
      </c>
      <c r="E126" s="78">
        <v>0</v>
      </c>
      <c r="F126" s="78" t="s">
        <v>620</v>
      </c>
      <c r="G126" s="78"/>
      <c r="H126" s="216"/>
      <c r="I126" s="78"/>
      <c r="J126" s="78"/>
      <c r="K126" s="78"/>
      <c r="L126" s="78"/>
      <c r="M126" s="1262" t="s">
        <v>19</v>
      </c>
      <c r="N126" s="1262"/>
      <c r="O126" s="1262"/>
      <c r="P126" s="78"/>
      <c r="Q126" s="1528"/>
    </row>
    <row r="127" spans="2:17" s="30" customFormat="1" ht="46.5" customHeight="1">
      <c r="B127" s="78" t="s">
        <v>461</v>
      </c>
      <c r="C127" s="1262"/>
      <c r="D127" s="229" t="s">
        <v>623</v>
      </c>
      <c r="E127" s="78">
        <v>0</v>
      </c>
      <c r="F127" s="78" t="s">
        <v>620</v>
      </c>
      <c r="G127" s="78"/>
      <c r="H127" s="216"/>
      <c r="I127" s="78"/>
      <c r="J127" s="78"/>
      <c r="K127" s="78"/>
      <c r="L127" s="78"/>
      <c r="M127" s="1262" t="s">
        <v>19</v>
      </c>
      <c r="N127" s="1262"/>
      <c r="O127" s="1262"/>
      <c r="P127" s="78"/>
      <c r="Q127" s="1528"/>
    </row>
    <row r="128" spans="2:17" s="30" customFormat="1" ht="46.5" customHeight="1">
      <c r="B128" s="78" t="s">
        <v>461</v>
      </c>
      <c r="C128" s="1262"/>
      <c r="D128" s="229" t="s">
        <v>624</v>
      </c>
      <c r="E128" s="78">
        <v>0</v>
      </c>
      <c r="F128" s="78" t="s">
        <v>620</v>
      </c>
      <c r="G128" s="78"/>
      <c r="H128" s="216"/>
      <c r="I128" s="78"/>
      <c r="J128" s="78"/>
      <c r="K128" s="78"/>
      <c r="L128" s="78"/>
      <c r="M128" s="1262" t="s">
        <v>19</v>
      </c>
      <c r="N128" s="1262"/>
      <c r="O128" s="1262"/>
      <c r="P128" s="78"/>
      <c r="Q128" s="1528"/>
    </row>
    <row r="129" spans="2:17" s="30" customFormat="1" ht="46.5" customHeight="1">
      <c r="B129" s="78" t="s">
        <v>461</v>
      </c>
      <c r="C129" s="1262"/>
      <c r="D129" s="229" t="s">
        <v>625</v>
      </c>
      <c r="E129" s="78">
        <v>0</v>
      </c>
      <c r="F129" s="78" t="s">
        <v>620</v>
      </c>
      <c r="G129" s="78"/>
      <c r="H129" s="216"/>
      <c r="I129" s="78"/>
      <c r="J129" s="78"/>
      <c r="K129" s="78"/>
      <c r="L129" s="78"/>
      <c r="M129" s="1262" t="s">
        <v>19</v>
      </c>
      <c r="N129" s="1262"/>
      <c r="O129" s="1262"/>
      <c r="P129" s="78"/>
      <c r="Q129" s="1528"/>
    </row>
    <row r="130" spans="2:17" s="30" customFormat="1" ht="46.5" customHeight="1">
      <c r="B130" s="78" t="s">
        <v>461</v>
      </c>
      <c r="C130" s="1262"/>
      <c r="D130" s="229" t="s">
        <v>626</v>
      </c>
      <c r="E130" s="78">
        <v>0</v>
      </c>
      <c r="F130" s="78" t="s">
        <v>620</v>
      </c>
      <c r="G130" s="78"/>
      <c r="H130" s="216"/>
      <c r="I130" s="78"/>
      <c r="J130" s="78"/>
      <c r="K130" s="78"/>
      <c r="L130" s="78"/>
      <c r="M130" s="1262" t="s">
        <v>19</v>
      </c>
      <c r="N130" s="1262"/>
      <c r="O130" s="1262"/>
      <c r="P130" s="78"/>
      <c r="Q130" s="1528"/>
    </row>
    <row r="131" spans="2:17" s="30" customFormat="1" ht="46.5" customHeight="1">
      <c r="B131" s="78" t="s">
        <v>461</v>
      </c>
      <c r="C131" s="1262"/>
      <c r="D131" s="229" t="s">
        <v>627</v>
      </c>
      <c r="E131" s="78">
        <v>0</v>
      </c>
      <c r="F131" s="78" t="s">
        <v>620</v>
      </c>
      <c r="G131" s="78"/>
      <c r="H131" s="216"/>
      <c r="I131" s="78"/>
      <c r="J131" s="78"/>
      <c r="K131" s="78"/>
      <c r="L131" s="78"/>
      <c r="M131" s="1262" t="s">
        <v>19</v>
      </c>
      <c r="N131" s="1262"/>
      <c r="O131" s="1262"/>
      <c r="P131" s="78"/>
      <c r="Q131" s="1528"/>
    </row>
    <row r="132" spans="2:17" s="30" customFormat="1" ht="46.5" customHeight="1">
      <c r="B132" s="78" t="s">
        <v>461</v>
      </c>
      <c r="C132" s="1262"/>
      <c r="D132" s="229" t="s">
        <v>628</v>
      </c>
      <c r="E132" s="78">
        <v>0</v>
      </c>
      <c r="F132" s="78" t="s">
        <v>620</v>
      </c>
      <c r="G132" s="78"/>
      <c r="H132" s="216"/>
      <c r="I132" s="78"/>
      <c r="J132" s="78"/>
      <c r="K132" s="78"/>
      <c r="L132" s="78"/>
      <c r="M132" s="1262" t="s">
        <v>19</v>
      </c>
      <c r="N132" s="1262"/>
      <c r="O132" s="1262"/>
      <c r="P132" s="78"/>
      <c r="Q132" s="1528"/>
    </row>
    <row r="133" spans="2:17" s="30" customFormat="1" ht="46.5" customHeight="1">
      <c r="B133" s="78" t="s">
        <v>461</v>
      </c>
      <c r="C133" s="1262"/>
      <c r="D133" s="229" t="s">
        <v>629</v>
      </c>
      <c r="E133" s="78">
        <v>0</v>
      </c>
      <c r="F133" s="78" t="s">
        <v>620</v>
      </c>
      <c r="G133" s="78"/>
      <c r="H133" s="216"/>
      <c r="I133" s="78"/>
      <c r="J133" s="78"/>
      <c r="K133" s="78"/>
      <c r="L133" s="78"/>
      <c r="M133" s="1262" t="s">
        <v>19</v>
      </c>
      <c r="N133" s="1262"/>
      <c r="O133" s="1262"/>
      <c r="P133" s="78"/>
      <c r="Q133" s="1528"/>
    </row>
    <row r="134" spans="2:17" s="30" customFormat="1" ht="46.5" customHeight="1">
      <c r="B134" s="78" t="s">
        <v>461</v>
      </c>
      <c r="C134" s="1262"/>
      <c r="D134" s="229" t="s">
        <v>630</v>
      </c>
      <c r="E134" s="78">
        <v>0</v>
      </c>
      <c r="F134" s="78" t="s">
        <v>620</v>
      </c>
      <c r="G134" s="78"/>
      <c r="H134" s="216"/>
      <c r="I134" s="78"/>
      <c r="J134" s="78"/>
      <c r="K134" s="78"/>
      <c r="L134" s="78"/>
      <c r="M134" s="1262" t="s">
        <v>19</v>
      </c>
      <c r="N134" s="1262"/>
      <c r="O134" s="1262"/>
      <c r="P134" s="78"/>
      <c r="Q134" s="1528"/>
    </row>
    <row r="135" spans="2:17" s="30" customFormat="1" ht="46.5" customHeight="1">
      <c r="B135" s="78" t="s">
        <v>461</v>
      </c>
      <c r="C135" s="1262"/>
      <c r="D135" s="229" t="s">
        <v>631</v>
      </c>
      <c r="E135" s="78">
        <v>0</v>
      </c>
      <c r="F135" s="78" t="s">
        <v>620</v>
      </c>
      <c r="G135" s="78"/>
      <c r="H135" s="216"/>
      <c r="I135" s="78"/>
      <c r="J135" s="78"/>
      <c r="K135" s="78"/>
      <c r="L135" s="78"/>
      <c r="M135" s="1262" t="s">
        <v>19</v>
      </c>
      <c r="N135" s="1262"/>
      <c r="O135" s="1262"/>
      <c r="P135" s="78"/>
      <c r="Q135" s="1528"/>
    </row>
    <row r="136" spans="2:17" s="30" customFormat="1" ht="46.5" customHeight="1">
      <c r="B136" s="78" t="s">
        <v>461</v>
      </c>
      <c r="C136" s="1262"/>
      <c r="D136" s="229" t="s">
        <v>632</v>
      </c>
      <c r="E136" s="78">
        <v>0</v>
      </c>
      <c r="F136" s="78" t="s">
        <v>620</v>
      </c>
      <c r="G136" s="78"/>
      <c r="H136" s="216"/>
      <c r="I136" s="78"/>
      <c r="J136" s="78"/>
      <c r="K136" s="78"/>
      <c r="L136" s="78"/>
      <c r="M136" s="1262" t="s">
        <v>19</v>
      </c>
      <c r="N136" s="1262"/>
      <c r="O136" s="1262"/>
      <c r="P136" s="78"/>
      <c r="Q136" s="1528"/>
    </row>
    <row r="137" spans="2:17" s="30" customFormat="1" ht="46.5" customHeight="1">
      <c r="B137" s="78" t="s">
        <v>461</v>
      </c>
      <c r="C137" s="1262"/>
      <c r="D137" s="229" t="s">
        <v>633</v>
      </c>
      <c r="E137" s="78">
        <v>0</v>
      </c>
      <c r="F137" s="78" t="s">
        <v>620</v>
      </c>
      <c r="G137" s="78"/>
      <c r="H137" s="216"/>
      <c r="I137" s="78"/>
      <c r="J137" s="78"/>
      <c r="K137" s="78"/>
      <c r="L137" s="78"/>
      <c r="M137" s="1262" t="s">
        <v>19</v>
      </c>
      <c r="N137" s="1262"/>
      <c r="O137" s="1262"/>
      <c r="P137" s="78"/>
      <c r="Q137" s="1528"/>
    </row>
    <row r="138" spans="2:17" s="30" customFormat="1" ht="46.5" customHeight="1">
      <c r="B138" s="78" t="s">
        <v>461</v>
      </c>
      <c r="C138" s="1262"/>
      <c r="D138" s="229" t="s">
        <v>634</v>
      </c>
      <c r="E138" s="78">
        <v>0</v>
      </c>
      <c r="F138" s="78" t="s">
        <v>620</v>
      </c>
      <c r="G138" s="78"/>
      <c r="H138" s="216"/>
      <c r="I138" s="78"/>
      <c r="J138" s="78"/>
      <c r="K138" s="78"/>
      <c r="L138" s="78"/>
      <c r="M138" s="1262" t="s">
        <v>19</v>
      </c>
      <c r="N138" s="1262"/>
      <c r="O138" s="1262"/>
      <c r="P138" s="78"/>
      <c r="Q138" s="1528"/>
    </row>
    <row r="139" spans="2:17" s="30" customFormat="1" ht="46.5" customHeight="1">
      <c r="B139" s="78" t="s">
        <v>461</v>
      </c>
      <c r="C139" s="1262"/>
      <c r="D139" s="229" t="s">
        <v>635</v>
      </c>
      <c r="E139" s="78">
        <v>0</v>
      </c>
      <c r="F139" s="78" t="s">
        <v>620</v>
      </c>
      <c r="G139" s="78"/>
      <c r="H139" s="216"/>
      <c r="I139" s="78"/>
      <c r="J139" s="78"/>
      <c r="K139" s="78"/>
      <c r="L139" s="78"/>
      <c r="M139" s="1262" t="s">
        <v>19</v>
      </c>
      <c r="N139" s="1262"/>
      <c r="O139" s="1262"/>
      <c r="P139" s="78"/>
      <c r="Q139" s="1528"/>
    </row>
    <row r="140" spans="2:17" s="30" customFormat="1" ht="46.5" customHeight="1">
      <c r="B140" s="78" t="s">
        <v>461</v>
      </c>
      <c r="C140" s="1262"/>
      <c r="D140" s="229" t="s">
        <v>636</v>
      </c>
      <c r="E140" s="78">
        <v>0</v>
      </c>
      <c r="F140" s="78" t="s">
        <v>620</v>
      </c>
      <c r="G140" s="78"/>
      <c r="H140" s="216"/>
      <c r="I140" s="78"/>
      <c r="J140" s="78"/>
      <c r="K140" s="78"/>
      <c r="L140" s="78"/>
      <c r="M140" s="1262" t="s">
        <v>19</v>
      </c>
      <c r="N140" s="1262"/>
      <c r="O140" s="1262"/>
      <c r="P140" s="78"/>
      <c r="Q140" s="1528"/>
    </row>
    <row r="141" spans="2:17" s="30" customFormat="1" ht="46.5" customHeight="1">
      <c r="B141" s="78" t="s">
        <v>637</v>
      </c>
      <c r="C141" s="1262"/>
      <c r="D141" s="229" t="s">
        <v>638</v>
      </c>
      <c r="E141" s="78">
        <v>0</v>
      </c>
      <c r="F141" s="78" t="s">
        <v>550</v>
      </c>
      <c r="G141" s="78"/>
      <c r="H141" s="216"/>
      <c r="I141" s="78"/>
      <c r="J141" s="78"/>
      <c r="K141" s="78"/>
      <c r="L141" s="78"/>
      <c r="M141" s="1262" t="s">
        <v>19</v>
      </c>
      <c r="N141" s="1262"/>
      <c r="O141" s="1262"/>
      <c r="P141" s="78"/>
      <c r="Q141" s="1528"/>
    </row>
    <row r="142" spans="2:17" s="30" customFormat="1" ht="46.5" customHeight="1">
      <c r="B142" s="78" t="s">
        <v>637</v>
      </c>
      <c r="C142" s="1262"/>
      <c r="D142" s="229" t="s">
        <v>639</v>
      </c>
      <c r="E142" s="78">
        <v>0</v>
      </c>
      <c r="F142" s="78" t="s">
        <v>550</v>
      </c>
      <c r="G142" s="78"/>
      <c r="H142" s="216"/>
      <c r="I142" s="78"/>
      <c r="J142" s="78"/>
      <c r="K142" s="78"/>
      <c r="L142" s="78"/>
      <c r="M142" s="1262" t="s">
        <v>19</v>
      </c>
      <c r="N142" s="1262"/>
      <c r="O142" s="1262"/>
      <c r="P142" s="78"/>
      <c r="Q142" s="1528"/>
    </row>
    <row r="143" spans="2:17" s="30" customFormat="1" ht="46.5" customHeight="1">
      <c r="B143" s="78" t="s">
        <v>637</v>
      </c>
      <c r="C143" s="1262"/>
      <c r="D143" s="229" t="s">
        <v>640</v>
      </c>
      <c r="E143" s="78">
        <v>0</v>
      </c>
      <c r="F143" s="78" t="s">
        <v>550</v>
      </c>
      <c r="G143" s="78"/>
      <c r="H143" s="216"/>
      <c r="I143" s="78"/>
      <c r="J143" s="78"/>
      <c r="K143" s="78"/>
      <c r="L143" s="78"/>
      <c r="M143" s="1262" t="s">
        <v>19</v>
      </c>
      <c r="N143" s="1262"/>
      <c r="O143" s="1262"/>
      <c r="P143" s="78"/>
      <c r="Q143" s="1528"/>
    </row>
    <row r="144" spans="2:17" s="30" customFormat="1" ht="46.5" customHeight="1">
      <c r="B144" s="78" t="s">
        <v>637</v>
      </c>
      <c r="C144" s="1262"/>
      <c r="D144" s="229" t="s">
        <v>641</v>
      </c>
      <c r="E144" s="78">
        <v>0</v>
      </c>
      <c r="F144" s="78" t="s">
        <v>550</v>
      </c>
      <c r="G144" s="78"/>
      <c r="H144" s="216"/>
      <c r="I144" s="78"/>
      <c r="J144" s="78"/>
      <c r="K144" s="78"/>
      <c r="L144" s="78"/>
      <c r="M144" s="1262" t="s">
        <v>19</v>
      </c>
      <c r="N144" s="1262"/>
      <c r="O144" s="1262"/>
      <c r="P144" s="78"/>
      <c r="Q144" s="1528"/>
    </row>
    <row r="145" spans="2:17" s="30" customFormat="1" ht="46.5" customHeight="1">
      <c r="B145" s="78" t="s">
        <v>637</v>
      </c>
      <c r="C145" s="1262"/>
      <c r="D145" s="229" t="s">
        <v>642</v>
      </c>
      <c r="E145" s="78">
        <v>34326336</v>
      </c>
      <c r="F145" s="78" t="s">
        <v>643</v>
      </c>
      <c r="G145" s="78"/>
      <c r="H145" s="216"/>
      <c r="I145" s="78"/>
      <c r="J145" s="78" t="s">
        <v>644</v>
      </c>
      <c r="K145" s="78" t="s">
        <v>645</v>
      </c>
      <c r="L145" s="78"/>
      <c r="M145" s="1262" t="s">
        <v>18</v>
      </c>
      <c r="N145" s="1262"/>
      <c r="O145" s="1262"/>
      <c r="P145" s="78"/>
      <c r="Q145" s="1528"/>
    </row>
    <row r="146" spans="2:17" s="30" customFormat="1" ht="46.5" customHeight="1">
      <c r="B146" s="78" t="s">
        <v>646</v>
      </c>
      <c r="C146" s="1262"/>
      <c r="D146" s="229" t="s">
        <v>647</v>
      </c>
      <c r="E146" s="78">
        <v>0</v>
      </c>
      <c r="F146" s="78" t="s">
        <v>550</v>
      </c>
      <c r="G146" s="78"/>
      <c r="H146" s="216"/>
      <c r="I146" s="78"/>
      <c r="J146" s="78"/>
      <c r="K146" s="78"/>
      <c r="L146" s="78"/>
      <c r="M146" s="1262" t="s">
        <v>19</v>
      </c>
      <c r="N146" s="1262"/>
      <c r="O146" s="1262"/>
      <c r="P146" s="78"/>
      <c r="Q146" s="1528"/>
    </row>
    <row r="147" spans="2:17" s="30" customFormat="1" ht="46.5" customHeight="1">
      <c r="B147" s="78" t="s">
        <v>646</v>
      </c>
      <c r="C147" s="1262"/>
      <c r="D147" s="229" t="s">
        <v>648</v>
      </c>
      <c r="E147" s="78">
        <v>0</v>
      </c>
      <c r="F147" s="78" t="s">
        <v>550</v>
      </c>
      <c r="G147" s="78"/>
      <c r="H147" s="216"/>
      <c r="I147" s="78"/>
      <c r="J147" s="78"/>
      <c r="K147" s="78"/>
      <c r="L147" s="78"/>
      <c r="M147" s="1262" t="s">
        <v>19</v>
      </c>
      <c r="N147" s="1262"/>
      <c r="O147" s="1262"/>
      <c r="P147" s="78"/>
      <c r="Q147" s="1528"/>
    </row>
    <row r="148" spans="2:17" s="30" customFormat="1" ht="46.5" customHeight="1">
      <c r="B148" s="78" t="s">
        <v>646</v>
      </c>
      <c r="C148" s="1262"/>
      <c r="D148" s="229" t="s">
        <v>649</v>
      </c>
      <c r="E148" s="78">
        <v>0</v>
      </c>
      <c r="F148" s="78" t="s">
        <v>550</v>
      </c>
      <c r="G148" s="78"/>
      <c r="H148" s="216"/>
      <c r="I148" s="78"/>
      <c r="J148" s="78"/>
      <c r="K148" s="78"/>
      <c r="L148" s="78"/>
      <c r="M148" s="1262" t="s">
        <v>19</v>
      </c>
      <c r="N148" s="1262"/>
      <c r="O148" s="1262"/>
      <c r="P148" s="78"/>
      <c r="Q148" s="1528"/>
    </row>
    <row r="149" spans="2:17" s="30" customFormat="1" ht="46.5" customHeight="1">
      <c r="B149" s="78" t="s">
        <v>646</v>
      </c>
      <c r="C149" s="1262"/>
      <c r="D149" s="229" t="s">
        <v>650</v>
      </c>
      <c r="E149" s="78">
        <v>0</v>
      </c>
      <c r="F149" s="78" t="s">
        <v>550</v>
      </c>
      <c r="G149" s="78"/>
      <c r="H149" s="216"/>
      <c r="I149" s="78"/>
      <c r="J149" s="78"/>
      <c r="K149" s="78"/>
      <c r="L149" s="78"/>
      <c r="M149" s="1262" t="s">
        <v>19</v>
      </c>
      <c r="N149" s="1262"/>
      <c r="O149" s="1262"/>
      <c r="P149" s="78"/>
      <c r="Q149" s="1528"/>
    </row>
    <row r="150" spans="2:17" s="30" customFormat="1" ht="46.5" customHeight="1">
      <c r="B150" s="78" t="s">
        <v>646</v>
      </c>
      <c r="C150" s="1262"/>
      <c r="D150" s="229" t="s">
        <v>651</v>
      </c>
      <c r="E150" s="78">
        <v>0</v>
      </c>
      <c r="F150" s="78" t="s">
        <v>550</v>
      </c>
      <c r="G150" s="78"/>
      <c r="H150" s="216"/>
      <c r="I150" s="78"/>
      <c r="J150" s="78"/>
      <c r="K150" s="78"/>
      <c r="L150" s="78"/>
      <c r="M150" s="1262" t="s">
        <v>19</v>
      </c>
      <c r="N150" s="1262"/>
      <c r="O150" s="1262"/>
      <c r="P150" s="78"/>
      <c r="Q150" s="1528"/>
    </row>
    <row r="151" spans="2:17" s="30" customFormat="1" ht="46.5" customHeight="1">
      <c r="B151" s="78" t="s">
        <v>646</v>
      </c>
      <c r="C151" s="1262"/>
      <c r="D151" s="229" t="s">
        <v>652</v>
      </c>
      <c r="E151" s="78">
        <v>0</v>
      </c>
      <c r="F151" s="78" t="s">
        <v>550</v>
      </c>
      <c r="G151" s="78"/>
      <c r="H151" s="216"/>
      <c r="I151" s="78"/>
      <c r="J151" s="78"/>
      <c r="K151" s="78"/>
      <c r="L151" s="78"/>
      <c r="M151" s="1262" t="s">
        <v>19</v>
      </c>
      <c r="N151" s="1262"/>
      <c r="O151" s="1262"/>
      <c r="P151" s="78"/>
      <c r="Q151" s="1528"/>
    </row>
    <row r="152" spans="2:17" s="30" customFormat="1" ht="46.5" customHeight="1">
      <c r="B152" s="78" t="s">
        <v>646</v>
      </c>
      <c r="C152" s="1262"/>
      <c r="D152" s="229" t="s">
        <v>653</v>
      </c>
      <c r="E152" s="78">
        <v>0</v>
      </c>
      <c r="F152" s="78" t="s">
        <v>550</v>
      </c>
      <c r="G152" s="78"/>
      <c r="H152" s="216"/>
      <c r="I152" s="78"/>
      <c r="J152" s="78"/>
      <c r="K152" s="78"/>
      <c r="L152" s="78"/>
      <c r="M152" s="1262" t="s">
        <v>19</v>
      </c>
      <c r="N152" s="1262"/>
      <c r="O152" s="1262"/>
      <c r="P152" s="78"/>
      <c r="Q152" s="1528"/>
    </row>
    <row r="153" spans="2:17" s="30" customFormat="1" ht="46.5" customHeight="1">
      <c r="B153" s="78" t="s">
        <v>646</v>
      </c>
      <c r="C153" s="1262"/>
      <c r="D153" s="229" t="s">
        <v>654</v>
      </c>
      <c r="E153" s="78">
        <v>0</v>
      </c>
      <c r="F153" s="78" t="s">
        <v>550</v>
      </c>
      <c r="G153" s="78"/>
      <c r="H153" s="216"/>
      <c r="I153" s="78"/>
      <c r="J153" s="78"/>
      <c r="K153" s="78"/>
      <c r="L153" s="78"/>
      <c r="M153" s="1262" t="s">
        <v>19</v>
      </c>
      <c r="N153" s="1262"/>
      <c r="O153" s="1262"/>
      <c r="P153" s="78"/>
      <c r="Q153" s="1528"/>
    </row>
    <row r="154" spans="2:17" s="30" customFormat="1" ht="46.5" customHeight="1">
      <c r="B154" s="78" t="s">
        <v>646</v>
      </c>
      <c r="C154" s="1262"/>
      <c r="D154" s="229" t="s">
        <v>655</v>
      </c>
      <c r="E154" s="78">
        <v>0</v>
      </c>
      <c r="F154" s="78" t="s">
        <v>550</v>
      </c>
      <c r="G154" s="78"/>
      <c r="H154" s="216"/>
      <c r="I154" s="78"/>
      <c r="J154" s="78"/>
      <c r="K154" s="78"/>
      <c r="L154" s="78"/>
      <c r="M154" s="1262" t="s">
        <v>19</v>
      </c>
      <c r="N154" s="1262"/>
      <c r="O154" s="1262"/>
      <c r="P154" s="78"/>
      <c r="Q154" s="1528"/>
    </row>
    <row r="155" spans="2:17" s="30" customFormat="1" ht="46.5" customHeight="1">
      <c r="B155" s="78" t="s">
        <v>646</v>
      </c>
      <c r="C155" s="1262"/>
      <c r="D155" s="229" t="s">
        <v>656</v>
      </c>
      <c r="E155" s="78">
        <v>0</v>
      </c>
      <c r="F155" s="78" t="s">
        <v>550</v>
      </c>
      <c r="G155" s="78"/>
      <c r="H155" s="216"/>
      <c r="I155" s="78"/>
      <c r="J155" s="78"/>
      <c r="K155" s="78"/>
      <c r="L155" s="78"/>
      <c r="M155" s="1262" t="s">
        <v>19</v>
      </c>
      <c r="N155" s="1262"/>
      <c r="O155" s="1262"/>
      <c r="P155" s="78"/>
      <c r="Q155" s="1528"/>
    </row>
    <row r="156" spans="2:17" s="30" customFormat="1" ht="46.5" customHeight="1">
      <c r="B156" s="78" t="s">
        <v>646</v>
      </c>
      <c r="C156" s="1262"/>
      <c r="D156" s="229" t="s">
        <v>657</v>
      </c>
      <c r="E156" s="78">
        <v>0</v>
      </c>
      <c r="F156" s="78" t="s">
        <v>550</v>
      </c>
      <c r="G156" s="78"/>
      <c r="H156" s="216"/>
      <c r="I156" s="78"/>
      <c r="J156" s="78"/>
      <c r="K156" s="78"/>
      <c r="L156" s="78"/>
      <c r="M156" s="1262" t="s">
        <v>19</v>
      </c>
      <c r="N156" s="1262"/>
      <c r="O156" s="1262"/>
      <c r="P156" s="78"/>
      <c r="Q156" s="1528"/>
    </row>
    <row r="157" spans="2:17" s="30" customFormat="1" ht="46.5" customHeight="1">
      <c r="B157" s="78" t="s">
        <v>646</v>
      </c>
      <c r="C157" s="1262"/>
      <c r="D157" s="229" t="s">
        <v>658</v>
      </c>
      <c r="E157" s="78">
        <v>0</v>
      </c>
      <c r="F157" s="78" t="s">
        <v>550</v>
      </c>
      <c r="G157" s="78"/>
      <c r="H157" s="216"/>
      <c r="I157" s="78"/>
      <c r="J157" s="78"/>
      <c r="K157" s="78"/>
      <c r="L157" s="78"/>
      <c r="M157" s="1262" t="s">
        <v>19</v>
      </c>
      <c r="N157" s="1262"/>
      <c r="O157" s="1262"/>
      <c r="P157" s="78"/>
      <c r="Q157" s="1528"/>
    </row>
    <row r="158" spans="2:17" s="30" customFormat="1" ht="46.5" customHeight="1">
      <c r="B158" s="78" t="s">
        <v>646</v>
      </c>
      <c r="C158" s="1262"/>
      <c r="D158" s="229" t="s">
        <v>659</v>
      </c>
      <c r="E158" s="78">
        <v>0</v>
      </c>
      <c r="F158" s="78" t="s">
        <v>550</v>
      </c>
      <c r="G158" s="78"/>
      <c r="H158" s="216"/>
      <c r="I158" s="78"/>
      <c r="J158" s="78"/>
      <c r="K158" s="78"/>
      <c r="L158" s="78"/>
      <c r="M158" s="1262" t="s">
        <v>19</v>
      </c>
      <c r="N158" s="1262"/>
      <c r="O158" s="1262"/>
      <c r="P158" s="78"/>
      <c r="Q158" s="1528"/>
    </row>
    <row r="159" spans="2:17" s="30" customFormat="1" ht="46.5" customHeight="1">
      <c r="B159" s="78" t="s">
        <v>646</v>
      </c>
      <c r="C159" s="1262"/>
      <c r="D159" s="229" t="s">
        <v>660</v>
      </c>
      <c r="E159" s="78">
        <v>0</v>
      </c>
      <c r="F159" s="78" t="s">
        <v>550</v>
      </c>
      <c r="G159" s="78"/>
      <c r="H159" s="216"/>
      <c r="I159" s="78"/>
      <c r="J159" s="78"/>
      <c r="K159" s="78"/>
      <c r="L159" s="78"/>
      <c r="M159" s="1262" t="s">
        <v>19</v>
      </c>
      <c r="N159" s="1262"/>
      <c r="O159" s="1262"/>
      <c r="P159" s="78"/>
      <c r="Q159" s="1528"/>
    </row>
    <row r="160" spans="2:17" s="30" customFormat="1" ht="46.5" customHeight="1">
      <c r="B160" s="78" t="s">
        <v>646</v>
      </c>
      <c r="C160" s="1262"/>
      <c r="D160" s="229" t="s">
        <v>661</v>
      </c>
      <c r="E160" s="78">
        <v>0</v>
      </c>
      <c r="F160" s="78" t="s">
        <v>550</v>
      </c>
      <c r="G160" s="78"/>
      <c r="H160" s="216"/>
      <c r="I160" s="78"/>
      <c r="J160" s="78"/>
      <c r="K160" s="78"/>
      <c r="L160" s="78"/>
      <c r="M160" s="1262" t="s">
        <v>19</v>
      </c>
      <c r="N160" s="1262"/>
      <c r="O160" s="1262"/>
      <c r="P160" s="78"/>
      <c r="Q160" s="1528"/>
    </row>
    <row r="161" spans="2:17" s="30" customFormat="1" ht="46.5" customHeight="1">
      <c r="B161" s="78" t="s">
        <v>646</v>
      </c>
      <c r="C161" s="1262"/>
      <c r="D161" s="229" t="s">
        <v>662</v>
      </c>
      <c r="E161" s="78">
        <v>0</v>
      </c>
      <c r="F161" s="78" t="s">
        <v>550</v>
      </c>
      <c r="G161" s="78"/>
      <c r="H161" s="216"/>
      <c r="I161" s="78"/>
      <c r="J161" s="78"/>
      <c r="K161" s="78"/>
      <c r="L161" s="78"/>
      <c r="M161" s="1262" t="s">
        <v>19</v>
      </c>
      <c r="N161" s="1262"/>
      <c r="O161" s="1262"/>
      <c r="P161" s="78"/>
      <c r="Q161" s="1528"/>
    </row>
    <row r="162" spans="2:17" s="30" customFormat="1" ht="46.5" customHeight="1">
      <c r="B162" s="78" t="s">
        <v>646</v>
      </c>
      <c r="C162" s="1262"/>
      <c r="D162" s="229" t="s">
        <v>663</v>
      </c>
      <c r="E162" s="78">
        <v>0</v>
      </c>
      <c r="F162" s="78" t="s">
        <v>550</v>
      </c>
      <c r="G162" s="78"/>
      <c r="H162" s="216"/>
      <c r="I162" s="78"/>
      <c r="J162" s="78"/>
      <c r="K162" s="78"/>
      <c r="L162" s="78"/>
      <c r="M162" s="1262" t="s">
        <v>19</v>
      </c>
      <c r="N162" s="1262"/>
      <c r="O162" s="1262"/>
      <c r="P162" s="78"/>
      <c r="Q162" s="1528"/>
    </row>
    <row r="163" spans="2:17" s="30" customFormat="1" ht="46.5" customHeight="1">
      <c r="B163" s="78" t="s">
        <v>646</v>
      </c>
      <c r="C163" s="1262"/>
      <c r="D163" s="229" t="s">
        <v>664</v>
      </c>
      <c r="E163" s="78">
        <v>0</v>
      </c>
      <c r="F163" s="78" t="s">
        <v>665</v>
      </c>
      <c r="G163" s="78"/>
      <c r="H163" s="216"/>
      <c r="I163" s="78"/>
      <c r="J163" s="78"/>
      <c r="K163" s="78"/>
      <c r="L163" s="78"/>
      <c r="M163" s="1262" t="s">
        <v>19</v>
      </c>
      <c r="N163" s="1262"/>
      <c r="O163" s="1262"/>
      <c r="P163" s="78"/>
      <c r="Q163" s="1528"/>
    </row>
    <row r="164" spans="2:17" s="30" customFormat="1" ht="46.5" customHeight="1">
      <c r="B164" s="78" t="s">
        <v>646</v>
      </c>
      <c r="C164" s="1262"/>
      <c r="D164" s="229" t="s">
        <v>666</v>
      </c>
      <c r="E164" s="78">
        <v>0</v>
      </c>
      <c r="F164" s="78" t="s">
        <v>665</v>
      </c>
      <c r="G164" s="78"/>
      <c r="H164" s="216"/>
      <c r="I164" s="78"/>
      <c r="J164" s="78"/>
      <c r="K164" s="78"/>
      <c r="L164" s="78"/>
      <c r="M164" s="1262" t="s">
        <v>19</v>
      </c>
      <c r="N164" s="1262"/>
      <c r="O164" s="1262"/>
      <c r="P164" s="78"/>
      <c r="Q164" s="1528"/>
    </row>
    <row r="165" spans="2:17" s="30" customFormat="1" ht="46.5" customHeight="1">
      <c r="B165" s="78" t="s">
        <v>646</v>
      </c>
      <c r="C165" s="1262"/>
      <c r="D165" s="229" t="s">
        <v>667</v>
      </c>
      <c r="E165" s="78">
        <v>0</v>
      </c>
      <c r="F165" s="78" t="s">
        <v>665</v>
      </c>
      <c r="G165" s="78"/>
      <c r="H165" s="216"/>
      <c r="I165" s="78"/>
      <c r="J165" s="78"/>
      <c r="K165" s="78"/>
      <c r="L165" s="78"/>
      <c r="M165" s="1262" t="s">
        <v>19</v>
      </c>
      <c r="N165" s="1262"/>
      <c r="O165" s="1262"/>
      <c r="P165" s="78"/>
      <c r="Q165" s="1528"/>
    </row>
    <row r="166" spans="2:17" s="30" customFormat="1" ht="46.5" customHeight="1">
      <c r="B166" s="78" t="s">
        <v>646</v>
      </c>
      <c r="C166" s="1262"/>
      <c r="D166" s="229" t="s">
        <v>668</v>
      </c>
      <c r="E166" s="78">
        <v>0</v>
      </c>
      <c r="F166" s="78" t="s">
        <v>665</v>
      </c>
      <c r="G166" s="78"/>
      <c r="H166" s="216"/>
      <c r="I166" s="78"/>
      <c r="J166" s="78"/>
      <c r="K166" s="78"/>
      <c r="L166" s="78"/>
      <c r="M166" s="1262" t="s">
        <v>19</v>
      </c>
      <c r="N166" s="1262"/>
      <c r="O166" s="1262"/>
      <c r="P166" s="78"/>
      <c r="Q166" s="1528"/>
    </row>
    <row r="167" spans="2:17" s="30" customFormat="1" ht="46.5" customHeight="1">
      <c r="B167" s="78" t="s">
        <v>646</v>
      </c>
      <c r="C167" s="1262"/>
      <c r="D167" s="229" t="s">
        <v>669</v>
      </c>
      <c r="E167" s="78">
        <v>0</v>
      </c>
      <c r="F167" s="78" t="s">
        <v>537</v>
      </c>
      <c r="G167" s="78"/>
      <c r="H167" s="216"/>
      <c r="I167" s="78"/>
      <c r="J167" s="78"/>
      <c r="K167" s="78"/>
      <c r="L167" s="78"/>
      <c r="M167" s="1262" t="s">
        <v>19</v>
      </c>
      <c r="N167" s="1262"/>
      <c r="O167" s="1262"/>
      <c r="P167" s="78"/>
      <c r="Q167" s="1528"/>
    </row>
    <row r="168" spans="2:17" s="30" customFormat="1" ht="46.5" customHeight="1">
      <c r="B168" s="78" t="s">
        <v>646</v>
      </c>
      <c r="C168" s="1262"/>
      <c r="D168" s="229" t="s">
        <v>670</v>
      </c>
      <c r="E168" s="78">
        <v>0</v>
      </c>
      <c r="F168" s="78" t="s">
        <v>537</v>
      </c>
      <c r="G168" s="78"/>
      <c r="H168" s="216"/>
      <c r="I168" s="78"/>
      <c r="J168" s="78"/>
      <c r="K168" s="78"/>
      <c r="L168" s="78"/>
      <c r="M168" s="1262" t="s">
        <v>19</v>
      </c>
      <c r="N168" s="1262"/>
      <c r="O168" s="1262"/>
      <c r="P168" s="78"/>
      <c r="Q168" s="1528"/>
    </row>
    <row r="169" spans="2:17" s="30" customFormat="1" ht="46.5" customHeight="1">
      <c r="B169" s="78" t="s">
        <v>646</v>
      </c>
      <c r="C169" s="1262"/>
      <c r="D169" s="229" t="s">
        <v>671</v>
      </c>
      <c r="E169" s="78">
        <v>0</v>
      </c>
      <c r="F169" s="78" t="s">
        <v>537</v>
      </c>
      <c r="G169" s="78"/>
      <c r="H169" s="216"/>
      <c r="I169" s="78"/>
      <c r="J169" s="78"/>
      <c r="K169" s="78"/>
      <c r="L169" s="78"/>
      <c r="M169" s="1262" t="s">
        <v>19</v>
      </c>
      <c r="N169" s="1262"/>
      <c r="O169" s="1262"/>
      <c r="P169" s="78"/>
      <c r="Q169" s="1528"/>
    </row>
    <row r="170" spans="2:17" s="30" customFormat="1" ht="46.5" customHeight="1">
      <c r="B170" s="78" t="s">
        <v>672</v>
      </c>
      <c r="C170" s="1262"/>
      <c r="D170" s="229" t="s">
        <v>673</v>
      </c>
      <c r="E170" s="78">
        <v>0</v>
      </c>
      <c r="F170" s="78" t="s">
        <v>674</v>
      </c>
      <c r="G170" s="78"/>
      <c r="H170" s="216"/>
      <c r="I170" s="78"/>
      <c r="J170" s="78"/>
      <c r="K170" s="78"/>
      <c r="L170" s="78"/>
      <c r="M170" s="1262" t="s">
        <v>19</v>
      </c>
      <c r="N170" s="1262"/>
      <c r="O170" s="1262"/>
      <c r="P170" s="78"/>
      <c r="Q170" s="1528"/>
    </row>
    <row r="171" spans="2:17" s="30" customFormat="1" ht="46.5" customHeight="1">
      <c r="B171" s="78" t="s">
        <v>672</v>
      </c>
      <c r="C171" s="1262"/>
      <c r="D171" s="229" t="s">
        <v>675</v>
      </c>
      <c r="E171" s="78">
        <v>0</v>
      </c>
      <c r="F171" s="78" t="s">
        <v>674</v>
      </c>
      <c r="G171" s="78"/>
      <c r="H171" s="216"/>
      <c r="I171" s="78"/>
      <c r="J171" s="78"/>
      <c r="K171" s="78"/>
      <c r="L171" s="78"/>
      <c r="M171" s="1262" t="s">
        <v>19</v>
      </c>
      <c r="N171" s="1262"/>
      <c r="O171" s="1262"/>
      <c r="P171" s="78"/>
      <c r="Q171" s="1528"/>
    </row>
    <row r="172" spans="2:17" s="30" customFormat="1" ht="46.5" customHeight="1">
      <c r="B172" s="78" t="s">
        <v>461</v>
      </c>
      <c r="C172" s="1262"/>
      <c r="D172" s="229" t="s">
        <v>676</v>
      </c>
      <c r="E172" s="78">
        <v>38563078</v>
      </c>
      <c r="F172" s="78" t="s">
        <v>677</v>
      </c>
      <c r="G172" s="78"/>
      <c r="H172" s="216"/>
      <c r="I172" s="78"/>
      <c r="J172" s="78" t="s">
        <v>678</v>
      </c>
      <c r="K172" s="78" t="s">
        <v>679</v>
      </c>
      <c r="L172" s="78"/>
      <c r="M172" s="1262" t="s">
        <v>19</v>
      </c>
      <c r="N172" s="1262"/>
      <c r="O172" s="1262"/>
      <c r="P172" s="78"/>
      <c r="Q172" s="1528"/>
    </row>
    <row r="173" spans="2:17" s="30" customFormat="1" ht="46.5" customHeight="1">
      <c r="B173" s="78" t="s">
        <v>461</v>
      </c>
      <c r="C173" s="1262"/>
      <c r="D173" s="229" t="s">
        <v>680</v>
      </c>
      <c r="E173" s="78">
        <v>24550287</v>
      </c>
      <c r="F173" s="78" t="s">
        <v>681</v>
      </c>
      <c r="G173" s="78"/>
      <c r="H173" s="216"/>
      <c r="I173" s="78"/>
      <c r="J173" s="78" t="s">
        <v>682</v>
      </c>
      <c r="K173" s="78" t="s">
        <v>683</v>
      </c>
      <c r="L173" s="78"/>
      <c r="M173" s="1262" t="s">
        <v>19</v>
      </c>
      <c r="N173" s="1262"/>
      <c r="O173" s="1262"/>
      <c r="P173" s="78"/>
      <c r="Q173" s="1528"/>
    </row>
    <row r="174" spans="2:17" s="30" customFormat="1" ht="46.5" customHeight="1">
      <c r="B174" s="78" t="s">
        <v>555</v>
      </c>
      <c r="C174" s="1262"/>
      <c r="D174" s="229" t="s">
        <v>684</v>
      </c>
      <c r="E174" s="78">
        <v>66859714</v>
      </c>
      <c r="F174" s="78" t="s">
        <v>685</v>
      </c>
      <c r="G174" s="78"/>
      <c r="H174" s="216"/>
      <c r="I174" s="78"/>
      <c r="J174" s="78" t="s">
        <v>686</v>
      </c>
      <c r="K174" s="78" t="s">
        <v>687</v>
      </c>
      <c r="L174" s="78" t="s">
        <v>688</v>
      </c>
      <c r="M174" s="1262" t="s">
        <v>19</v>
      </c>
      <c r="N174" s="1262"/>
      <c r="O174" s="1262"/>
      <c r="P174" s="78"/>
      <c r="Q174" s="1528"/>
    </row>
    <row r="175" spans="2:17" s="30" customFormat="1" ht="46.5" customHeight="1">
      <c r="B175" s="78" t="s">
        <v>646</v>
      </c>
      <c r="C175" s="1262"/>
      <c r="D175" s="229" t="s">
        <v>689</v>
      </c>
      <c r="E175" s="78">
        <v>31953533</v>
      </c>
      <c r="F175" s="78" t="s">
        <v>690</v>
      </c>
      <c r="G175" s="78"/>
      <c r="H175" s="216"/>
      <c r="I175" s="78"/>
      <c r="J175" s="78" t="s">
        <v>691</v>
      </c>
      <c r="K175" s="78" t="s">
        <v>692</v>
      </c>
      <c r="L175" s="78"/>
      <c r="M175" s="1262" t="s">
        <v>19</v>
      </c>
      <c r="N175" s="1262"/>
      <c r="O175" s="1262"/>
      <c r="P175" s="78"/>
      <c r="Q175" s="1528"/>
    </row>
    <row r="176" spans="2:17" s="30" customFormat="1" ht="46.5" customHeight="1">
      <c r="B176" s="78" t="s">
        <v>646</v>
      </c>
      <c r="C176" s="1262"/>
      <c r="D176" s="229" t="s">
        <v>693</v>
      </c>
      <c r="E176" s="78">
        <v>66950507</v>
      </c>
      <c r="F176" s="78" t="s">
        <v>550</v>
      </c>
      <c r="G176" s="78"/>
      <c r="H176" s="216"/>
      <c r="I176" s="78"/>
      <c r="J176" s="78" t="s">
        <v>694</v>
      </c>
      <c r="K176" s="78" t="s">
        <v>695</v>
      </c>
      <c r="L176" s="78"/>
      <c r="M176" s="1262" t="s">
        <v>19</v>
      </c>
      <c r="N176" s="1262"/>
      <c r="O176" s="1262"/>
      <c r="P176" s="78"/>
      <c r="Q176" s="1528"/>
    </row>
    <row r="177" spans="2:17" s="30" customFormat="1" ht="46.5" customHeight="1">
      <c r="B177" s="78" t="s">
        <v>531</v>
      </c>
      <c r="C177" s="1262"/>
      <c r="D177" s="229" t="s">
        <v>696</v>
      </c>
      <c r="E177" s="78">
        <v>29505703</v>
      </c>
      <c r="F177" s="78" t="s">
        <v>697</v>
      </c>
      <c r="G177" s="78"/>
      <c r="H177" s="216"/>
      <c r="I177" s="78"/>
      <c r="J177" s="78"/>
      <c r="K177" s="78"/>
      <c r="L177" s="78"/>
      <c r="M177" s="1262" t="s">
        <v>19</v>
      </c>
      <c r="N177" s="1262" t="s">
        <v>19</v>
      </c>
      <c r="O177" s="1262" t="s">
        <v>19</v>
      </c>
      <c r="P177" s="78" t="s">
        <v>698</v>
      </c>
      <c r="Q177" s="1528"/>
    </row>
    <row r="178" spans="2:17" s="30" customFormat="1" ht="46.5" customHeight="1">
      <c r="B178" s="78"/>
      <c r="C178" s="1262"/>
      <c r="D178" s="229" t="s">
        <v>699</v>
      </c>
      <c r="E178" s="78">
        <v>31713926</v>
      </c>
      <c r="F178" s="78" t="s">
        <v>700</v>
      </c>
      <c r="G178" s="78"/>
      <c r="H178" s="216"/>
      <c r="I178" s="78"/>
      <c r="J178" s="78" t="s">
        <v>701</v>
      </c>
      <c r="K178" s="78"/>
      <c r="L178" s="78"/>
      <c r="M178" s="1262" t="s">
        <v>19</v>
      </c>
      <c r="N178" s="1262"/>
      <c r="O178" s="1262"/>
      <c r="P178" s="230"/>
      <c r="Q178" s="1528"/>
    </row>
    <row r="179" spans="2:17" s="30" customFormat="1" ht="46.5" customHeight="1">
      <c r="B179" s="78"/>
      <c r="C179" s="1262"/>
      <c r="D179" s="229" t="s">
        <v>702</v>
      </c>
      <c r="E179" s="78">
        <v>1144148751</v>
      </c>
      <c r="F179" s="78" t="s">
        <v>703</v>
      </c>
      <c r="G179" s="78"/>
      <c r="H179" s="216"/>
      <c r="I179" s="78"/>
      <c r="J179" s="78" t="s">
        <v>513</v>
      </c>
      <c r="K179" s="78" t="s">
        <v>704</v>
      </c>
      <c r="L179" s="78"/>
      <c r="M179" s="1262" t="s">
        <v>19</v>
      </c>
      <c r="N179" s="1262"/>
      <c r="O179" s="1262"/>
      <c r="P179" s="78"/>
      <c r="Q179" s="1528"/>
    </row>
    <row r="180" spans="2:17" s="30" customFormat="1" ht="46.5" customHeight="1">
      <c r="B180" s="78"/>
      <c r="C180" s="1262"/>
      <c r="D180" s="229" t="s">
        <v>705</v>
      </c>
      <c r="E180" s="78">
        <v>1112772436</v>
      </c>
      <c r="F180" s="78" t="s">
        <v>706</v>
      </c>
      <c r="G180" s="78"/>
      <c r="H180" s="216"/>
      <c r="I180" s="78"/>
      <c r="J180" s="78" t="s">
        <v>707</v>
      </c>
      <c r="K180" s="78" t="s">
        <v>708</v>
      </c>
      <c r="L180" s="78"/>
      <c r="M180" s="1262" t="s">
        <v>19</v>
      </c>
      <c r="N180" s="1262"/>
      <c r="O180" s="1262"/>
      <c r="P180" s="78"/>
      <c r="Q180" s="1528"/>
    </row>
    <row r="181" spans="2:17" s="30" customFormat="1" ht="46.5" customHeight="1">
      <c r="B181" s="78"/>
      <c r="C181" s="1262"/>
      <c r="D181" s="229" t="s">
        <v>709</v>
      </c>
      <c r="E181" s="78">
        <v>25552063</v>
      </c>
      <c r="F181" s="78" t="s">
        <v>710</v>
      </c>
      <c r="G181" s="78" t="s">
        <v>465</v>
      </c>
      <c r="H181" s="216">
        <v>40933</v>
      </c>
      <c r="I181" s="78"/>
      <c r="J181" s="78"/>
      <c r="K181" s="78"/>
      <c r="L181" s="78"/>
      <c r="M181" s="1262" t="s">
        <v>18</v>
      </c>
      <c r="N181" s="1262"/>
      <c r="O181" s="1262"/>
      <c r="P181" s="78"/>
      <c r="Q181" s="1528"/>
    </row>
    <row r="182" spans="2:17" s="30" customFormat="1" ht="46.5" customHeight="1">
      <c r="B182" s="78"/>
      <c r="C182" s="1262"/>
      <c r="D182" s="229" t="s">
        <v>711</v>
      </c>
      <c r="E182" s="78">
        <v>1061707001</v>
      </c>
      <c r="F182" s="78" t="s">
        <v>712</v>
      </c>
      <c r="G182" s="78" t="s">
        <v>465</v>
      </c>
      <c r="H182" s="216" t="s">
        <v>713</v>
      </c>
      <c r="I182" s="78"/>
      <c r="J182" s="78"/>
      <c r="K182" s="78"/>
      <c r="L182" s="78"/>
      <c r="M182" s="1262" t="s">
        <v>18</v>
      </c>
      <c r="N182" s="1262"/>
      <c r="O182" s="1262"/>
      <c r="P182" s="78"/>
      <c r="Q182" s="1528"/>
    </row>
    <row r="183" spans="2:17" s="30" customFormat="1" ht="46.5" customHeight="1">
      <c r="B183" s="78" t="s">
        <v>461</v>
      </c>
      <c r="C183" s="1262"/>
      <c r="D183" s="229" t="s">
        <v>714</v>
      </c>
      <c r="E183" s="78">
        <v>1059601775</v>
      </c>
      <c r="F183" s="78" t="s">
        <v>715</v>
      </c>
      <c r="G183" s="78" t="s">
        <v>465</v>
      </c>
      <c r="H183" s="216">
        <v>41993</v>
      </c>
      <c r="I183" s="78"/>
      <c r="J183" s="78" t="s">
        <v>716</v>
      </c>
      <c r="K183" s="78"/>
      <c r="L183" s="78"/>
      <c r="M183" s="1262" t="s">
        <v>18</v>
      </c>
      <c r="N183" s="1262"/>
      <c r="O183" s="1262"/>
      <c r="P183" s="78"/>
      <c r="Q183" s="1528"/>
    </row>
    <row r="184" spans="2:17" s="30" customFormat="1" ht="46.5" customHeight="1">
      <c r="B184" s="78" t="s">
        <v>461</v>
      </c>
      <c r="C184" s="1262"/>
      <c r="D184" s="229" t="s">
        <v>717</v>
      </c>
      <c r="E184" s="78">
        <v>25545009</v>
      </c>
      <c r="F184" s="78" t="s">
        <v>464</v>
      </c>
      <c r="G184" s="78" t="s">
        <v>465</v>
      </c>
      <c r="H184" s="216">
        <v>41074</v>
      </c>
      <c r="I184" s="78"/>
      <c r="J184" s="78" t="s">
        <v>718</v>
      </c>
      <c r="K184" s="78" t="s">
        <v>719</v>
      </c>
      <c r="L184" s="78" t="s">
        <v>720</v>
      </c>
      <c r="M184" s="1262" t="s">
        <v>18</v>
      </c>
      <c r="N184" s="1262"/>
      <c r="O184" s="1262"/>
      <c r="P184" s="78"/>
      <c r="Q184" s="1528"/>
    </row>
    <row r="185" spans="2:17" s="30" customFormat="1" ht="46.5" customHeight="1">
      <c r="B185" s="78" t="s">
        <v>461</v>
      </c>
      <c r="C185" s="1262"/>
      <c r="D185" s="229" t="s">
        <v>721</v>
      </c>
      <c r="E185" s="78">
        <v>38643529</v>
      </c>
      <c r="F185" s="78" t="s">
        <v>722</v>
      </c>
      <c r="G185" s="78" t="s">
        <v>723</v>
      </c>
      <c r="H185" s="216">
        <v>38969</v>
      </c>
      <c r="I185" s="78"/>
      <c r="J185" s="78" t="s">
        <v>724</v>
      </c>
      <c r="K185" s="78" t="s">
        <v>725</v>
      </c>
      <c r="L185" s="78"/>
      <c r="M185" s="1262" t="s">
        <v>18</v>
      </c>
      <c r="N185" s="1262"/>
      <c r="O185" s="1262"/>
      <c r="P185" s="78"/>
      <c r="Q185" s="1528"/>
    </row>
    <row r="186" spans="2:17" s="30" customFormat="1" ht="46.5" customHeight="1">
      <c r="B186" s="78" t="s">
        <v>461</v>
      </c>
      <c r="C186" s="1262"/>
      <c r="D186" s="229" t="s">
        <v>726</v>
      </c>
      <c r="E186" s="78">
        <v>4718431</v>
      </c>
      <c r="F186" s="78" t="s">
        <v>727</v>
      </c>
      <c r="G186" s="78" t="s">
        <v>728</v>
      </c>
      <c r="H186" s="216">
        <v>39808</v>
      </c>
      <c r="I186" s="78"/>
      <c r="J186" s="78" t="s">
        <v>729</v>
      </c>
      <c r="K186" s="78" t="s">
        <v>730</v>
      </c>
      <c r="L186" s="78" t="s">
        <v>467</v>
      </c>
      <c r="M186" s="1262" t="s">
        <v>18</v>
      </c>
      <c r="N186" s="1262"/>
      <c r="O186" s="1262"/>
      <c r="P186" s="78"/>
      <c r="Q186" s="1528"/>
    </row>
    <row r="187" spans="2:17" s="30" customFormat="1" ht="46.5" customHeight="1">
      <c r="B187" s="78" t="s">
        <v>461</v>
      </c>
      <c r="C187" s="1262"/>
      <c r="D187" s="229" t="s">
        <v>731</v>
      </c>
      <c r="E187" s="78">
        <v>25546933</v>
      </c>
      <c r="F187" s="78" t="s">
        <v>732</v>
      </c>
      <c r="G187" s="78" t="s">
        <v>733</v>
      </c>
      <c r="H187" s="216">
        <v>41754</v>
      </c>
      <c r="I187" s="78"/>
      <c r="J187" s="78" t="s">
        <v>239</v>
      </c>
      <c r="K187" s="216" t="s">
        <v>734</v>
      </c>
      <c r="L187" s="78" t="s">
        <v>461</v>
      </c>
      <c r="M187" s="1262" t="s">
        <v>18</v>
      </c>
      <c r="N187" s="1262"/>
      <c r="O187" s="1262"/>
      <c r="P187" s="78"/>
      <c r="Q187" s="1528"/>
    </row>
    <row r="188" spans="2:17" s="30" customFormat="1" ht="46.5" customHeight="1">
      <c r="B188" s="78" t="s">
        <v>531</v>
      </c>
      <c r="C188" s="1262"/>
      <c r="D188" s="229" t="s">
        <v>735</v>
      </c>
      <c r="E188" s="78">
        <v>31323684</v>
      </c>
      <c r="F188" s="78" t="s">
        <v>497</v>
      </c>
      <c r="G188" s="78" t="s">
        <v>736</v>
      </c>
      <c r="H188" s="216">
        <v>36512</v>
      </c>
      <c r="I188" s="78"/>
      <c r="J188" s="78" t="s">
        <v>737</v>
      </c>
      <c r="K188" s="78" t="s">
        <v>738</v>
      </c>
      <c r="L188" s="78" t="s">
        <v>554</v>
      </c>
      <c r="M188" s="1262" t="s">
        <v>18</v>
      </c>
      <c r="N188" s="1269" t="s">
        <v>18</v>
      </c>
      <c r="O188" s="1262" t="s">
        <v>19</v>
      </c>
      <c r="P188" s="78" t="s">
        <v>739</v>
      </c>
      <c r="Q188" s="1528"/>
    </row>
    <row r="189" spans="2:17" s="30" customFormat="1" ht="46.5" customHeight="1">
      <c r="B189" s="78" t="s">
        <v>531</v>
      </c>
      <c r="C189" s="1262"/>
      <c r="D189" s="229" t="s">
        <v>740</v>
      </c>
      <c r="E189" s="78">
        <v>1030547668</v>
      </c>
      <c r="F189" s="78" t="s">
        <v>741</v>
      </c>
      <c r="G189" s="78" t="s">
        <v>742</v>
      </c>
      <c r="H189" s="216" t="s">
        <v>743</v>
      </c>
      <c r="I189" s="78"/>
      <c r="J189" s="78" t="s">
        <v>744</v>
      </c>
      <c r="K189" s="78" t="s">
        <v>745</v>
      </c>
      <c r="L189" s="78" t="s">
        <v>746</v>
      </c>
      <c r="M189" s="1262" t="s">
        <v>18</v>
      </c>
      <c r="N189" s="1269" t="s">
        <v>19</v>
      </c>
      <c r="O189" s="1262" t="s">
        <v>19</v>
      </c>
      <c r="P189" s="78" t="s">
        <v>747</v>
      </c>
      <c r="Q189" s="1528"/>
    </row>
    <row r="190" spans="2:17" s="30" customFormat="1" ht="46.5" customHeight="1">
      <c r="B190" s="78" t="s">
        <v>531</v>
      </c>
      <c r="C190" s="1262"/>
      <c r="D190" s="229" t="s">
        <v>748</v>
      </c>
      <c r="E190" s="78">
        <v>25544919</v>
      </c>
      <c r="F190" s="78" t="s">
        <v>749</v>
      </c>
      <c r="G190" s="78" t="s">
        <v>465</v>
      </c>
      <c r="H190" s="216">
        <v>41270</v>
      </c>
      <c r="I190" s="78"/>
      <c r="J190" s="78" t="s">
        <v>750</v>
      </c>
      <c r="K190" s="78" t="s">
        <v>751</v>
      </c>
      <c r="L190" s="78" t="s">
        <v>752</v>
      </c>
      <c r="M190" s="1262" t="s">
        <v>18</v>
      </c>
      <c r="N190" s="1269" t="s">
        <v>18</v>
      </c>
      <c r="O190" s="1262" t="s">
        <v>19</v>
      </c>
      <c r="P190" s="78" t="s">
        <v>739</v>
      </c>
      <c r="Q190" s="1528"/>
    </row>
    <row r="191" spans="2:17" s="30" customFormat="1" ht="46.5" customHeight="1">
      <c r="B191" s="78" t="s">
        <v>531</v>
      </c>
      <c r="C191" s="1262"/>
      <c r="D191" s="229" t="s">
        <v>753</v>
      </c>
      <c r="E191" s="78">
        <v>1059595895</v>
      </c>
      <c r="F191" s="78" t="s">
        <v>469</v>
      </c>
      <c r="G191" s="78" t="s">
        <v>470</v>
      </c>
      <c r="H191" s="216">
        <v>39438</v>
      </c>
      <c r="I191" s="78"/>
      <c r="J191" s="78" t="s">
        <v>19</v>
      </c>
      <c r="K191" s="78" t="s">
        <v>19</v>
      </c>
      <c r="L191" s="78" t="s">
        <v>19</v>
      </c>
      <c r="M191" s="1262" t="s">
        <v>18</v>
      </c>
      <c r="N191" s="1269" t="s">
        <v>19</v>
      </c>
      <c r="O191" s="1262" t="s">
        <v>19</v>
      </c>
      <c r="P191" s="78" t="s">
        <v>739</v>
      </c>
      <c r="Q191" s="1528"/>
    </row>
    <row r="192" spans="2:17" s="30" customFormat="1" ht="46.5" customHeight="1">
      <c r="B192" s="78" t="s">
        <v>531</v>
      </c>
      <c r="C192" s="1262"/>
      <c r="D192" s="229" t="s">
        <v>754</v>
      </c>
      <c r="E192" s="78">
        <v>1059594913</v>
      </c>
      <c r="F192" s="78" t="s">
        <v>749</v>
      </c>
      <c r="G192" s="78" t="s">
        <v>755</v>
      </c>
      <c r="H192" s="216">
        <v>39550</v>
      </c>
      <c r="I192" s="78"/>
      <c r="J192" s="78" t="s">
        <v>756</v>
      </c>
      <c r="K192" s="78" t="s">
        <v>757</v>
      </c>
      <c r="L192" s="78" t="s">
        <v>758</v>
      </c>
      <c r="M192" s="1262" t="s">
        <v>18</v>
      </c>
      <c r="N192" s="1262" t="s">
        <v>19</v>
      </c>
      <c r="O192" s="1262" t="s">
        <v>19</v>
      </c>
      <c r="P192" s="78" t="s">
        <v>739</v>
      </c>
      <c r="Q192" s="1528"/>
    </row>
    <row r="193" spans="2:17" s="30" customFormat="1" ht="46.5" customHeight="1">
      <c r="B193" s="78" t="s">
        <v>531</v>
      </c>
      <c r="C193" s="1262"/>
      <c r="D193" s="229" t="s">
        <v>759</v>
      </c>
      <c r="E193" s="78">
        <v>1003372581</v>
      </c>
      <c r="F193" s="78" t="s">
        <v>497</v>
      </c>
      <c r="G193" s="78" t="s">
        <v>760</v>
      </c>
      <c r="H193" s="216">
        <v>41250</v>
      </c>
      <c r="I193" s="78"/>
      <c r="J193" s="78" t="s">
        <v>19</v>
      </c>
      <c r="K193" s="78" t="s">
        <v>19</v>
      </c>
      <c r="L193" s="78"/>
      <c r="M193" s="1262" t="s">
        <v>18</v>
      </c>
      <c r="N193" s="1262" t="s">
        <v>19</v>
      </c>
      <c r="O193" s="1262" t="s">
        <v>19</v>
      </c>
      <c r="P193" s="78" t="s">
        <v>739</v>
      </c>
      <c r="Q193" s="1528"/>
    </row>
    <row r="194" spans="2:17" s="30" customFormat="1" ht="46.5" customHeight="1">
      <c r="B194" s="78" t="s">
        <v>531</v>
      </c>
      <c r="C194" s="1262"/>
      <c r="D194" s="229" t="s">
        <v>761</v>
      </c>
      <c r="E194" s="78">
        <v>25544729</v>
      </c>
      <c r="F194" s="78" t="s">
        <v>497</v>
      </c>
      <c r="G194" s="78" t="s">
        <v>762</v>
      </c>
      <c r="H194" s="216">
        <v>37842</v>
      </c>
      <c r="I194" s="78"/>
      <c r="J194" s="78" t="s">
        <v>763</v>
      </c>
      <c r="K194" s="78">
        <v>2010</v>
      </c>
      <c r="L194" s="78" t="s">
        <v>764</v>
      </c>
      <c r="M194" s="1262" t="s">
        <v>18</v>
      </c>
      <c r="N194" s="1262" t="s">
        <v>19</v>
      </c>
      <c r="O194" s="1262" t="s">
        <v>19</v>
      </c>
      <c r="P194" s="78" t="s">
        <v>765</v>
      </c>
      <c r="Q194" s="1528"/>
    </row>
    <row r="195" spans="2:17" s="30" customFormat="1" ht="46.5" customHeight="1">
      <c r="B195" s="78" t="s">
        <v>637</v>
      </c>
      <c r="C195" s="1262"/>
      <c r="D195" s="229" t="s">
        <v>766</v>
      </c>
      <c r="E195" s="78">
        <v>34395199</v>
      </c>
      <c r="F195" s="78" t="s">
        <v>767</v>
      </c>
      <c r="G195" s="78" t="s">
        <v>768</v>
      </c>
      <c r="H195" s="216"/>
      <c r="I195" s="78"/>
      <c r="J195" s="78" t="s">
        <v>768</v>
      </c>
      <c r="K195" s="78"/>
      <c r="L195" s="78"/>
      <c r="M195" s="1262" t="s">
        <v>18</v>
      </c>
      <c r="N195" s="1262"/>
      <c r="O195" s="1262"/>
      <c r="P195" s="78"/>
      <c r="Q195" s="1528"/>
    </row>
    <row r="196" spans="2:17" s="30" customFormat="1" ht="46.5" customHeight="1">
      <c r="B196" s="78" t="s">
        <v>637</v>
      </c>
      <c r="C196" s="1262"/>
      <c r="D196" s="229" t="s">
        <v>769</v>
      </c>
      <c r="E196" s="78">
        <v>25545635</v>
      </c>
      <c r="F196" s="78" t="s">
        <v>767</v>
      </c>
      <c r="G196" s="78" t="s">
        <v>768</v>
      </c>
      <c r="H196" s="216"/>
      <c r="I196" s="78"/>
      <c r="J196" s="78" t="s">
        <v>768</v>
      </c>
      <c r="K196" s="78" t="s">
        <v>770</v>
      </c>
      <c r="L196" s="78" t="s">
        <v>768</v>
      </c>
      <c r="M196" s="1262" t="s">
        <v>18</v>
      </c>
      <c r="N196" s="1262"/>
      <c r="O196" s="1262"/>
      <c r="P196" s="78"/>
      <c r="Q196" s="1528"/>
    </row>
    <row r="197" spans="2:17" s="30" customFormat="1" ht="46.5" customHeight="1">
      <c r="B197" s="78" t="s">
        <v>637</v>
      </c>
      <c r="C197" s="1262"/>
      <c r="D197" s="229" t="s">
        <v>771</v>
      </c>
      <c r="E197" s="78">
        <v>1085248807</v>
      </c>
      <c r="F197" s="78" t="s">
        <v>497</v>
      </c>
      <c r="G197" s="78" t="s">
        <v>772</v>
      </c>
      <c r="H197" s="216" t="s">
        <v>773</v>
      </c>
      <c r="I197" s="78"/>
      <c r="J197" s="78" t="s">
        <v>774</v>
      </c>
      <c r="K197" s="78" t="s">
        <v>775</v>
      </c>
      <c r="L197" s="78" t="s">
        <v>776</v>
      </c>
      <c r="M197" s="1262" t="s">
        <v>18</v>
      </c>
      <c r="N197" s="1262"/>
      <c r="O197" s="1262"/>
      <c r="P197" s="78"/>
      <c r="Q197" s="1528"/>
    </row>
    <row r="198" spans="2:17" s="30" customFormat="1" ht="46.5" customHeight="1">
      <c r="B198" s="78" t="s">
        <v>461</v>
      </c>
      <c r="C198" s="1262"/>
      <c r="D198" s="229" t="s">
        <v>777</v>
      </c>
      <c r="E198" s="78">
        <v>25545539</v>
      </c>
      <c r="F198" s="78" t="s">
        <v>469</v>
      </c>
      <c r="G198" s="78" t="s">
        <v>470</v>
      </c>
      <c r="H198" s="216">
        <v>39438</v>
      </c>
      <c r="I198" s="78"/>
      <c r="J198" s="78" t="s">
        <v>778</v>
      </c>
      <c r="K198" s="78"/>
      <c r="L198" s="78"/>
      <c r="M198" s="1262" t="s">
        <v>18</v>
      </c>
      <c r="N198" s="1262"/>
      <c r="O198" s="1262"/>
      <c r="P198" s="78"/>
      <c r="Q198" s="1528"/>
    </row>
    <row r="199" spans="2:17" s="30" customFormat="1" ht="46.5" customHeight="1">
      <c r="B199" s="78" t="s">
        <v>461</v>
      </c>
      <c r="C199" s="1262"/>
      <c r="D199" s="229" t="s">
        <v>779</v>
      </c>
      <c r="E199" s="78">
        <v>1058963586</v>
      </c>
      <c r="F199" s="78" t="s">
        <v>780</v>
      </c>
      <c r="G199" s="78" t="s">
        <v>781</v>
      </c>
      <c r="H199" s="216">
        <v>39290</v>
      </c>
      <c r="I199" s="78"/>
      <c r="J199" s="78" t="s">
        <v>782</v>
      </c>
      <c r="K199" s="78" t="s">
        <v>783</v>
      </c>
      <c r="L199" s="78" t="s">
        <v>461</v>
      </c>
      <c r="M199" s="1262" t="s">
        <v>18</v>
      </c>
      <c r="N199" s="1262"/>
      <c r="O199" s="1262"/>
      <c r="P199" s="78"/>
      <c r="Q199" s="1528"/>
    </row>
    <row r="200" spans="2:17" s="30" customFormat="1" ht="46.5" customHeight="1">
      <c r="B200" s="78" t="s">
        <v>461</v>
      </c>
      <c r="C200" s="1262"/>
      <c r="D200" s="229" t="s">
        <v>784</v>
      </c>
      <c r="E200" s="78">
        <v>10316356</v>
      </c>
      <c r="F200" s="78" t="s">
        <v>785</v>
      </c>
      <c r="G200" s="78" t="s">
        <v>786</v>
      </c>
      <c r="H200" s="216">
        <v>40529</v>
      </c>
      <c r="I200" s="78"/>
      <c r="J200" s="78" t="s">
        <v>782</v>
      </c>
      <c r="K200" s="78" t="s">
        <v>787</v>
      </c>
      <c r="L200" s="78" t="s">
        <v>461</v>
      </c>
      <c r="M200" s="1262" t="s">
        <v>18</v>
      </c>
      <c r="N200" s="1262"/>
      <c r="O200" s="1262"/>
      <c r="P200" s="78"/>
      <c r="Q200" s="1528"/>
    </row>
    <row r="201" spans="2:17" s="30" customFormat="1" ht="46.5" customHeight="1">
      <c r="B201" s="78" t="s">
        <v>461</v>
      </c>
      <c r="C201" s="1262"/>
      <c r="D201" s="229" t="s">
        <v>788</v>
      </c>
      <c r="E201" s="78">
        <v>34315304</v>
      </c>
      <c r="F201" s="78" t="s">
        <v>789</v>
      </c>
      <c r="G201" s="78" t="s">
        <v>790</v>
      </c>
      <c r="H201" s="216">
        <v>41397</v>
      </c>
      <c r="I201" s="78"/>
      <c r="J201" s="78"/>
      <c r="K201" s="78"/>
      <c r="L201" s="78"/>
      <c r="M201" s="1262"/>
      <c r="N201" s="1262"/>
      <c r="O201" s="1262"/>
      <c r="P201" s="78"/>
      <c r="Q201" s="1528"/>
    </row>
    <row r="202" spans="2:17" s="30" customFormat="1" ht="46.5" customHeight="1">
      <c r="B202" s="78" t="s">
        <v>461</v>
      </c>
      <c r="C202" s="1262"/>
      <c r="D202" s="229" t="s">
        <v>791</v>
      </c>
      <c r="E202" s="78">
        <v>1058969420</v>
      </c>
      <c r="F202" s="78" t="s">
        <v>789</v>
      </c>
      <c r="G202" s="78" t="s">
        <v>790</v>
      </c>
      <c r="H202" s="216">
        <v>41754</v>
      </c>
      <c r="I202" s="78"/>
      <c r="J202" s="78" t="s">
        <v>792</v>
      </c>
      <c r="K202" s="78"/>
      <c r="L202" s="78"/>
      <c r="M202" s="1262"/>
      <c r="N202" s="1262"/>
      <c r="O202" s="1262"/>
      <c r="P202" s="78"/>
      <c r="Q202" s="1528"/>
    </row>
    <row r="203" spans="2:17" s="30" customFormat="1" ht="46.5" customHeight="1">
      <c r="B203" s="78" t="s">
        <v>461</v>
      </c>
      <c r="C203" s="1262"/>
      <c r="D203" s="229" t="s">
        <v>793</v>
      </c>
      <c r="E203" s="78">
        <v>1058965727</v>
      </c>
      <c r="F203" s="78" t="s">
        <v>794</v>
      </c>
      <c r="G203" s="78" t="s">
        <v>790</v>
      </c>
      <c r="H203" s="216">
        <v>41397</v>
      </c>
      <c r="I203" s="78"/>
      <c r="J203" s="78" t="s">
        <v>795</v>
      </c>
      <c r="K203" s="78" t="s">
        <v>796</v>
      </c>
      <c r="L203" s="78" t="s">
        <v>461</v>
      </c>
      <c r="M203" s="1262" t="s">
        <v>18</v>
      </c>
      <c r="N203" s="1262"/>
      <c r="O203" s="1262"/>
      <c r="P203" s="1262"/>
      <c r="Q203" s="1528"/>
    </row>
    <row r="204" spans="2:17" s="30" customFormat="1" ht="46.5" customHeight="1">
      <c r="B204" s="78" t="s">
        <v>461</v>
      </c>
      <c r="C204" s="1262"/>
      <c r="D204" s="229" t="s">
        <v>797</v>
      </c>
      <c r="E204" s="78">
        <v>1058968663</v>
      </c>
      <c r="F204" s="78" t="s">
        <v>794</v>
      </c>
      <c r="G204" s="78" t="s">
        <v>790</v>
      </c>
      <c r="H204" s="216"/>
      <c r="I204" s="216">
        <v>41754</v>
      </c>
      <c r="J204" s="78" t="s">
        <v>782</v>
      </c>
      <c r="K204" s="78" t="s">
        <v>798</v>
      </c>
      <c r="L204" s="78" t="s">
        <v>531</v>
      </c>
      <c r="M204" s="1262" t="s">
        <v>18</v>
      </c>
      <c r="N204" s="1262"/>
      <c r="O204" s="1262"/>
      <c r="P204" s="78"/>
      <c r="Q204" s="1528"/>
    </row>
    <row r="205" spans="2:17" s="30" customFormat="1" ht="46.5" customHeight="1">
      <c r="B205" s="78" t="s">
        <v>461</v>
      </c>
      <c r="C205" s="1262"/>
      <c r="D205" s="229" t="s">
        <v>799</v>
      </c>
      <c r="E205" s="78">
        <v>10315280</v>
      </c>
      <c r="F205" s="78" t="s">
        <v>794</v>
      </c>
      <c r="G205" s="78" t="s">
        <v>800</v>
      </c>
      <c r="H205" s="216">
        <v>41754</v>
      </c>
      <c r="I205" s="78"/>
      <c r="J205" s="78" t="s">
        <v>795</v>
      </c>
      <c r="K205" s="78" t="s">
        <v>801</v>
      </c>
      <c r="L205" s="78" t="s">
        <v>461</v>
      </c>
      <c r="M205" s="1262" t="s">
        <v>18</v>
      </c>
      <c r="N205" s="1262"/>
      <c r="O205" s="1262"/>
      <c r="P205" s="78"/>
      <c r="Q205" s="1528"/>
    </row>
    <row r="206" spans="2:17" s="30" customFormat="1" ht="46.5" customHeight="1">
      <c r="B206" s="78" t="s">
        <v>461</v>
      </c>
      <c r="C206" s="1262"/>
      <c r="D206" s="229" t="s">
        <v>802</v>
      </c>
      <c r="E206" s="78">
        <v>34638887</v>
      </c>
      <c r="F206" s="78" t="s">
        <v>803</v>
      </c>
      <c r="G206" s="78" t="s">
        <v>804</v>
      </c>
      <c r="H206" s="216">
        <v>34160</v>
      </c>
      <c r="I206" s="78"/>
      <c r="J206" s="78" t="s">
        <v>805</v>
      </c>
      <c r="K206" s="78" t="s">
        <v>806</v>
      </c>
      <c r="L206" s="78" t="s">
        <v>807</v>
      </c>
      <c r="M206" s="1262" t="s">
        <v>18</v>
      </c>
      <c r="N206" s="1262"/>
      <c r="O206" s="1262"/>
      <c r="P206" s="78"/>
      <c r="Q206" s="1528"/>
    </row>
    <row r="207" spans="2:17" s="30" customFormat="1" ht="46.5" customHeight="1">
      <c r="B207" s="78" t="s">
        <v>461</v>
      </c>
      <c r="C207" s="1262"/>
      <c r="D207" s="229" t="s">
        <v>808</v>
      </c>
      <c r="E207" s="78">
        <v>34340442</v>
      </c>
      <c r="F207" s="78" t="s">
        <v>794</v>
      </c>
      <c r="G207" s="78" t="s">
        <v>790</v>
      </c>
      <c r="H207" s="216">
        <v>41397</v>
      </c>
      <c r="I207" s="78"/>
      <c r="J207" s="78" t="s">
        <v>809</v>
      </c>
      <c r="K207" s="78" t="s">
        <v>115</v>
      </c>
      <c r="L207" s="78" t="s">
        <v>461</v>
      </c>
      <c r="M207" s="1262" t="s">
        <v>18</v>
      </c>
      <c r="N207" s="1262"/>
      <c r="O207" s="1262"/>
      <c r="P207" s="78"/>
      <c r="Q207" s="1528"/>
    </row>
    <row r="208" spans="2:17" s="30" customFormat="1" ht="46.5" customHeight="1">
      <c r="B208" s="78" t="s">
        <v>461</v>
      </c>
      <c r="C208" s="1262"/>
      <c r="D208" s="229" t="s">
        <v>810</v>
      </c>
      <c r="E208" s="78">
        <v>27281753</v>
      </c>
      <c r="F208" s="78" t="s">
        <v>811</v>
      </c>
      <c r="G208" s="78" t="s">
        <v>812</v>
      </c>
      <c r="H208" s="216">
        <v>40277</v>
      </c>
      <c r="I208" s="78"/>
      <c r="J208" s="78" t="s">
        <v>813</v>
      </c>
      <c r="K208" s="78" t="s">
        <v>814</v>
      </c>
      <c r="L208" s="78" t="s">
        <v>461</v>
      </c>
      <c r="M208" s="1262" t="s">
        <v>18</v>
      </c>
      <c r="N208" s="1262"/>
      <c r="O208" s="1262"/>
      <c r="P208" s="78"/>
      <c r="Q208" s="1528"/>
    </row>
    <row r="209" spans="2:17" s="30" customFormat="1" ht="46.5" customHeight="1">
      <c r="B209" s="78" t="s">
        <v>531</v>
      </c>
      <c r="C209" s="1262"/>
      <c r="D209" s="229" t="s">
        <v>815</v>
      </c>
      <c r="E209" s="78">
        <v>34340673</v>
      </c>
      <c r="F209" s="78" t="s">
        <v>816</v>
      </c>
      <c r="G209" s="78" t="s">
        <v>817</v>
      </c>
      <c r="H209" s="216">
        <v>40165</v>
      </c>
      <c r="I209" s="78"/>
      <c r="J209" s="78" t="s">
        <v>818</v>
      </c>
      <c r="K209" s="78" t="s">
        <v>819</v>
      </c>
      <c r="L209" s="78" t="s">
        <v>637</v>
      </c>
      <c r="M209" s="1262" t="s">
        <v>18</v>
      </c>
      <c r="N209" s="1262" t="s">
        <v>18</v>
      </c>
      <c r="O209" s="1262" t="s">
        <v>19</v>
      </c>
      <c r="P209" s="78" t="s">
        <v>739</v>
      </c>
      <c r="Q209" s="1528"/>
    </row>
    <row r="210" spans="2:17" s="30" customFormat="1" ht="46.5" customHeight="1">
      <c r="B210" s="78" t="s">
        <v>531</v>
      </c>
      <c r="C210" s="1262"/>
      <c r="D210" s="229" t="s">
        <v>820</v>
      </c>
      <c r="E210" s="78">
        <v>1058970698</v>
      </c>
      <c r="F210" s="78" t="s">
        <v>821</v>
      </c>
      <c r="G210" s="78" t="s">
        <v>822</v>
      </c>
      <c r="H210" s="216">
        <v>41250</v>
      </c>
      <c r="I210" s="78"/>
      <c r="J210" s="78" t="s">
        <v>795</v>
      </c>
      <c r="K210" s="78" t="s">
        <v>823</v>
      </c>
      <c r="L210" s="78"/>
      <c r="M210" s="1262" t="s">
        <v>18</v>
      </c>
      <c r="N210" s="1262" t="s">
        <v>18</v>
      </c>
      <c r="O210" s="1262" t="s">
        <v>19</v>
      </c>
      <c r="P210" s="78" t="s">
        <v>739</v>
      </c>
      <c r="Q210" s="1528"/>
    </row>
    <row r="211" spans="2:17" s="30" customFormat="1" ht="46.5" customHeight="1">
      <c r="B211" s="78" t="s">
        <v>531</v>
      </c>
      <c r="C211" s="1262"/>
      <c r="D211" s="229" t="s">
        <v>824</v>
      </c>
      <c r="E211" s="78">
        <v>1058968472</v>
      </c>
      <c r="F211" s="78" t="s">
        <v>780</v>
      </c>
      <c r="G211" s="78" t="s">
        <v>825</v>
      </c>
      <c r="H211" s="216">
        <v>41249</v>
      </c>
      <c r="I211" s="78"/>
      <c r="J211" s="78" t="s">
        <v>826</v>
      </c>
      <c r="K211" s="78" t="s">
        <v>827</v>
      </c>
      <c r="L211" s="78" t="s">
        <v>461</v>
      </c>
      <c r="M211" s="1262" t="s">
        <v>18</v>
      </c>
      <c r="N211" s="1262" t="s">
        <v>18</v>
      </c>
      <c r="O211" s="1262" t="s">
        <v>19</v>
      </c>
      <c r="P211" s="78" t="s">
        <v>739</v>
      </c>
      <c r="Q211" s="1528"/>
    </row>
    <row r="212" spans="2:17" s="30" customFormat="1" ht="46.5" customHeight="1">
      <c r="B212" s="78" t="s">
        <v>531</v>
      </c>
      <c r="C212" s="1262"/>
      <c r="D212" s="229" t="s">
        <v>828</v>
      </c>
      <c r="E212" s="78">
        <v>4628491</v>
      </c>
      <c r="F212" s="78" t="s">
        <v>829</v>
      </c>
      <c r="G212" s="78" t="s">
        <v>830</v>
      </c>
      <c r="H212" s="216">
        <v>36783</v>
      </c>
      <c r="I212" s="78"/>
      <c r="J212" s="78" t="s">
        <v>831</v>
      </c>
      <c r="K212" s="78" t="s">
        <v>832</v>
      </c>
      <c r="L212" s="78" t="s">
        <v>461</v>
      </c>
      <c r="M212" s="1262" t="s">
        <v>18</v>
      </c>
      <c r="N212" s="1262" t="s">
        <v>18</v>
      </c>
      <c r="O212" s="1262" t="s">
        <v>19</v>
      </c>
      <c r="P212" s="78" t="s">
        <v>739</v>
      </c>
      <c r="Q212" s="1528"/>
    </row>
    <row r="213" spans="2:17" s="30" customFormat="1" ht="46.5" customHeight="1">
      <c r="B213" s="78" t="s">
        <v>531</v>
      </c>
      <c r="C213" s="1262"/>
      <c r="D213" s="229" t="s">
        <v>833</v>
      </c>
      <c r="E213" s="78">
        <v>1058966805</v>
      </c>
      <c r="F213" s="78" t="s">
        <v>829</v>
      </c>
      <c r="G213" s="78" t="s">
        <v>822</v>
      </c>
      <c r="H213" s="216">
        <v>39051</v>
      </c>
      <c r="I213" s="78"/>
      <c r="J213" s="78"/>
      <c r="K213" s="78"/>
      <c r="L213" s="78"/>
      <c r="M213" s="1262" t="s">
        <v>18</v>
      </c>
      <c r="N213" s="1262" t="s">
        <v>19</v>
      </c>
      <c r="O213" s="1262" t="s">
        <v>19</v>
      </c>
      <c r="P213" s="78" t="s">
        <v>739</v>
      </c>
      <c r="Q213" s="1528"/>
    </row>
    <row r="214" spans="2:17" s="30" customFormat="1" ht="46.5" customHeight="1">
      <c r="B214" s="78" t="s">
        <v>531</v>
      </c>
      <c r="C214" s="1262"/>
      <c r="D214" s="229" t="s">
        <v>834</v>
      </c>
      <c r="E214" s="78">
        <v>1058974913</v>
      </c>
      <c r="F214" s="78" t="s">
        <v>749</v>
      </c>
      <c r="G214" s="78" t="s">
        <v>835</v>
      </c>
      <c r="H214" s="216">
        <v>41922</v>
      </c>
      <c r="I214" s="78"/>
      <c r="J214" s="78" t="s">
        <v>836</v>
      </c>
      <c r="K214" s="78" t="s">
        <v>837</v>
      </c>
      <c r="L214" s="78" t="s">
        <v>461</v>
      </c>
      <c r="M214" s="1262" t="s">
        <v>18</v>
      </c>
      <c r="N214" s="1262" t="s">
        <v>18</v>
      </c>
      <c r="O214" s="1262" t="s">
        <v>19</v>
      </c>
      <c r="P214" s="78" t="s">
        <v>739</v>
      </c>
      <c r="Q214" s="1528"/>
    </row>
    <row r="215" spans="2:17" s="30" customFormat="1" ht="46.5" customHeight="1">
      <c r="B215" s="78" t="s">
        <v>531</v>
      </c>
      <c r="C215" s="1262"/>
      <c r="D215" s="229" t="s">
        <v>838</v>
      </c>
      <c r="E215" s="78">
        <v>0</v>
      </c>
      <c r="F215" s="78" t="s">
        <v>839</v>
      </c>
      <c r="G215" s="78"/>
      <c r="H215" s="216"/>
      <c r="I215" s="78"/>
      <c r="J215" s="78"/>
      <c r="K215" s="78"/>
      <c r="L215" s="78"/>
      <c r="M215" s="1262" t="s">
        <v>19</v>
      </c>
      <c r="N215" s="1262" t="s">
        <v>19</v>
      </c>
      <c r="O215" s="1262" t="s">
        <v>19</v>
      </c>
      <c r="P215" s="78" t="s">
        <v>534</v>
      </c>
      <c r="Q215" s="1528"/>
    </row>
    <row r="216" spans="2:17" s="30" customFormat="1" ht="46.5" customHeight="1">
      <c r="B216" s="78" t="s">
        <v>531</v>
      </c>
      <c r="C216" s="1262"/>
      <c r="D216" s="229" t="s">
        <v>840</v>
      </c>
      <c r="E216" s="78">
        <v>25311712</v>
      </c>
      <c r="F216" s="78" t="s">
        <v>841</v>
      </c>
      <c r="G216" s="78" t="s">
        <v>842</v>
      </c>
      <c r="H216" s="216">
        <v>41666</v>
      </c>
      <c r="I216" s="78"/>
      <c r="J216" s="78" t="s">
        <v>843</v>
      </c>
      <c r="K216" s="78" t="s">
        <v>844</v>
      </c>
      <c r="L216" s="78" t="s">
        <v>461</v>
      </c>
      <c r="M216" s="1262" t="s">
        <v>18</v>
      </c>
      <c r="N216" s="1262" t="s">
        <v>18</v>
      </c>
      <c r="O216" s="1262" t="s">
        <v>19</v>
      </c>
      <c r="P216" s="78" t="s">
        <v>739</v>
      </c>
      <c r="Q216" s="1528"/>
    </row>
    <row r="217" spans="2:17" s="30" customFormat="1" ht="46.5" customHeight="1">
      <c r="B217" s="78" t="s">
        <v>637</v>
      </c>
      <c r="C217" s="1262"/>
      <c r="D217" s="229" t="s">
        <v>845</v>
      </c>
      <c r="E217" s="78">
        <v>1058966561</v>
      </c>
      <c r="F217" s="78" t="s">
        <v>749</v>
      </c>
      <c r="G217" s="78" t="s">
        <v>835</v>
      </c>
      <c r="H217" s="216">
        <v>41931</v>
      </c>
      <c r="I217" s="78"/>
      <c r="J217" s="78" t="s">
        <v>846</v>
      </c>
      <c r="K217" s="78" t="s">
        <v>847</v>
      </c>
      <c r="L217" s="78" t="s">
        <v>848</v>
      </c>
      <c r="M217" s="1262" t="s">
        <v>18</v>
      </c>
      <c r="N217" s="1262"/>
      <c r="O217" s="1262"/>
      <c r="P217" s="78"/>
      <c r="Q217" s="1528"/>
    </row>
    <row r="218" spans="2:17" s="30" customFormat="1" ht="46.5" customHeight="1">
      <c r="B218" s="78" t="s">
        <v>637</v>
      </c>
      <c r="C218" s="1262"/>
      <c r="D218" s="229" t="s">
        <v>849</v>
      </c>
      <c r="E218" s="78">
        <v>1058971988</v>
      </c>
      <c r="F218" s="78" t="s">
        <v>497</v>
      </c>
      <c r="G218" s="78" t="s">
        <v>850</v>
      </c>
      <c r="H218" s="216">
        <v>40886</v>
      </c>
      <c r="I218" s="78"/>
      <c r="J218" s="78"/>
      <c r="K218" s="78"/>
      <c r="L218" s="78"/>
      <c r="M218" s="1262" t="s">
        <v>18</v>
      </c>
      <c r="N218" s="1262"/>
      <c r="O218" s="1262"/>
      <c r="P218" s="78"/>
      <c r="Q218" s="1528"/>
    </row>
    <row r="219" spans="2:17" s="30" customFormat="1" ht="46.5" customHeight="1">
      <c r="B219" s="78" t="s">
        <v>637</v>
      </c>
      <c r="C219" s="1262"/>
      <c r="D219" s="229" t="s">
        <v>851</v>
      </c>
      <c r="E219" s="78">
        <v>1002805381</v>
      </c>
      <c r="F219" s="78" t="s">
        <v>829</v>
      </c>
      <c r="G219" s="78" t="s">
        <v>822</v>
      </c>
      <c r="H219" s="216">
        <v>41250</v>
      </c>
      <c r="I219" s="78"/>
      <c r="J219" s="78"/>
      <c r="K219" s="78"/>
      <c r="L219" s="78"/>
      <c r="M219" s="1262" t="s">
        <v>18</v>
      </c>
      <c r="N219" s="1262"/>
      <c r="O219" s="1262"/>
      <c r="P219" s="78"/>
      <c r="Q219" s="1528"/>
    </row>
    <row r="220" spans="2:17" s="30" customFormat="1" ht="46.5" customHeight="1">
      <c r="B220" s="78" t="s">
        <v>531</v>
      </c>
      <c r="C220" s="1262"/>
      <c r="D220" s="229" t="s">
        <v>852</v>
      </c>
      <c r="E220" s="78">
        <v>1060802438</v>
      </c>
      <c r="F220" s="78" t="s">
        <v>853</v>
      </c>
      <c r="G220" s="78" t="s">
        <v>854</v>
      </c>
      <c r="H220" s="216">
        <v>40886</v>
      </c>
      <c r="I220" s="78"/>
      <c r="J220" s="78" t="s">
        <v>855</v>
      </c>
      <c r="K220" s="78" t="s">
        <v>856</v>
      </c>
      <c r="L220" s="78" t="s">
        <v>857</v>
      </c>
      <c r="M220" s="1262" t="s">
        <v>18</v>
      </c>
      <c r="N220" s="1262" t="s">
        <v>18</v>
      </c>
      <c r="O220" s="1262" t="s">
        <v>19</v>
      </c>
      <c r="P220" s="78" t="s">
        <v>858</v>
      </c>
      <c r="Q220" s="1528"/>
    </row>
    <row r="221" spans="2:17" s="30" customFormat="1" ht="46.5" customHeight="1">
      <c r="B221" s="78" t="s">
        <v>531</v>
      </c>
      <c r="C221" s="1262"/>
      <c r="D221" s="229" t="s">
        <v>859</v>
      </c>
      <c r="E221" s="78">
        <v>25338705</v>
      </c>
      <c r="F221" s="78" t="s">
        <v>860</v>
      </c>
      <c r="G221" s="78" t="s">
        <v>465</v>
      </c>
      <c r="H221" s="216">
        <v>41927</v>
      </c>
      <c r="I221" s="78"/>
      <c r="J221" s="78"/>
      <c r="K221" s="78"/>
      <c r="L221" s="78"/>
      <c r="M221" s="1262" t="s">
        <v>19</v>
      </c>
      <c r="N221" s="1262" t="s">
        <v>19</v>
      </c>
      <c r="O221" s="1262" t="s">
        <v>19</v>
      </c>
      <c r="P221" s="78" t="s">
        <v>739</v>
      </c>
      <c r="Q221" s="1528"/>
    </row>
    <row r="222" spans="2:17" s="30" customFormat="1" ht="46.5" customHeight="1">
      <c r="B222" s="78" t="s">
        <v>531</v>
      </c>
      <c r="C222" s="1262"/>
      <c r="D222" s="229" t="s">
        <v>861</v>
      </c>
      <c r="E222" s="78">
        <v>1060800206</v>
      </c>
      <c r="F222" s="78" t="s">
        <v>497</v>
      </c>
      <c r="G222" s="78" t="s">
        <v>862</v>
      </c>
      <c r="H222" s="216">
        <v>40985</v>
      </c>
      <c r="I222" s="78"/>
      <c r="J222" s="78"/>
      <c r="K222" s="78"/>
      <c r="L222" s="78"/>
      <c r="M222" s="1262"/>
      <c r="N222" s="1262"/>
      <c r="O222" s="1262" t="s">
        <v>19</v>
      </c>
      <c r="P222" s="78" t="s">
        <v>739</v>
      </c>
      <c r="Q222" s="1528"/>
    </row>
    <row r="223" spans="2:17" s="30" customFormat="1" ht="46.5" customHeight="1">
      <c r="B223" s="78" t="s">
        <v>538</v>
      </c>
      <c r="C223" s="1262"/>
      <c r="D223" s="229" t="s">
        <v>863</v>
      </c>
      <c r="E223" s="78">
        <v>4641426</v>
      </c>
      <c r="F223" s="78" t="s">
        <v>864</v>
      </c>
      <c r="G223" s="78" t="s">
        <v>465</v>
      </c>
      <c r="H223" s="216">
        <v>40784</v>
      </c>
      <c r="I223" s="78"/>
      <c r="J223" s="78"/>
      <c r="K223" s="78"/>
      <c r="L223" s="78"/>
      <c r="M223" s="1262" t="s">
        <v>18</v>
      </c>
      <c r="N223" s="1262"/>
      <c r="O223" s="1262"/>
      <c r="P223" s="78"/>
      <c r="Q223" s="1528"/>
    </row>
    <row r="224" spans="2:17" s="30" customFormat="1" ht="46.5" customHeight="1">
      <c r="B224" s="78" t="s">
        <v>538</v>
      </c>
      <c r="C224" s="1262"/>
      <c r="D224" s="229" t="s">
        <v>865</v>
      </c>
      <c r="E224" s="78">
        <v>10301325</v>
      </c>
      <c r="F224" s="78" t="s">
        <v>866</v>
      </c>
      <c r="G224" s="78" t="s">
        <v>867</v>
      </c>
      <c r="H224" s="216">
        <v>41258</v>
      </c>
      <c r="I224" s="78"/>
      <c r="J224" s="78"/>
      <c r="K224" s="78"/>
      <c r="L224" s="78"/>
      <c r="M224" s="1262" t="s">
        <v>18</v>
      </c>
      <c r="N224" s="1269"/>
      <c r="O224" s="1262"/>
      <c r="P224" s="78"/>
      <c r="Q224" s="1528"/>
    </row>
    <row r="225" spans="2:17" s="30" customFormat="1" ht="46.5" customHeight="1">
      <c r="B225" s="78" t="s">
        <v>538</v>
      </c>
      <c r="C225" s="1262"/>
      <c r="D225" s="229" t="s">
        <v>868</v>
      </c>
      <c r="E225" s="78">
        <v>76329433</v>
      </c>
      <c r="F225" s="78" t="s">
        <v>451</v>
      </c>
      <c r="G225" s="78" t="s">
        <v>869</v>
      </c>
      <c r="H225" s="216">
        <v>38479</v>
      </c>
      <c r="I225" s="78"/>
      <c r="J225" s="78"/>
      <c r="K225" s="78"/>
      <c r="L225" s="78"/>
      <c r="M225" s="1262" t="s">
        <v>18</v>
      </c>
      <c r="N225" s="1269"/>
      <c r="O225" s="1262"/>
      <c r="P225" s="78"/>
      <c r="Q225" s="1528"/>
    </row>
    <row r="226" spans="2:17" s="30" customFormat="1" ht="46.5" customHeight="1">
      <c r="B226" s="78" t="s">
        <v>637</v>
      </c>
      <c r="C226" s="1262"/>
      <c r="D226" s="229" t="s">
        <v>870</v>
      </c>
      <c r="E226" s="78">
        <v>1061531396</v>
      </c>
      <c r="F226" s="78" t="s">
        <v>497</v>
      </c>
      <c r="G226" s="78" t="s">
        <v>871</v>
      </c>
      <c r="H226" s="216">
        <v>38689</v>
      </c>
      <c r="I226" s="78"/>
      <c r="J226" s="78"/>
      <c r="K226" s="78"/>
      <c r="L226" s="78"/>
      <c r="M226" s="1262" t="s">
        <v>19</v>
      </c>
      <c r="N226" s="1262"/>
      <c r="O226" s="1262"/>
      <c r="P226" s="78"/>
      <c r="Q226" s="1528"/>
    </row>
    <row r="227" spans="2:17" s="30" customFormat="1" ht="46.5" customHeight="1">
      <c r="B227" s="78" t="s">
        <v>637</v>
      </c>
      <c r="C227" s="1262"/>
      <c r="D227" s="229" t="s">
        <v>872</v>
      </c>
      <c r="E227" s="78">
        <v>1060799335</v>
      </c>
      <c r="F227" s="78" t="s">
        <v>873</v>
      </c>
      <c r="G227" s="78" t="s">
        <v>874</v>
      </c>
      <c r="H227" s="216">
        <v>36342</v>
      </c>
      <c r="I227" s="78"/>
      <c r="J227" s="78"/>
      <c r="K227" s="78"/>
      <c r="L227" s="78"/>
      <c r="M227" s="1262" t="s">
        <v>19</v>
      </c>
      <c r="N227" s="1262"/>
      <c r="O227" s="1262"/>
      <c r="P227" s="78"/>
      <c r="Q227" s="1528"/>
    </row>
    <row r="228" spans="2:17" s="30" customFormat="1" ht="46.5" customHeight="1">
      <c r="B228" s="78" t="s">
        <v>637</v>
      </c>
      <c r="C228" s="1262"/>
      <c r="D228" s="229" t="s">
        <v>875</v>
      </c>
      <c r="E228" s="78">
        <v>1060800326</v>
      </c>
      <c r="F228" s="78" t="s">
        <v>497</v>
      </c>
      <c r="G228" s="78" t="s">
        <v>876</v>
      </c>
      <c r="H228" s="216">
        <v>41839</v>
      </c>
      <c r="I228" s="78"/>
      <c r="J228" s="78"/>
      <c r="K228" s="78"/>
      <c r="L228" s="78"/>
      <c r="M228" s="1262" t="s">
        <v>19</v>
      </c>
      <c r="N228" s="1262"/>
      <c r="O228" s="1262"/>
      <c r="P228" s="78"/>
      <c r="Q228" s="1528"/>
    </row>
    <row r="229" spans="2:17" s="30" customFormat="1" ht="46.5" customHeight="1">
      <c r="B229" s="78" t="s">
        <v>461</v>
      </c>
      <c r="C229" s="1262"/>
      <c r="D229" s="229" t="s">
        <v>877</v>
      </c>
      <c r="E229" s="78">
        <v>1061721226</v>
      </c>
      <c r="F229" s="78" t="s">
        <v>878</v>
      </c>
      <c r="G229" s="78" t="s">
        <v>154</v>
      </c>
      <c r="H229" s="216">
        <v>40879</v>
      </c>
      <c r="I229" s="78"/>
      <c r="J229" s="78"/>
      <c r="K229" s="78"/>
      <c r="L229" s="78"/>
      <c r="M229" s="1262" t="s">
        <v>19</v>
      </c>
      <c r="N229" s="1262"/>
      <c r="O229" s="1262"/>
      <c r="P229" s="78"/>
      <c r="Q229" s="1528"/>
    </row>
    <row r="230" spans="2:17" s="30" customFormat="1" ht="46.5" customHeight="1">
      <c r="B230" s="78" t="s">
        <v>461</v>
      </c>
      <c r="C230" s="1262"/>
      <c r="D230" s="229" t="s">
        <v>879</v>
      </c>
      <c r="E230" s="78">
        <v>1061759082</v>
      </c>
      <c r="F230" s="78" t="s">
        <v>880</v>
      </c>
      <c r="G230" s="78" t="s">
        <v>154</v>
      </c>
      <c r="H230" s="216">
        <v>41131</v>
      </c>
      <c r="I230" s="78"/>
      <c r="J230" s="78"/>
      <c r="K230" s="78"/>
      <c r="L230" s="78"/>
      <c r="M230" s="1262" t="s">
        <v>19</v>
      </c>
      <c r="N230" s="1262"/>
      <c r="O230" s="1262"/>
      <c r="P230" s="78"/>
      <c r="Q230" s="1528"/>
    </row>
    <row r="231" spans="2:17" s="30" customFormat="1" ht="46.5" customHeight="1">
      <c r="B231" s="78" t="s">
        <v>646</v>
      </c>
      <c r="C231" s="1262"/>
      <c r="D231" s="229" t="s">
        <v>667</v>
      </c>
      <c r="E231" s="78">
        <v>1061697444</v>
      </c>
      <c r="F231" s="78" t="s">
        <v>881</v>
      </c>
      <c r="G231" s="78" t="s">
        <v>465</v>
      </c>
      <c r="H231" s="216">
        <v>41491</v>
      </c>
      <c r="I231" s="78"/>
      <c r="J231" s="78"/>
      <c r="K231" s="78"/>
      <c r="L231" s="78"/>
      <c r="M231" s="1262" t="s">
        <v>19</v>
      </c>
      <c r="N231" s="1262"/>
      <c r="O231" s="1262"/>
      <c r="P231" s="78"/>
      <c r="Q231" s="1528"/>
    </row>
    <row r="232" spans="2:17" s="30" customFormat="1" ht="46.5" customHeight="1">
      <c r="B232" s="78" t="s">
        <v>461</v>
      </c>
      <c r="C232" s="1262"/>
      <c r="D232" s="229" t="s">
        <v>882</v>
      </c>
      <c r="E232" s="78">
        <v>1061720985</v>
      </c>
      <c r="F232" s="78" t="s">
        <v>883</v>
      </c>
      <c r="G232" s="78" t="s">
        <v>884</v>
      </c>
      <c r="H232" s="216">
        <v>39975</v>
      </c>
      <c r="I232" s="78"/>
      <c r="J232" s="78"/>
      <c r="K232" s="78"/>
      <c r="L232" s="78"/>
      <c r="M232" s="1262" t="s">
        <v>19</v>
      </c>
      <c r="N232" s="1262"/>
      <c r="O232" s="1262"/>
      <c r="P232" s="78"/>
      <c r="Q232" s="1528"/>
    </row>
    <row r="233" spans="2:17" s="30" customFormat="1" ht="46.5" customHeight="1">
      <c r="B233" s="78" t="s">
        <v>637</v>
      </c>
      <c r="C233" s="1262"/>
      <c r="D233" s="229" t="s">
        <v>885</v>
      </c>
      <c r="E233" s="78">
        <v>34511410</v>
      </c>
      <c r="F233" s="78" t="s">
        <v>497</v>
      </c>
      <c r="G233" s="78" t="s">
        <v>886</v>
      </c>
      <c r="H233" s="216">
        <v>41628</v>
      </c>
      <c r="I233" s="78"/>
      <c r="J233" s="78"/>
      <c r="K233" s="78"/>
      <c r="L233" s="78"/>
      <c r="M233" s="1262" t="s">
        <v>19</v>
      </c>
      <c r="N233" s="1262"/>
      <c r="O233" s="1262"/>
      <c r="P233" s="78"/>
      <c r="Q233" s="1528"/>
    </row>
    <row r="234" spans="2:17" s="30" customFormat="1" ht="46.5" customHeight="1">
      <c r="B234" s="78" t="s">
        <v>637</v>
      </c>
      <c r="C234" s="1262"/>
      <c r="D234" s="229" t="s">
        <v>887</v>
      </c>
      <c r="E234" s="78">
        <v>67003181</v>
      </c>
      <c r="F234" s="78" t="s">
        <v>888</v>
      </c>
      <c r="G234" s="78" t="s">
        <v>465</v>
      </c>
      <c r="H234" s="216">
        <v>41266</v>
      </c>
      <c r="I234" s="78"/>
      <c r="J234" s="78"/>
      <c r="K234" s="78"/>
      <c r="L234" s="78"/>
      <c r="M234" s="1262" t="s">
        <v>19</v>
      </c>
      <c r="N234" s="1262"/>
      <c r="O234" s="1262"/>
      <c r="P234" s="78"/>
      <c r="Q234" s="1528"/>
    </row>
    <row r="235" spans="2:17" s="30" customFormat="1" ht="46.5" customHeight="1">
      <c r="B235" s="78" t="s">
        <v>461</v>
      </c>
      <c r="C235" s="1262"/>
      <c r="D235" s="229" t="s">
        <v>889</v>
      </c>
      <c r="E235" s="78">
        <v>1061720130</v>
      </c>
      <c r="F235" s="78" t="s">
        <v>890</v>
      </c>
      <c r="G235" s="78" t="s">
        <v>891</v>
      </c>
      <c r="H235" s="216">
        <v>41259</v>
      </c>
      <c r="I235" s="78"/>
      <c r="J235" s="78"/>
      <c r="K235" s="78"/>
      <c r="L235" s="78"/>
      <c r="M235" s="1262" t="s">
        <v>19</v>
      </c>
      <c r="N235" s="1262"/>
      <c r="O235" s="1262"/>
      <c r="P235" s="78"/>
      <c r="Q235" s="1528"/>
    </row>
    <row r="236" spans="2:17" s="30" customFormat="1" ht="46.5" customHeight="1">
      <c r="B236" s="78" t="s">
        <v>461</v>
      </c>
      <c r="C236" s="1262"/>
      <c r="D236" s="229" t="s">
        <v>892</v>
      </c>
      <c r="E236" s="78">
        <v>1061698308</v>
      </c>
      <c r="F236" s="78" t="s">
        <v>893</v>
      </c>
      <c r="G236" s="78" t="s">
        <v>894</v>
      </c>
      <c r="H236" s="216">
        <v>40005</v>
      </c>
      <c r="I236" s="78"/>
      <c r="J236" s="78"/>
      <c r="K236" s="78"/>
      <c r="L236" s="78"/>
      <c r="M236" s="1262" t="s">
        <v>19</v>
      </c>
      <c r="N236" s="1262"/>
      <c r="O236" s="1262"/>
      <c r="P236" s="78"/>
      <c r="Q236" s="1528"/>
    </row>
    <row r="237" spans="2:17" s="30" customFormat="1" ht="46.5" customHeight="1">
      <c r="B237" s="78" t="s">
        <v>646</v>
      </c>
      <c r="C237" s="1262"/>
      <c r="D237" s="229" t="s">
        <v>895</v>
      </c>
      <c r="E237" s="78">
        <v>25284705</v>
      </c>
      <c r="F237" s="78" t="s">
        <v>497</v>
      </c>
      <c r="G237" s="78" t="s">
        <v>896</v>
      </c>
      <c r="H237" s="216">
        <v>36400</v>
      </c>
      <c r="I237" s="78"/>
      <c r="J237" s="78"/>
      <c r="K237" s="78"/>
      <c r="L237" s="78"/>
      <c r="M237" s="1262" t="s">
        <v>19</v>
      </c>
      <c r="N237" s="1262"/>
      <c r="O237" s="1262"/>
      <c r="P237" s="78"/>
      <c r="Q237" s="1528"/>
    </row>
    <row r="238" spans="2:17" s="30" customFormat="1" ht="46.5" customHeight="1">
      <c r="B238" s="78" t="s">
        <v>538</v>
      </c>
      <c r="C238" s="1262"/>
      <c r="D238" s="229" t="s">
        <v>897</v>
      </c>
      <c r="E238" s="78">
        <v>25483955</v>
      </c>
      <c r="F238" s="78" t="s">
        <v>497</v>
      </c>
      <c r="G238" s="78"/>
      <c r="H238" s="216"/>
      <c r="I238" s="78"/>
      <c r="J238" s="78"/>
      <c r="K238" s="78"/>
      <c r="L238" s="78"/>
      <c r="M238" s="1262" t="s">
        <v>19</v>
      </c>
      <c r="N238" s="1262"/>
      <c r="O238" s="1262"/>
      <c r="P238" s="78"/>
      <c r="Q238" s="1528"/>
    </row>
    <row r="239" spans="2:17" s="30" customFormat="1" ht="46.5" customHeight="1">
      <c r="B239" s="78" t="s">
        <v>531</v>
      </c>
      <c r="C239" s="1262"/>
      <c r="D239" s="229" t="s">
        <v>898</v>
      </c>
      <c r="E239" s="78">
        <v>1118547614</v>
      </c>
      <c r="F239" s="78" t="s">
        <v>741</v>
      </c>
      <c r="G239" s="78"/>
      <c r="H239" s="216"/>
      <c r="M239" s="231" t="s">
        <v>18</v>
      </c>
      <c r="N239" s="231"/>
      <c r="O239" s="1262"/>
      <c r="P239" s="78"/>
      <c r="Q239" s="1528"/>
    </row>
    <row r="240" spans="2:17" s="30" customFormat="1" ht="46.5" customHeight="1">
      <c r="B240" s="78" t="s">
        <v>531</v>
      </c>
      <c r="C240" s="1262"/>
      <c r="D240" s="229" t="s">
        <v>899</v>
      </c>
      <c r="E240" s="78">
        <v>1061717306</v>
      </c>
      <c r="F240" s="78" t="s">
        <v>497</v>
      </c>
      <c r="G240" s="78" t="s">
        <v>900</v>
      </c>
      <c r="H240" s="216">
        <v>38324</v>
      </c>
      <c r="I240" s="78"/>
      <c r="J240" s="78"/>
      <c r="K240" s="78"/>
      <c r="L240" s="78"/>
      <c r="M240" s="1262" t="s">
        <v>19</v>
      </c>
      <c r="N240" s="1262"/>
      <c r="O240" s="1262"/>
      <c r="P240" s="78"/>
      <c r="Q240" s="1528"/>
    </row>
    <row r="241" spans="2:17" s="30" customFormat="1" ht="46.5" customHeight="1">
      <c r="B241" s="78" t="s">
        <v>637</v>
      </c>
      <c r="C241" s="1262"/>
      <c r="D241" s="229" t="s">
        <v>901</v>
      </c>
      <c r="E241" s="78">
        <v>31968711</v>
      </c>
      <c r="F241" s="78" t="s">
        <v>902</v>
      </c>
      <c r="G241" s="78"/>
      <c r="H241" s="216"/>
      <c r="I241" s="78"/>
      <c r="J241" s="78"/>
      <c r="K241" s="78"/>
      <c r="L241" s="78"/>
      <c r="M241" s="1262" t="s">
        <v>19</v>
      </c>
      <c r="N241" s="1262"/>
      <c r="O241" s="1262"/>
      <c r="P241" s="78"/>
      <c r="Q241" s="1528"/>
    </row>
    <row r="242" spans="2:17" s="30" customFormat="1" ht="46.5" customHeight="1">
      <c r="B242" s="78" t="s">
        <v>646</v>
      </c>
      <c r="C242" s="1262"/>
      <c r="D242" s="229" t="s">
        <v>903</v>
      </c>
      <c r="E242" s="78">
        <v>1143830759</v>
      </c>
      <c r="F242" s="78" t="s">
        <v>904</v>
      </c>
      <c r="G242" s="78"/>
      <c r="H242" s="216"/>
      <c r="I242" s="78"/>
      <c r="J242" s="78"/>
      <c r="K242" s="78"/>
      <c r="L242" s="78"/>
      <c r="M242" s="1262" t="s">
        <v>19</v>
      </c>
      <c r="N242" s="1262"/>
      <c r="O242" s="1262"/>
      <c r="P242" s="78"/>
      <c r="Q242" s="1528"/>
    </row>
    <row r="243" spans="2:17" s="30" customFormat="1" ht="46.5" customHeight="1">
      <c r="B243" s="78" t="s">
        <v>646</v>
      </c>
      <c r="C243" s="1262"/>
      <c r="D243" s="229" t="s">
        <v>905</v>
      </c>
      <c r="E243" s="78">
        <v>34325652</v>
      </c>
      <c r="F243" s="78" t="s">
        <v>906</v>
      </c>
      <c r="G243" s="78"/>
      <c r="H243" s="216"/>
      <c r="I243" s="78"/>
      <c r="J243" s="78"/>
      <c r="K243" s="78"/>
      <c r="L243" s="78"/>
      <c r="M243" s="1262" t="s">
        <v>19</v>
      </c>
      <c r="N243" s="1262"/>
      <c r="O243" s="1262"/>
      <c r="P243" s="78"/>
      <c r="Q243" s="1528"/>
    </row>
    <row r="244" spans="2:17" s="30" customFormat="1" ht="46.5" customHeight="1">
      <c r="B244" s="78" t="s">
        <v>461</v>
      </c>
      <c r="C244" s="1262"/>
      <c r="D244" s="229" t="s">
        <v>907</v>
      </c>
      <c r="E244" s="78">
        <v>1058966791</v>
      </c>
      <c r="F244" s="78" t="s">
        <v>749</v>
      </c>
      <c r="G244" s="78" t="s">
        <v>835</v>
      </c>
      <c r="H244" s="216">
        <v>41922</v>
      </c>
      <c r="I244" s="78"/>
      <c r="J244" s="78" t="s">
        <v>908</v>
      </c>
      <c r="K244" s="78" t="s">
        <v>823</v>
      </c>
      <c r="L244" s="78"/>
      <c r="M244" s="1262" t="s">
        <v>18</v>
      </c>
      <c r="N244" s="1262"/>
      <c r="O244" s="1262"/>
      <c r="P244" s="78"/>
      <c r="Q244" s="1528"/>
    </row>
    <row r="245" spans="2:17" s="30" customFormat="1" ht="46.5" customHeight="1">
      <c r="B245" s="78" t="s">
        <v>531</v>
      </c>
      <c r="C245" s="1262"/>
      <c r="D245" s="232" t="s">
        <v>909</v>
      </c>
      <c r="E245" s="78">
        <v>34324123</v>
      </c>
      <c r="F245" s="78" t="s">
        <v>910</v>
      </c>
      <c r="G245" s="78" t="s">
        <v>911</v>
      </c>
      <c r="H245" s="216">
        <v>40900</v>
      </c>
      <c r="I245" s="78"/>
      <c r="J245" s="78"/>
      <c r="K245" s="78"/>
      <c r="L245" s="78"/>
      <c r="M245" s="1262" t="s">
        <v>19</v>
      </c>
      <c r="N245" s="1262" t="s">
        <v>19</v>
      </c>
      <c r="O245" s="1262" t="s">
        <v>19</v>
      </c>
      <c r="P245" s="78" t="s">
        <v>739</v>
      </c>
      <c r="Q245" s="1528"/>
    </row>
    <row r="246" spans="2:17" s="30" customFormat="1" ht="46.5" customHeight="1">
      <c r="B246" s="78"/>
      <c r="C246" s="1262"/>
      <c r="D246" s="229" t="s">
        <v>912</v>
      </c>
      <c r="E246" s="78">
        <v>76320983</v>
      </c>
      <c r="F246" s="78" t="s">
        <v>913</v>
      </c>
      <c r="G246" s="78" t="s">
        <v>914</v>
      </c>
      <c r="H246" s="216" t="s">
        <v>915</v>
      </c>
      <c r="I246" s="78"/>
      <c r="J246" s="78"/>
      <c r="K246" s="78"/>
      <c r="L246" s="78"/>
      <c r="M246" s="1262" t="s">
        <v>19</v>
      </c>
      <c r="N246" s="1262"/>
      <c r="O246" s="1262"/>
      <c r="P246" s="230"/>
      <c r="Q246" s="1528"/>
    </row>
    <row r="247" spans="2:17" s="30" customFormat="1" ht="46.5" customHeight="1">
      <c r="B247" s="78"/>
      <c r="C247" s="1262"/>
      <c r="D247" s="229" t="s">
        <v>916</v>
      </c>
      <c r="E247" s="78">
        <v>34322650</v>
      </c>
      <c r="F247" s="78" t="s">
        <v>497</v>
      </c>
      <c r="G247" s="78" t="s">
        <v>917</v>
      </c>
      <c r="H247" s="216"/>
      <c r="I247" s="78"/>
      <c r="J247" s="78"/>
      <c r="K247" s="78"/>
      <c r="L247" s="78"/>
      <c r="M247" s="1262" t="s">
        <v>19</v>
      </c>
      <c r="N247" s="1262"/>
      <c r="O247" s="1262"/>
      <c r="P247" s="230"/>
      <c r="Q247" s="1528"/>
    </row>
    <row r="248" spans="2:17" s="30" customFormat="1" ht="46.5" customHeight="1">
      <c r="B248" s="78" t="s">
        <v>356</v>
      </c>
      <c r="C248" s="1262"/>
      <c r="D248" s="229" t="s">
        <v>918</v>
      </c>
      <c r="E248" s="78">
        <v>25483614</v>
      </c>
      <c r="F248" s="78" t="s">
        <v>919</v>
      </c>
      <c r="G248" s="78" t="s">
        <v>55</v>
      </c>
      <c r="H248" s="216">
        <v>39794</v>
      </c>
      <c r="I248" s="78"/>
      <c r="J248" s="78"/>
      <c r="K248" s="78"/>
      <c r="L248" s="78"/>
      <c r="M248" s="1262" t="s">
        <v>19</v>
      </c>
      <c r="N248" s="1262" t="s">
        <v>19</v>
      </c>
      <c r="O248" s="1262" t="s">
        <v>19</v>
      </c>
      <c r="P248" s="78" t="s">
        <v>920</v>
      </c>
      <c r="Q248" s="1528"/>
    </row>
    <row r="249" spans="2:17" s="30" customFormat="1" ht="46.5" customHeight="1">
      <c r="B249" s="78"/>
      <c r="C249" s="1262"/>
      <c r="D249" s="229" t="s">
        <v>921</v>
      </c>
      <c r="E249" s="78">
        <v>1061737371</v>
      </c>
      <c r="F249" s="78" t="s">
        <v>922</v>
      </c>
      <c r="G249" s="78" t="s">
        <v>923</v>
      </c>
      <c r="H249" s="216">
        <v>41259</v>
      </c>
      <c r="I249" s="78"/>
      <c r="J249" s="78"/>
      <c r="K249" s="78"/>
      <c r="L249" s="78"/>
      <c r="M249" s="1262" t="s">
        <v>19</v>
      </c>
      <c r="N249" s="1262"/>
      <c r="O249" s="1262"/>
      <c r="P249" s="230"/>
      <c r="Q249" s="1528"/>
    </row>
    <row r="250" spans="2:17" s="30" customFormat="1" ht="46.5" customHeight="1">
      <c r="B250" s="78" t="s">
        <v>637</v>
      </c>
      <c r="C250" s="1262"/>
      <c r="D250" s="229" t="s">
        <v>924</v>
      </c>
      <c r="E250" s="78">
        <v>34563410</v>
      </c>
      <c r="F250" s="78" t="s">
        <v>497</v>
      </c>
      <c r="G250" s="78" t="s">
        <v>925</v>
      </c>
      <c r="H250" s="216"/>
      <c r="I250" s="78"/>
      <c r="J250" s="78"/>
      <c r="K250" s="78"/>
      <c r="L250" s="78"/>
      <c r="M250" s="1262" t="s">
        <v>19</v>
      </c>
      <c r="N250" s="1262"/>
      <c r="O250" s="1262"/>
      <c r="P250" s="78"/>
      <c r="Q250" s="1528"/>
    </row>
    <row r="251" spans="2:17">
      <c r="O251" s="209"/>
      <c r="P251" s="93"/>
    </row>
    <row r="252" spans="2:17" ht="15.75" thickBot="1">
      <c r="O252" s="209"/>
      <c r="P252" s="93"/>
    </row>
    <row r="253" spans="2:17" ht="15.75" thickBot="1">
      <c r="B253" s="1532" t="s">
        <v>139</v>
      </c>
      <c r="C253" s="1533"/>
      <c r="D253" s="1533"/>
      <c r="E253" s="1533"/>
      <c r="F253" s="1533"/>
      <c r="G253" s="1533"/>
      <c r="H253" s="1533"/>
      <c r="I253" s="1533"/>
      <c r="J253" s="1533"/>
      <c r="K253" s="1533"/>
      <c r="L253" s="1533"/>
      <c r="M253" s="1533"/>
      <c r="N253" s="1533"/>
      <c r="O253" s="209"/>
      <c r="P253" s="93"/>
    </row>
    <row r="254" spans="2:17">
      <c r="O254" s="209"/>
      <c r="P254" s="93"/>
    </row>
    <row r="255" spans="2:17">
      <c r="O255" s="209"/>
      <c r="P255" s="93"/>
    </row>
    <row r="256" spans="2:17" ht="46.5" customHeight="1">
      <c r="B256" s="22" t="s">
        <v>17</v>
      </c>
      <c r="C256" s="22" t="s">
        <v>80</v>
      </c>
      <c r="D256" s="1254" t="s">
        <v>79</v>
      </c>
      <c r="E256" s="1255"/>
      <c r="O256" s="209"/>
      <c r="P256" s="93"/>
    </row>
    <row r="257" spans="1:26" ht="60.75" customHeight="1">
      <c r="B257" s="78" t="s">
        <v>140</v>
      </c>
      <c r="C257" s="1371" t="s">
        <v>19</v>
      </c>
      <c r="D257" s="1530" t="s">
        <v>926</v>
      </c>
      <c r="E257" s="1531"/>
      <c r="O257" s="209"/>
      <c r="P257" s="93"/>
    </row>
    <row r="258" spans="1:26">
      <c r="O258" s="209"/>
      <c r="P258" s="93"/>
    </row>
    <row r="259" spans="1:26">
      <c r="O259" s="209"/>
      <c r="P259" s="93"/>
    </row>
    <row r="260" spans="1:26">
      <c r="B260" s="1505" t="s">
        <v>141</v>
      </c>
      <c r="C260" s="1506"/>
      <c r="D260" s="1506"/>
      <c r="E260" s="1506"/>
      <c r="F260" s="1506"/>
      <c r="G260" s="1506"/>
      <c r="H260" s="1506"/>
      <c r="I260" s="1506"/>
      <c r="J260" s="1506"/>
      <c r="K260" s="1506"/>
      <c r="L260" s="1506"/>
      <c r="M260" s="1506"/>
      <c r="N260" s="1506"/>
      <c r="O260" s="209"/>
      <c r="P260" s="93"/>
    </row>
    <row r="261" spans="1:26">
      <c r="O261" s="209"/>
      <c r="P261" s="93"/>
    </row>
    <row r="262" spans="1:26" ht="15.75" thickBot="1">
      <c r="O262" s="50"/>
      <c r="P262" s="93"/>
    </row>
    <row r="263" spans="1:26" ht="15.75" thickBot="1">
      <c r="B263" s="1532" t="s">
        <v>142</v>
      </c>
      <c r="C263" s="1533"/>
      <c r="D263" s="1533"/>
      <c r="E263" s="1533"/>
      <c r="F263" s="1533"/>
      <c r="G263" s="1533"/>
      <c r="H263" s="1533"/>
      <c r="I263" s="1533"/>
      <c r="J263" s="1533"/>
      <c r="K263" s="1533"/>
      <c r="L263" s="1533"/>
      <c r="M263" s="1533"/>
      <c r="N263" s="1533"/>
      <c r="O263" s="50"/>
      <c r="P263" s="93"/>
    </row>
    <row r="264" spans="1:26">
      <c r="O264" s="50"/>
      <c r="P264" s="93"/>
    </row>
    <row r="265" spans="1:26" ht="15.75" thickBot="1">
      <c r="M265" s="10"/>
      <c r="N265" s="10"/>
    </row>
    <row r="266" spans="1:26" s="39" customFormat="1" ht="109.5" customHeight="1">
      <c r="B266" s="11" t="s">
        <v>33</v>
      </c>
      <c r="C266" s="11" t="s">
        <v>34</v>
      </c>
      <c r="D266" s="11" t="s">
        <v>35</v>
      </c>
      <c r="E266" s="11" t="s">
        <v>36</v>
      </c>
      <c r="F266" s="11" t="s">
        <v>37</v>
      </c>
      <c r="G266" s="11" t="s">
        <v>38</v>
      </c>
      <c r="H266" s="11" t="s">
        <v>39</v>
      </c>
      <c r="I266" s="11" t="s">
        <v>40</v>
      </c>
      <c r="J266" s="11" t="s">
        <v>41</v>
      </c>
      <c r="K266" s="11" t="s">
        <v>42</v>
      </c>
      <c r="L266" s="11" t="s">
        <v>43</v>
      </c>
      <c r="M266" s="12" t="s">
        <v>44</v>
      </c>
      <c r="N266" s="11" t="s">
        <v>45</v>
      </c>
      <c r="O266" s="11" t="s">
        <v>46</v>
      </c>
      <c r="P266" s="13" t="s">
        <v>47</v>
      </c>
      <c r="Q266" s="13" t="s">
        <v>48</v>
      </c>
    </row>
    <row r="267" spans="1:26" s="1263" customFormat="1">
      <c r="A267" s="1311">
        <v>1</v>
      </c>
      <c r="B267" s="15"/>
      <c r="C267" s="16"/>
      <c r="D267" s="15"/>
      <c r="E267" s="98"/>
      <c r="F267" s="16"/>
      <c r="G267" s="99"/>
      <c r="H267" s="100"/>
      <c r="I267" s="103"/>
      <c r="J267" s="103"/>
      <c r="K267" s="103"/>
      <c r="L267" s="103"/>
      <c r="M267" s="105"/>
      <c r="N267" s="105">
        <f>+M267*G267</f>
        <v>0</v>
      </c>
      <c r="O267" s="106"/>
      <c r="P267" s="106"/>
      <c r="Q267" s="18"/>
      <c r="R267" s="64"/>
      <c r="S267" s="64"/>
      <c r="T267" s="64"/>
      <c r="U267" s="64"/>
      <c r="V267" s="64"/>
      <c r="W267" s="64"/>
      <c r="X267" s="64"/>
      <c r="Y267" s="64"/>
      <c r="Z267" s="64"/>
    </row>
    <row r="268" spans="1:26" s="1263" customFormat="1">
      <c r="A268" s="1311"/>
      <c r="B268" s="17" t="s">
        <v>29</v>
      </c>
      <c r="C268" s="16"/>
      <c r="D268" s="15"/>
      <c r="E268" s="98"/>
      <c r="F268" s="16"/>
      <c r="G268" s="16"/>
      <c r="H268" s="16"/>
      <c r="I268" s="103"/>
      <c r="J268" s="103"/>
      <c r="K268" s="109">
        <f>SUM(K267:K267)</f>
        <v>0</v>
      </c>
      <c r="L268" s="109">
        <f>SUM(L267:L267)</f>
        <v>0</v>
      </c>
      <c r="M268" s="110">
        <f>SUM(M267:M267)</f>
        <v>0</v>
      </c>
      <c r="N268" s="109">
        <f>SUM(N267:N267)</f>
        <v>0</v>
      </c>
      <c r="O268" s="106"/>
      <c r="P268" s="106"/>
      <c r="Q268" s="18"/>
    </row>
    <row r="269" spans="1:26">
      <c r="B269" s="66"/>
      <c r="C269" s="66"/>
      <c r="D269" s="66"/>
      <c r="E269" s="68"/>
      <c r="F269" s="66"/>
      <c r="G269" s="66"/>
      <c r="H269" s="66"/>
      <c r="I269" s="66"/>
      <c r="J269" s="66"/>
      <c r="K269" s="66"/>
      <c r="L269" s="66"/>
      <c r="M269" s="66"/>
      <c r="N269" s="66"/>
      <c r="O269" s="66"/>
      <c r="P269" s="66"/>
    </row>
    <row r="270" spans="1:26">
      <c r="B270" s="19" t="s">
        <v>156</v>
      </c>
      <c r="C270" s="84">
        <f>+K268</f>
        <v>0</v>
      </c>
      <c r="H270" s="112"/>
      <c r="I270" s="112"/>
      <c r="J270" s="112"/>
      <c r="K270" s="112"/>
      <c r="L270" s="112"/>
      <c r="M270" s="112"/>
      <c r="N270" s="66"/>
      <c r="O270" s="66"/>
      <c r="P270" s="66"/>
    </row>
    <row r="272" spans="1:26" ht="15.75" thickBot="1"/>
    <row r="273" spans="2:17" ht="37.15" customHeight="1" thickBot="1">
      <c r="B273" s="24" t="s">
        <v>157</v>
      </c>
      <c r="C273" s="25" t="s">
        <v>158</v>
      </c>
      <c r="D273" s="24" t="s">
        <v>28</v>
      </c>
      <c r="E273" s="25" t="s">
        <v>159</v>
      </c>
    </row>
    <row r="274" spans="2:17">
      <c r="B274" s="85" t="s">
        <v>160</v>
      </c>
      <c r="C274" s="86">
        <v>20</v>
      </c>
      <c r="D274" s="86">
        <v>0</v>
      </c>
      <c r="E274" s="1536">
        <f>+D274+D275+D276</f>
        <v>0</v>
      </c>
    </row>
    <row r="275" spans="2:17">
      <c r="B275" s="85" t="s">
        <v>161</v>
      </c>
      <c r="C275" s="71">
        <v>30</v>
      </c>
      <c r="D275" s="1256">
        <v>0</v>
      </c>
      <c r="E275" s="1537"/>
    </row>
    <row r="276" spans="2:17" ht="15.75" thickBot="1">
      <c r="B276" s="85" t="s">
        <v>162</v>
      </c>
      <c r="C276" s="87">
        <v>40</v>
      </c>
      <c r="D276" s="87">
        <v>0</v>
      </c>
      <c r="E276" s="1538"/>
    </row>
    <row r="278" spans="2:17" ht="15.75" thickBot="1"/>
    <row r="279" spans="2:17" ht="15.75" thickBot="1">
      <c r="B279" s="1532" t="s">
        <v>163</v>
      </c>
      <c r="C279" s="1533"/>
      <c r="D279" s="1533"/>
      <c r="E279" s="1533"/>
      <c r="F279" s="1533"/>
      <c r="G279" s="1533"/>
      <c r="H279" s="1533"/>
      <c r="I279" s="1533"/>
      <c r="J279" s="1533"/>
      <c r="K279" s="1533"/>
      <c r="L279" s="1533"/>
      <c r="M279" s="1533"/>
      <c r="N279" s="1534"/>
    </row>
    <row r="281" spans="2:17" ht="76.5" customHeight="1">
      <c r="B281" s="1309" t="s">
        <v>88</v>
      </c>
      <c r="C281" s="1309" t="s">
        <v>89</v>
      </c>
      <c r="D281" s="1309" t="s">
        <v>90</v>
      </c>
      <c r="E281" s="1309" t="s">
        <v>91</v>
      </c>
      <c r="F281" s="1309" t="s">
        <v>92</v>
      </c>
      <c r="G281" s="1309" t="s">
        <v>93</v>
      </c>
      <c r="H281" s="1309" t="s">
        <v>94</v>
      </c>
      <c r="I281" s="1309" t="s">
        <v>95</v>
      </c>
      <c r="J281" s="1522" t="s">
        <v>164</v>
      </c>
      <c r="K281" s="1529"/>
      <c r="L281" s="1523"/>
      <c r="M281" s="1309" t="s">
        <v>97</v>
      </c>
      <c r="N281" s="1309" t="s">
        <v>234</v>
      </c>
      <c r="O281" s="1309" t="s">
        <v>235</v>
      </c>
      <c r="P281" s="1522" t="s">
        <v>79</v>
      </c>
      <c r="Q281" s="1523"/>
    </row>
    <row r="282" spans="2:17" ht="60.75" customHeight="1">
      <c r="B282" s="192"/>
      <c r="C282" s="192"/>
      <c r="D282" s="72"/>
      <c r="E282" s="72"/>
      <c r="F282" s="72"/>
      <c r="G282" s="72"/>
      <c r="H282" s="88"/>
      <c r="I282" s="74"/>
      <c r="J282" s="88" t="s">
        <v>165</v>
      </c>
      <c r="K282" s="89" t="s">
        <v>166</v>
      </c>
      <c r="L282" s="77" t="s">
        <v>167</v>
      </c>
      <c r="M282" s="59"/>
      <c r="N282" s="59"/>
      <c r="O282" s="59"/>
      <c r="P282" s="1717" t="s">
        <v>927</v>
      </c>
      <c r="Q282" s="1718"/>
    </row>
    <row r="283" spans="2:17" ht="60.75" customHeight="1">
      <c r="B283" s="192" t="s">
        <v>928</v>
      </c>
      <c r="C283" s="233" t="s">
        <v>929</v>
      </c>
      <c r="D283" s="72" t="s">
        <v>930</v>
      </c>
      <c r="E283" s="72">
        <v>0</v>
      </c>
      <c r="F283" s="72"/>
      <c r="G283" s="72"/>
      <c r="H283" s="88"/>
      <c r="I283" s="74"/>
      <c r="J283" s="88"/>
      <c r="K283" s="89"/>
      <c r="L283" s="77"/>
      <c r="M283" s="59" t="s">
        <v>19</v>
      </c>
      <c r="N283" s="59" t="s">
        <v>19</v>
      </c>
      <c r="O283" s="59" t="s">
        <v>19</v>
      </c>
      <c r="P283" s="1723"/>
      <c r="Q283" s="1724"/>
    </row>
    <row r="284" spans="2:17" ht="60.75" customHeight="1">
      <c r="B284" s="192" t="s">
        <v>461</v>
      </c>
      <c r="C284" s="233" t="s">
        <v>931</v>
      </c>
      <c r="D284" s="72" t="s">
        <v>932</v>
      </c>
      <c r="E284" s="72">
        <v>0</v>
      </c>
      <c r="F284" s="72" t="s">
        <v>614</v>
      </c>
      <c r="G284" s="72"/>
      <c r="H284" s="88"/>
      <c r="I284" s="74"/>
      <c r="J284" s="88"/>
      <c r="K284" s="89"/>
      <c r="L284" s="77"/>
      <c r="M284" s="59" t="s">
        <v>19</v>
      </c>
      <c r="N284" s="59" t="s">
        <v>19</v>
      </c>
      <c r="O284" s="59" t="s">
        <v>19</v>
      </c>
      <c r="P284" s="1723"/>
      <c r="Q284" s="1724"/>
    </row>
    <row r="285" spans="2:17" ht="60.75" customHeight="1">
      <c r="B285" s="192" t="s">
        <v>933</v>
      </c>
      <c r="C285" s="233" t="s">
        <v>934</v>
      </c>
      <c r="D285" s="72" t="s">
        <v>935</v>
      </c>
      <c r="E285" s="72">
        <v>1113785292</v>
      </c>
      <c r="F285" s="72" t="s">
        <v>936</v>
      </c>
      <c r="G285" s="72"/>
      <c r="H285" s="88"/>
      <c r="I285" s="74"/>
      <c r="J285" s="88" t="s">
        <v>937</v>
      </c>
      <c r="K285" s="89" t="s">
        <v>938</v>
      </c>
      <c r="L285" s="77" t="s">
        <v>939</v>
      </c>
      <c r="M285" s="59" t="s">
        <v>19</v>
      </c>
      <c r="N285" s="59" t="s">
        <v>19</v>
      </c>
      <c r="O285" s="59" t="s">
        <v>19</v>
      </c>
      <c r="P285" s="1723"/>
      <c r="Q285" s="1724"/>
    </row>
    <row r="286" spans="2:17" ht="60.75" customHeight="1">
      <c r="B286" s="192" t="s">
        <v>98</v>
      </c>
      <c r="C286" s="233" t="s">
        <v>940</v>
      </c>
      <c r="D286" s="72" t="s">
        <v>941</v>
      </c>
      <c r="E286" s="72">
        <v>25285862</v>
      </c>
      <c r="F286" s="72" t="s">
        <v>942</v>
      </c>
      <c r="G286" s="72" t="s">
        <v>943</v>
      </c>
      <c r="H286" s="234">
        <v>40046</v>
      </c>
      <c r="I286" s="74"/>
      <c r="J286" s="88"/>
      <c r="K286" s="89"/>
      <c r="L286" s="77"/>
      <c r="M286" s="59" t="s">
        <v>18</v>
      </c>
      <c r="N286" s="59" t="s">
        <v>19</v>
      </c>
      <c r="O286" s="59" t="s">
        <v>19</v>
      </c>
      <c r="P286" s="1723"/>
      <c r="Q286" s="1724"/>
    </row>
    <row r="287" spans="2:17" ht="60.75" customHeight="1">
      <c r="B287" s="88" t="s">
        <v>944</v>
      </c>
      <c r="C287" s="233" t="s">
        <v>945</v>
      </c>
      <c r="D287" s="72" t="s">
        <v>946</v>
      </c>
      <c r="E287" s="72">
        <v>48573928</v>
      </c>
      <c r="F287" s="72" t="s">
        <v>497</v>
      </c>
      <c r="G287" s="72" t="s">
        <v>862</v>
      </c>
      <c r="H287" s="234">
        <v>40439</v>
      </c>
      <c r="I287" s="74"/>
      <c r="J287" s="88"/>
      <c r="K287" s="89"/>
      <c r="L287" s="77"/>
      <c r="M287" s="59" t="s">
        <v>19</v>
      </c>
      <c r="N287" s="59"/>
      <c r="O287" s="59"/>
      <c r="P287" s="1723"/>
      <c r="Q287" s="1724"/>
    </row>
    <row r="288" spans="2:17" ht="60.75" customHeight="1">
      <c r="B288" s="192" t="s">
        <v>947</v>
      </c>
      <c r="C288" s="233" t="s">
        <v>948</v>
      </c>
      <c r="D288" s="72" t="s">
        <v>949</v>
      </c>
      <c r="E288" s="72">
        <v>1061737755</v>
      </c>
      <c r="F288" s="72" t="s">
        <v>950</v>
      </c>
      <c r="G288" s="72" t="s">
        <v>951</v>
      </c>
      <c r="H288" s="234">
        <v>40164</v>
      </c>
      <c r="I288" s="74"/>
      <c r="J288" s="88"/>
      <c r="K288" s="89"/>
      <c r="L288" s="77"/>
      <c r="M288" s="59" t="s">
        <v>19</v>
      </c>
      <c r="N288" s="59"/>
      <c r="O288" s="59"/>
      <c r="P288" s="1723"/>
      <c r="Q288" s="1724"/>
    </row>
    <row r="289" spans="2:17" ht="60.75" customHeight="1">
      <c r="B289" s="192" t="s">
        <v>952</v>
      </c>
      <c r="C289" s="233" t="s">
        <v>953</v>
      </c>
      <c r="D289" s="72" t="s">
        <v>954</v>
      </c>
      <c r="E289" s="72">
        <v>48600057</v>
      </c>
      <c r="F289" s="72" t="s">
        <v>277</v>
      </c>
      <c r="G289" s="72" t="s">
        <v>438</v>
      </c>
      <c r="H289" s="88"/>
      <c r="I289" s="74"/>
      <c r="J289" s="88"/>
      <c r="K289" s="89"/>
      <c r="L289" s="77"/>
      <c r="M289" s="59" t="s">
        <v>19</v>
      </c>
      <c r="N289" s="59"/>
      <c r="O289" s="59"/>
      <c r="P289" s="1723"/>
      <c r="Q289" s="1724"/>
    </row>
    <row r="290" spans="2:17" ht="60.75" customHeight="1">
      <c r="B290" s="88" t="s">
        <v>944</v>
      </c>
      <c r="C290" s="233" t="s">
        <v>955</v>
      </c>
      <c r="D290" s="72" t="s">
        <v>956</v>
      </c>
      <c r="E290" s="72">
        <v>25546773</v>
      </c>
      <c r="F290" s="72" t="s">
        <v>957</v>
      </c>
      <c r="G290" s="72" t="s">
        <v>958</v>
      </c>
      <c r="H290" s="234">
        <v>40339</v>
      </c>
      <c r="I290" s="74"/>
      <c r="J290" s="88"/>
      <c r="K290" s="89"/>
      <c r="L290" s="77"/>
      <c r="M290" s="59" t="s">
        <v>19</v>
      </c>
      <c r="N290" s="59"/>
      <c r="O290" s="59"/>
      <c r="P290" s="1723"/>
      <c r="Q290" s="1724"/>
    </row>
    <row r="291" spans="2:17" ht="60.75" customHeight="1">
      <c r="B291" s="192" t="s">
        <v>959</v>
      </c>
      <c r="C291" s="233" t="s">
        <v>960</v>
      </c>
      <c r="D291" s="192" t="s">
        <v>961</v>
      </c>
      <c r="E291" s="72"/>
      <c r="F291" s="72"/>
      <c r="G291" s="72"/>
      <c r="H291" s="72"/>
      <c r="I291" s="74"/>
      <c r="J291" s="88"/>
      <c r="K291" s="89"/>
      <c r="L291" s="77"/>
      <c r="M291" s="59" t="s">
        <v>19</v>
      </c>
      <c r="N291" s="59"/>
      <c r="O291" s="59"/>
      <c r="P291" s="1723"/>
      <c r="Q291" s="1724"/>
    </row>
    <row r="292" spans="2:17" ht="60.75" customHeight="1">
      <c r="B292" s="192" t="s">
        <v>277</v>
      </c>
      <c r="C292" s="233" t="s">
        <v>962</v>
      </c>
      <c r="D292" s="72" t="s">
        <v>963</v>
      </c>
      <c r="E292" s="72"/>
      <c r="F292" s="72"/>
      <c r="G292" s="72"/>
      <c r="H292" s="72"/>
      <c r="I292" s="74"/>
      <c r="J292" s="88"/>
      <c r="K292" s="89"/>
      <c r="L292" s="77"/>
      <c r="M292" s="59" t="s">
        <v>19</v>
      </c>
      <c r="N292" s="59" t="s">
        <v>19</v>
      </c>
      <c r="O292" s="59" t="s">
        <v>19</v>
      </c>
      <c r="P292" s="1723"/>
      <c r="Q292" s="1724"/>
    </row>
    <row r="293" spans="2:17" ht="60.75" customHeight="1">
      <c r="B293" s="192" t="s">
        <v>964</v>
      </c>
      <c r="C293" s="233" t="s">
        <v>965</v>
      </c>
      <c r="D293" s="72" t="s">
        <v>966</v>
      </c>
      <c r="E293" s="72"/>
      <c r="F293" s="72"/>
      <c r="G293" s="72"/>
      <c r="H293" s="72"/>
      <c r="I293" s="74"/>
      <c r="J293" s="88"/>
      <c r="K293" s="89"/>
      <c r="L293" s="77"/>
      <c r="M293" s="59" t="s">
        <v>19</v>
      </c>
      <c r="N293" s="59" t="s">
        <v>19</v>
      </c>
      <c r="O293" s="59" t="s">
        <v>19</v>
      </c>
      <c r="P293" s="1723"/>
      <c r="Q293" s="1724"/>
    </row>
    <row r="294" spans="2:17" ht="37.5" customHeight="1">
      <c r="B294" s="88" t="s">
        <v>944</v>
      </c>
      <c r="C294" s="233" t="s">
        <v>967</v>
      </c>
      <c r="D294" s="74" t="s">
        <v>968</v>
      </c>
      <c r="E294" s="235">
        <v>1059598444</v>
      </c>
      <c r="F294" s="88" t="s">
        <v>497</v>
      </c>
      <c r="G294" s="88" t="s">
        <v>969</v>
      </c>
      <c r="H294" s="88" t="s">
        <v>970</v>
      </c>
      <c r="I294" s="88"/>
      <c r="J294" s="88"/>
      <c r="K294" s="88"/>
      <c r="L294" s="88"/>
      <c r="M294" s="59" t="s">
        <v>19</v>
      </c>
      <c r="N294" s="59" t="s">
        <v>19</v>
      </c>
      <c r="O294" s="59" t="s">
        <v>19</v>
      </c>
      <c r="P294" s="1725"/>
      <c r="Q294" s="1726"/>
    </row>
    <row r="296" spans="2:17" ht="15.75" thickBot="1"/>
    <row r="297" spans="2:17" ht="54" customHeight="1">
      <c r="B297" s="1283" t="s">
        <v>17</v>
      </c>
      <c r="C297" s="1283" t="s">
        <v>157</v>
      </c>
      <c r="D297" s="1309" t="s">
        <v>158</v>
      </c>
      <c r="E297" s="1283" t="s">
        <v>28</v>
      </c>
      <c r="F297" s="25" t="s">
        <v>228</v>
      </c>
      <c r="G297" s="1309" t="s">
        <v>971</v>
      </c>
    </row>
    <row r="298" spans="2:17" ht="120.75" customHeight="1">
      <c r="B298" s="1540" t="s">
        <v>229</v>
      </c>
      <c r="C298" s="115" t="s">
        <v>230</v>
      </c>
      <c r="D298" s="1256">
        <v>25</v>
      </c>
      <c r="E298" s="1256"/>
      <c r="F298" s="1541">
        <f>+E298+E299+E300</f>
        <v>0</v>
      </c>
      <c r="G298" s="2165"/>
    </row>
    <row r="299" spans="2:17" ht="76.150000000000006" customHeight="1">
      <c r="B299" s="1540"/>
      <c r="C299" s="115" t="s">
        <v>231</v>
      </c>
      <c r="D299" s="1262">
        <v>25</v>
      </c>
      <c r="E299" s="1256"/>
      <c r="F299" s="1542"/>
      <c r="G299" s="2166"/>
    </row>
    <row r="300" spans="2:17" ht="69" customHeight="1">
      <c r="B300" s="1540"/>
      <c r="C300" s="115" t="s">
        <v>232</v>
      </c>
      <c r="D300" s="1256">
        <v>10</v>
      </c>
      <c r="E300" s="1256"/>
      <c r="F300" s="1543"/>
      <c r="G300" s="2166"/>
    </row>
    <row r="301" spans="2:17">
      <c r="C301" s="57"/>
    </row>
    <row r="304" spans="2:17">
      <c r="B304" s="8" t="s">
        <v>233</v>
      </c>
    </row>
    <row r="306" spans="2:7">
      <c r="G306" s="50"/>
    </row>
    <row r="307" spans="2:7">
      <c r="B307" s="1309" t="s">
        <v>17</v>
      </c>
      <c r="C307" s="1309" t="s">
        <v>27</v>
      </c>
      <c r="D307" s="1283" t="s">
        <v>28</v>
      </c>
      <c r="E307" s="1283" t="s">
        <v>29</v>
      </c>
      <c r="G307" s="207"/>
    </row>
    <row r="308" spans="2:7" ht="61.5" customHeight="1">
      <c r="B308" s="1302" t="s">
        <v>236</v>
      </c>
      <c r="C308" s="1262">
        <v>40</v>
      </c>
      <c r="D308" s="1256">
        <f>+E274</f>
        <v>0</v>
      </c>
      <c r="E308" s="1519">
        <f>+D308+D309</f>
        <v>0</v>
      </c>
      <c r="G308" s="50"/>
    </row>
    <row r="309" spans="2:7" ht="68.25" customHeight="1">
      <c r="B309" s="1302" t="s">
        <v>237</v>
      </c>
      <c r="C309" s="1262">
        <v>60</v>
      </c>
      <c r="D309" s="1256">
        <f>+F298</f>
        <v>0</v>
      </c>
      <c r="E309" s="1520"/>
    </row>
  </sheetData>
  <mergeCells count="36">
    <mergeCell ref="P281:Q281"/>
    <mergeCell ref="P282:Q294"/>
    <mergeCell ref="B298:B300"/>
    <mergeCell ref="F298:F300"/>
    <mergeCell ref="G298:G300"/>
    <mergeCell ref="E308:E309"/>
    <mergeCell ref="D257:E257"/>
    <mergeCell ref="B260:N260"/>
    <mergeCell ref="B263:N263"/>
    <mergeCell ref="E274:E276"/>
    <mergeCell ref="B279:N279"/>
    <mergeCell ref="J281:L281"/>
    <mergeCell ref="O71:P71"/>
    <mergeCell ref="B77:N77"/>
    <mergeCell ref="J80:L80"/>
    <mergeCell ref="P80:Q80"/>
    <mergeCell ref="Q82:Q250"/>
    <mergeCell ref="B253:N253"/>
    <mergeCell ref="B61:B62"/>
    <mergeCell ref="C61:C62"/>
    <mergeCell ref="D61:E61"/>
    <mergeCell ref="C65:N65"/>
    <mergeCell ref="B67:N67"/>
    <mergeCell ref="O70:P70"/>
    <mergeCell ref="C10:E10"/>
    <mergeCell ref="B14:C28"/>
    <mergeCell ref="G15:G29"/>
    <mergeCell ref="B29:C29"/>
    <mergeCell ref="E47:E48"/>
    <mergeCell ref="M50:N50"/>
    <mergeCell ref="C9:N9"/>
    <mergeCell ref="B2:P2"/>
    <mergeCell ref="B4:P4"/>
    <mergeCell ref="C6:N6"/>
    <mergeCell ref="C7:N7"/>
    <mergeCell ref="C8:N8"/>
  </mergeCells>
  <dataValidations count="2">
    <dataValidation type="list" allowBlank="1" showInputMessage="1" showErrorMessage="1" sqref="WVE983230 A65726 IS65726 SO65726 ACK65726 AMG65726 AWC65726 BFY65726 BPU65726 BZQ65726 CJM65726 CTI65726 DDE65726 DNA65726 DWW65726 EGS65726 EQO65726 FAK65726 FKG65726 FUC65726 GDY65726 GNU65726 GXQ65726 HHM65726 HRI65726 IBE65726 ILA65726 IUW65726 JES65726 JOO65726 JYK65726 KIG65726 KSC65726 LBY65726 LLU65726 LVQ65726 MFM65726 MPI65726 MZE65726 NJA65726 NSW65726 OCS65726 OMO65726 OWK65726 PGG65726 PQC65726 PZY65726 QJU65726 QTQ65726 RDM65726 RNI65726 RXE65726 SHA65726 SQW65726 TAS65726 TKO65726 TUK65726 UEG65726 UOC65726 UXY65726 VHU65726 VRQ65726 WBM65726 WLI65726 WVE65726 A131262 IS131262 SO131262 ACK131262 AMG131262 AWC131262 BFY131262 BPU131262 BZQ131262 CJM131262 CTI131262 DDE131262 DNA131262 DWW131262 EGS131262 EQO131262 FAK131262 FKG131262 FUC131262 GDY131262 GNU131262 GXQ131262 HHM131262 HRI131262 IBE131262 ILA131262 IUW131262 JES131262 JOO131262 JYK131262 KIG131262 KSC131262 LBY131262 LLU131262 LVQ131262 MFM131262 MPI131262 MZE131262 NJA131262 NSW131262 OCS131262 OMO131262 OWK131262 PGG131262 PQC131262 PZY131262 QJU131262 QTQ131262 RDM131262 RNI131262 RXE131262 SHA131262 SQW131262 TAS131262 TKO131262 TUK131262 UEG131262 UOC131262 UXY131262 VHU131262 VRQ131262 WBM131262 WLI131262 WVE131262 A196798 IS196798 SO196798 ACK196798 AMG196798 AWC196798 BFY196798 BPU196798 BZQ196798 CJM196798 CTI196798 DDE196798 DNA196798 DWW196798 EGS196798 EQO196798 FAK196798 FKG196798 FUC196798 GDY196798 GNU196798 GXQ196798 HHM196798 HRI196798 IBE196798 ILA196798 IUW196798 JES196798 JOO196798 JYK196798 KIG196798 KSC196798 LBY196798 LLU196798 LVQ196798 MFM196798 MPI196798 MZE196798 NJA196798 NSW196798 OCS196798 OMO196798 OWK196798 PGG196798 PQC196798 PZY196798 QJU196798 QTQ196798 RDM196798 RNI196798 RXE196798 SHA196798 SQW196798 TAS196798 TKO196798 TUK196798 UEG196798 UOC196798 UXY196798 VHU196798 VRQ196798 WBM196798 WLI196798 WVE196798 A262334 IS262334 SO262334 ACK262334 AMG262334 AWC262334 BFY262334 BPU262334 BZQ262334 CJM262334 CTI262334 DDE262334 DNA262334 DWW262334 EGS262334 EQO262334 FAK262334 FKG262334 FUC262334 GDY262334 GNU262334 GXQ262334 HHM262334 HRI262334 IBE262334 ILA262334 IUW262334 JES262334 JOO262334 JYK262334 KIG262334 KSC262334 LBY262334 LLU262334 LVQ262334 MFM262334 MPI262334 MZE262334 NJA262334 NSW262334 OCS262334 OMO262334 OWK262334 PGG262334 PQC262334 PZY262334 QJU262334 QTQ262334 RDM262334 RNI262334 RXE262334 SHA262334 SQW262334 TAS262334 TKO262334 TUK262334 UEG262334 UOC262334 UXY262334 VHU262334 VRQ262334 WBM262334 WLI262334 WVE262334 A327870 IS327870 SO327870 ACK327870 AMG327870 AWC327870 BFY327870 BPU327870 BZQ327870 CJM327870 CTI327870 DDE327870 DNA327870 DWW327870 EGS327870 EQO327870 FAK327870 FKG327870 FUC327870 GDY327870 GNU327870 GXQ327870 HHM327870 HRI327870 IBE327870 ILA327870 IUW327870 JES327870 JOO327870 JYK327870 KIG327870 KSC327870 LBY327870 LLU327870 LVQ327870 MFM327870 MPI327870 MZE327870 NJA327870 NSW327870 OCS327870 OMO327870 OWK327870 PGG327870 PQC327870 PZY327870 QJU327870 QTQ327870 RDM327870 RNI327870 RXE327870 SHA327870 SQW327870 TAS327870 TKO327870 TUK327870 UEG327870 UOC327870 UXY327870 VHU327870 VRQ327870 WBM327870 WLI327870 WVE327870 A393406 IS393406 SO393406 ACK393406 AMG393406 AWC393406 BFY393406 BPU393406 BZQ393406 CJM393406 CTI393406 DDE393406 DNA393406 DWW393406 EGS393406 EQO393406 FAK393406 FKG393406 FUC393406 GDY393406 GNU393406 GXQ393406 HHM393406 HRI393406 IBE393406 ILA393406 IUW393406 JES393406 JOO393406 JYK393406 KIG393406 KSC393406 LBY393406 LLU393406 LVQ393406 MFM393406 MPI393406 MZE393406 NJA393406 NSW393406 OCS393406 OMO393406 OWK393406 PGG393406 PQC393406 PZY393406 QJU393406 QTQ393406 RDM393406 RNI393406 RXE393406 SHA393406 SQW393406 TAS393406 TKO393406 TUK393406 UEG393406 UOC393406 UXY393406 VHU393406 VRQ393406 WBM393406 WLI393406 WVE393406 A458942 IS458942 SO458942 ACK458942 AMG458942 AWC458942 BFY458942 BPU458942 BZQ458942 CJM458942 CTI458942 DDE458942 DNA458942 DWW458942 EGS458942 EQO458942 FAK458942 FKG458942 FUC458942 GDY458942 GNU458942 GXQ458942 HHM458942 HRI458942 IBE458942 ILA458942 IUW458942 JES458942 JOO458942 JYK458942 KIG458942 KSC458942 LBY458942 LLU458942 LVQ458942 MFM458942 MPI458942 MZE458942 NJA458942 NSW458942 OCS458942 OMO458942 OWK458942 PGG458942 PQC458942 PZY458942 QJU458942 QTQ458942 RDM458942 RNI458942 RXE458942 SHA458942 SQW458942 TAS458942 TKO458942 TUK458942 UEG458942 UOC458942 UXY458942 VHU458942 VRQ458942 WBM458942 WLI458942 WVE458942 A524478 IS524478 SO524478 ACK524478 AMG524478 AWC524478 BFY524478 BPU524478 BZQ524478 CJM524478 CTI524478 DDE524478 DNA524478 DWW524478 EGS524478 EQO524478 FAK524478 FKG524478 FUC524478 GDY524478 GNU524478 GXQ524478 HHM524478 HRI524478 IBE524478 ILA524478 IUW524478 JES524478 JOO524478 JYK524478 KIG524478 KSC524478 LBY524478 LLU524478 LVQ524478 MFM524478 MPI524478 MZE524478 NJA524478 NSW524478 OCS524478 OMO524478 OWK524478 PGG524478 PQC524478 PZY524478 QJU524478 QTQ524478 RDM524478 RNI524478 RXE524478 SHA524478 SQW524478 TAS524478 TKO524478 TUK524478 UEG524478 UOC524478 UXY524478 VHU524478 VRQ524478 WBM524478 WLI524478 WVE524478 A590014 IS590014 SO590014 ACK590014 AMG590014 AWC590014 BFY590014 BPU590014 BZQ590014 CJM590014 CTI590014 DDE590014 DNA590014 DWW590014 EGS590014 EQO590014 FAK590014 FKG590014 FUC590014 GDY590014 GNU590014 GXQ590014 HHM590014 HRI590014 IBE590014 ILA590014 IUW590014 JES590014 JOO590014 JYK590014 KIG590014 KSC590014 LBY590014 LLU590014 LVQ590014 MFM590014 MPI590014 MZE590014 NJA590014 NSW590014 OCS590014 OMO590014 OWK590014 PGG590014 PQC590014 PZY590014 QJU590014 QTQ590014 RDM590014 RNI590014 RXE590014 SHA590014 SQW590014 TAS590014 TKO590014 TUK590014 UEG590014 UOC590014 UXY590014 VHU590014 VRQ590014 WBM590014 WLI590014 WVE590014 A655550 IS655550 SO655550 ACK655550 AMG655550 AWC655550 BFY655550 BPU655550 BZQ655550 CJM655550 CTI655550 DDE655550 DNA655550 DWW655550 EGS655550 EQO655550 FAK655550 FKG655550 FUC655550 GDY655550 GNU655550 GXQ655550 HHM655550 HRI655550 IBE655550 ILA655550 IUW655550 JES655550 JOO655550 JYK655550 KIG655550 KSC655550 LBY655550 LLU655550 LVQ655550 MFM655550 MPI655550 MZE655550 NJA655550 NSW655550 OCS655550 OMO655550 OWK655550 PGG655550 PQC655550 PZY655550 QJU655550 QTQ655550 RDM655550 RNI655550 RXE655550 SHA655550 SQW655550 TAS655550 TKO655550 TUK655550 UEG655550 UOC655550 UXY655550 VHU655550 VRQ655550 WBM655550 WLI655550 WVE655550 A721086 IS721086 SO721086 ACK721086 AMG721086 AWC721086 BFY721086 BPU721086 BZQ721086 CJM721086 CTI721086 DDE721086 DNA721086 DWW721086 EGS721086 EQO721086 FAK721086 FKG721086 FUC721086 GDY721086 GNU721086 GXQ721086 HHM721086 HRI721086 IBE721086 ILA721086 IUW721086 JES721086 JOO721086 JYK721086 KIG721086 KSC721086 LBY721086 LLU721086 LVQ721086 MFM721086 MPI721086 MZE721086 NJA721086 NSW721086 OCS721086 OMO721086 OWK721086 PGG721086 PQC721086 PZY721086 QJU721086 QTQ721086 RDM721086 RNI721086 RXE721086 SHA721086 SQW721086 TAS721086 TKO721086 TUK721086 UEG721086 UOC721086 UXY721086 VHU721086 VRQ721086 WBM721086 WLI721086 WVE721086 A786622 IS786622 SO786622 ACK786622 AMG786622 AWC786622 BFY786622 BPU786622 BZQ786622 CJM786622 CTI786622 DDE786622 DNA786622 DWW786622 EGS786622 EQO786622 FAK786622 FKG786622 FUC786622 GDY786622 GNU786622 GXQ786622 HHM786622 HRI786622 IBE786622 ILA786622 IUW786622 JES786622 JOO786622 JYK786622 KIG786622 KSC786622 LBY786622 LLU786622 LVQ786622 MFM786622 MPI786622 MZE786622 NJA786622 NSW786622 OCS786622 OMO786622 OWK786622 PGG786622 PQC786622 PZY786622 QJU786622 QTQ786622 RDM786622 RNI786622 RXE786622 SHA786622 SQW786622 TAS786622 TKO786622 TUK786622 UEG786622 UOC786622 UXY786622 VHU786622 VRQ786622 WBM786622 WLI786622 WVE786622 A852158 IS852158 SO852158 ACK852158 AMG852158 AWC852158 BFY852158 BPU852158 BZQ852158 CJM852158 CTI852158 DDE852158 DNA852158 DWW852158 EGS852158 EQO852158 FAK852158 FKG852158 FUC852158 GDY852158 GNU852158 GXQ852158 HHM852158 HRI852158 IBE852158 ILA852158 IUW852158 JES852158 JOO852158 JYK852158 KIG852158 KSC852158 LBY852158 LLU852158 LVQ852158 MFM852158 MPI852158 MZE852158 NJA852158 NSW852158 OCS852158 OMO852158 OWK852158 PGG852158 PQC852158 PZY852158 QJU852158 QTQ852158 RDM852158 RNI852158 RXE852158 SHA852158 SQW852158 TAS852158 TKO852158 TUK852158 UEG852158 UOC852158 UXY852158 VHU852158 VRQ852158 WBM852158 WLI852158 WVE852158 A917694 IS917694 SO917694 ACK917694 AMG917694 AWC917694 BFY917694 BPU917694 BZQ917694 CJM917694 CTI917694 DDE917694 DNA917694 DWW917694 EGS917694 EQO917694 FAK917694 FKG917694 FUC917694 GDY917694 GNU917694 GXQ917694 HHM917694 HRI917694 IBE917694 ILA917694 IUW917694 JES917694 JOO917694 JYK917694 KIG917694 KSC917694 LBY917694 LLU917694 LVQ917694 MFM917694 MPI917694 MZE917694 NJA917694 NSW917694 OCS917694 OMO917694 OWK917694 PGG917694 PQC917694 PZY917694 QJU917694 QTQ917694 RDM917694 RNI917694 RXE917694 SHA917694 SQW917694 TAS917694 TKO917694 TUK917694 UEG917694 UOC917694 UXY917694 VHU917694 VRQ917694 WBM917694 WLI917694 WVE917694 A983230 IS983230 SO983230 ACK983230 AMG983230 AWC983230 BFY983230 BPU983230 BZQ983230 CJM983230 CTI983230 DDE983230 DNA983230 DWW983230 EGS983230 EQO983230 FAK983230 FKG983230 FUC983230 GDY983230 GNU983230 GXQ983230 HHM983230 HRI983230 IBE983230 ILA983230 IUW983230 JES983230 JOO983230 JYK983230 KIG983230 KSC983230 LBY983230 LLU983230 LVQ983230 MFM983230 MPI983230 MZE983230 NJA983230 NSW983230 OCS983230 OMO983230 OWK983230 PGG983230 PQC983230 PZY983230 QJU983230 QTQ983230 RDM983230 RNI983230 RXE983230 SHA983230 SQW983230 TAS983230 TKO983230 TUK983230 UEG983230 UOC983230 UXY983230 VHU983230 VRQ983230 WBM983230 WLI983230 WVE31:WVE49 WLI31:WLI49 WBM31:WBM49 VRQ31:VRQ49 VHU31:VHU49 UXY31:UXY49 UOC31:UOC49 UEG31:UEG49 TUK31:TUK49 TKO31:TKO49 TAS31:TAS49 SQW31:SQW49 SHA31:SHA49 RXE31:RXE49 RNI31:RNI49 RDM31:RDM49 QTQ31:QTQ49 QJU31:QJU49 PZY31:PZY49 PQC31:PQC49 PGG31:PGG49 OWK31:OWK49 OMO31:OMO49 OCS31:OCS49 NSW31:NSW49 NJA31:NJA49 MZE31:MZE49 MPI31:MPI49 MFM31:MFM49 LVQ31:LVQ49 LLU31:LLU49 LBY31:LBY49 KSC31:KSC49 KIG31:KIG49 JYK31:JYK49 JOO31:JOO49 JES31:JES49 IUW31:IUW49 ILA31:ILA49 IBE31:IBE49 HRI31:HRI49 HHM31:HHM49 GXQ31:GXQ49 GNU31:GNU49 GDY31:GDY49 FUC31:FUC49 FKG31:FKG49 FAK31:FAK49 EQO31:EQO49 EGS31:EGS49 DWW31:DWW49 DNA31:DNA49 DDE31:DDE49 CTI31:CTI49 CJM31:CJM49 BZQ31:BZQ49 BPU31:BPU49 BFY31:BFY49 AWC31:AWC49 AMG31:AMG49 ACK31:ACK49 SO31:SO49 IS31:IS49 A31:A49">
      <formula1>"1,2,3,4,5"</formula1>
    </dataValidation>
    <dataValidation type="decimal" allowBlank="1" showInputMessage="1" showErrorMessage="1" sqref="WVH983230 WLL983230 C65726 IV65726 SR65726 ACN65726 AMJ65726 AWF65726 BGB65726 BPX65726 BZT65726 CJP65726 CTL65726 DDH65726 DND65726 DWZ65726 EGV65726 EQR65726 FAN65726 FKJ65726 FUF65726 GEB65726 GNX65726 GXT65726 HHP65726 HRL65726 IBH65726 ILD65726 IUZ65726 JEV65726 JOR65726 JYN65726 KIJ65726 KSF65726 LCB65726 LLX65726 LVT65726 MFP65726 MPL65726 MZH65726 NJD65726 NSZ65726 OCV65726 OMR65726 OWN65726 PGJ65726 PQF65726 QAB65726 QJX65726 QTT65726 RDP65726 RNL65726 RXH65726 SHD65726 SQZ65726 TAV65726 TKR65726 TUN65726 UEJ65726 UOF65726 UYB65726 VHX65726 VRT65726 WBP65726 WLL65726 WVH65726 C131262 IV131262 SR131262 ACN131262 AMJ131262 AWF131262 BGB131262 BPX131262 BZT131262 CJP131262 CTL131262 DDH131262 DND131262 DWZ131262 EGV131262 EQR131262 FAN131262 FKJ131262 FUF131262 GEB131262 GNX131262 GXT131262 HHP131262 HRL131262 IBH131262 ILD131262 IUZ131262 JEV131262 JOR131262 JYN131262 KIJ131262 KSF131262 LCB131262 LLX131262 LVT131262 MFP131262 MPL131262 MZH131262 NJD131262 NSZ131262 OCV131262 OMR131262 OWN131262 PGJ131262 PQF131262 QAB131262 QJX131262 QTT131262 RDP131262 RNL131262 RXH131262 SHD131262 SQZ131262 TAV131262 TKR131262 TUN131262 UEJ131262 UOF131262 UYB131262 VHX131262 VRT131262 WBP131262 WLL131262 WVH131262 C196798 IV196798 SR196798 ACN196798 AMJ196798 AWF196798 BGB196798 BPX196798 BZT196798 CJP196798 CTL196798 DDH196798 DND196798 DWZ196798 EGV196798 EQR196798 FAN196798 FKJ196798 FUF196798 GEB196798 GNX196798 GXT196798 HHP196798 HRL196798 IBH196798 ILD196798 IUZ196798 JEV196798 JOR196798 JYN196798 KIJ196798 KSF196798 LCB196798 LLX196798 LVT196798 MFP196798 MPL196798 MZH196798 NJD196798 NSZ196798 OCV196798 OMR196798 OWN196798 PGJ196798 PQF196798 QAB196798 QJX196798 QTT196798 RDP196798 RNL196798 RXH196798 SHD196798 SQZ196798 TAV196798 TKR196798 TUN196798 UEJ196798 UOF196798 UYB196798 VHX196798 VRT196798 WBP196798 WLL196798 WVH196798 C262334 IV262334 SR262334 ACN262334 AMJ262334 AWF262334 BGB262334 BPX262334 BZT262334 CJP262334 CTL262334 DDH262334 DND262334 DWZ262334 EGV262334 EQR262334 FAN262334 FKJ262334 FUF262334 GEB262334 GNX262334 GXT262334 HHP262334 HRL262334 IBH262334 ILD262334 IUZ262334 JEV262334 JOR262334 JYN262334 KIJ262334 KSF262334 LCB262334 LLX262334 LVT262334 MFP262334 MPL262334 MZH262334 NJD262334 NSZ262334 OCV262334 OMR262334 OWN262334 PGJ262334 PQF262334 QAB262334 QJX262334 QTT262334 RDP262334 RNL262334 RXH262334 SHD262334 SQZ262334 TAV262334 TKR262334 TUN262334 UEJ262334 UOF262334 UYB262334 VHX262334 VRT262334 WBP262334 WLL262334 WVH262334 C327870 IV327870 SR327870 ACN327870 AMJ327870 AWF327870 BGB327870 BPX327870 BZT327870 CJP327870 CTL327870 DDH327870 DND327870 DWZ327870 EGV327870 EQR327870 FAN327870 FKJ327870 FUF327870 GEB327870 GNX327870 GXT327870 HHP327870 HRL327870 IBH327870 ILD327870 IUZ327870 JEV327870 JOR327870 JYN327870 KIJ327870 KSF327870 LCB327870 LLX327870 LVT327870 MFP327870 MPL327870 MZH327870 NJD327870 NSZ327870 OCV327870 OMR327870 OWN327870 PGJ327870 PQF327870 QAB327870 QJX327870 QTT327870 RDP327870 RNL327870 RXH327870 SHD327870 SQZ327870 TAV327870 TKR327870 TUN327870 UEJ327870 UOF327870 UYB327870 VHX327870 VRT327870 WBP327870 WLL327870 WVH327870 C393406 IV393406 SR393406 ACN393406 AMJ393406 AWF393406 BGB393406 BPX393406 BZT393406 CJP393406 CTL393406 DDH393406 DND393406 DWZ393406 EGV393406 EQR393406 FAN393406 FKJ393406 FUF393406 GEB393406 GNX393406 GXT393406 HHP393406 HRL393406 IBH393406 ILD393406 IUZ393406 JEV393406 JOR393406 JYN393406 KIJ393406 KSF393406 LCB393406 LLX393406 LVT393406 MFP393406 MPL393406 MZH393406 NJD393406 NSZ393406 OCV393406 OMR393406 OWN393406 PGJ393406 PQF393406 QAB393406 QJX393406 QTT393406 RDP393406 RNL393406 RXH393406 SHD393406 SQZ393406 TAV393406 TKR393406 TUN393406 UEJ393406 UOF393406 UYB393406 VHX393406 VRT393406 WBP393406 WLL393406 WVH393406 C458942 IV458942 SR458942 ACN458942 AMJ458942 AWF458942 BGB458942 BPX458942 BZT458942 CJP458942 CTL458942 DDH458942 DND458942 DWZ458942 EGV458942 EQR458942 FAN458942 FKJ458942 FUF458942 GEB458942 GNX458942 GXT458942 HHP458942 HRL458942 IBH458942 ILD458942 IUZ458942 JEV458942 JOR458942 JYN458942 KIJ458942 KSF458942 LCB458942 LLX458942 LVT458942 MFP458942 MPL458942 MZH458942 NJD458942 NSZ458942 OCV458942 OMR458942 OWN458942 PGJ458942 PQF458942 QAB458942 QJX458942 QTT458942 RDP458942 RNL458942 RXH458942 SHD458942 SQZ458942 TAV458942 TKR458942 TUN458942 UEJ458942 UOF458942 UYB458942 VHX458942 VRT458942 WBP458942 WLL458942 WVH458942 C524478 IV524478 SR524478 ACN524478 AMJ524478 AWF524478 BGB524478 BPX524478 BZT524478 CJP524478 CTL524478 DDH524478 DND524478 DWZ524478 EGV524478 EQR524478 FAN524478 FKJ524478 FUF524478 GEB524478 GNX524478 GXT524478 HHP524478 HRL524478 IBH524478 ILD524478 IUZ524478 JEV524478 JOR524478 JYN524478 KIJ524478 KSF524478 LCB524478 LLX524478 LVT524478 MFP524478 MPL524478 MZH524478 NJD524478 NSZ524478 OCV524478 OMR524478 OWN524478 PGJ524478 PQF524478 QAB524478 QJX524478 QTT524478 RDP524478 RNL524478 RXH524478 SHD524478 SQZ524478 TAV524478 TKR524478 TUN524478 UEJ524478 UOF524478 UYB524478 VHX524478 VRT524478 WBP524478 WLL524478 WVH524478 C590014 IV590014 SR590014 ACN590014 AMJ590014 AWF590014 BGB590014 BPX590014 BZT590014 CJP590014 CTL590014 DDH590014 DND590014 DWZ590014 EGV590014 EQR590014 FAN590014 FKJ590014 FUF590014 GEB590014 GNX590014 GXT590014 HHP590014 HRL590014 IBH590014 ILD590014 IUZ590014 JEV590014 JOR590014 JYN590014 KIJ590014 KSF590014 LCB590014 LLX590014 LVT590014 MFP590014 MPL590014 MZH590014 NJD590014 NSZ590014 OCV590014 OMR590014 OWN590014 PGJ590014 PQF590014 QAB590014 QJX590014 QTT590014 RDP590014 RNL590014 RXH590014 SHD590014 SQZ590014 TAV590014 TKR590014 TUN590014 UEJ590014 UOF590014 UYB590014 VHX590014 VRT590014 WBP590014 WLL590014 WVH590014 C655550 IV655550 SR655550 ACN655550 AMJ655550 AWF655550 BGB655550 BPX655550 BZT655550 CJP655550 CTL655550 DDH655550 DND655550 DWZ655550 EGV655550 EQR655550 FAN655550 FKJ655550 FUF655550 GEB655550 GNX655550 GXT655550 HHP655550 HRL655550 IBH655550 ILD655550 IUZ655550 JEV655550 JOR655550 JYN655550 KIJ655550 KSF655550 LCB655550 LLX655550 LVT655550 MFP655550 MPL655550 MZH655550 NJD655550 NSZ655550 OCV655550 OMR655550 OWN655550 PGJ655550 PQF655550 QAB655550 QJX655550 QTT655550 RDP655550 RNL655550 RXH655550 SHD655550 SQZ655550 TAV655550 TKR655550 TUN655550 UEJ655550 UOF655550 UYB655550 VHX655550 VRT655550 WBP655550 WLL655550 WVH655550 C721086 IV721086 SR721086 ACN721086 AMJ721086 AWF721086 BGB721086 BPX721086 BZT721086 CJP721086 CTL721086 DDH721086 DND721086 DWZ721086 EGV721086 EQR721086 FAN721086 FKJ721086 FUF721086 GEB721086 GNX721086 GXT721086 HHP721086 HRL721086 IBH721086 ILD721086 IUZ721086 JEV721086 JOR721086 JYN721086 KIJ721086 KSF721086 LCB721086 LLX721086 LVT721086 MFP721086 MPL721086 MZH721086 NJD721086 NSZ721086 OCV721086 OMR721086 OWN721086 PGJ721086 PQF721086 QAB721086 QJX721086 QTT721086 RDP721086 RNL721086 RXH721086 SHD721086 SQZ721086 TAV721086 TKR721086 TUN721086 UEJ721086 UOF721086 UYB721086 VHX721086 VRT721086 WBP721086 WLL721086 WVH721086 C786622 IV786622 SR786622 ACN786622 AMJ786622 AWF786622 BGB786622 BPX786622 BZT786622 CJP786622 CTL786622 DDH786622 DND786622 DWZ786622 EGV786622 EQR786622 FAN786622 FKJ786622 FUF786622 GEB786622 GNX786622 GXT786622 HHP786622 HRL786622 IBH786622 ILD786622 IUZ786622 JEV786622 JOR786622 JYN786622 KIJ786622 KSF786622 LCB786622 LLX786622 LVT786622 MFP786622 MPL786622 MZH786622 NJD786622 NSZ786622 OCV786622 OMR786622 OWN786622 PGJ786622 PQF786622 QAB786622 QJX786622 QTT786622 RDP786622 RNL786622 RXH786622 SHD786622 SQZ786622 TAV786622 TKR786622 TUN786622 UEJ786622 UOF786622 UYB786622 VHX786622 VRT786622 WBP786622 WLL786622 WVH786622 C852158 IV852158 SR852158 ACN852158 AMJ852158 AWF852158 BGB852158 BPX852158 BZT852158 CJP852158 CTL852158 DDH852158 DND852158 DWZ852158 EGV852158 EQR852158 FAN852158 FKJ852158 FUF852158 GEB852158 GNX852158 GXT852158 HHP852158 HRL852158 IBH852158 ILD852158 IUZ852158 JEV852158 JOR852158 JYN852158 KIJ852158 KSF852158 LCB852158 LLX852158 LVT852158 MFP852158 MPL852158 MZH852158 NJD852158 NSZ852158 OCV852158 OMR852158 OWN852158 PGJ852158 PQF852158 QAB852158 QJX852158 QTT852158 RDP852158 RNL852158 RXH852158 SHD852158 SQZ852158 TAV852158 TKR852158 TUN852158 UEJ852158 UOF852158 UYB852158 VHX852158 VRT852158 WBP852158 WLL852158 WVH852158 C917694 IV917694 SR917694 ACN917694 AMJ917694 AWF917694 BGB917694 BPX917694 BZT917694 CJP917694 CTL917694 DDH917694 DND917694 DWZ917694 EGV917694 EQR917694 FAN917694 FKJ917694 FUF917694 GEB917694 GNX917694 GXT917694 HHP917694 HRL917694 IBH917694 ILD917694 IUZ917694 JEV917694 JOR917694 JYN917694 KIJ917694 KSF917694 LCB917694 LLX917694 LVT917694 MFP917694 MPL917694 MZH917694 NJD917694 NSZ917694 OCV917694 OMR917694 OWN917694 PGJ917694 PQF917694 QAB917694 QJX917694 QTT917694 RDP917694 RNL917694 RXH917694 SHD917694 SQZ917694 TAV917694 TKR917694 TUN917694 UEJ917694 UOF917694 UYB917694 VHX917694 VRT917694 WBP917694 WLL917694 WVH917694 C983230 IV983230 SR983230 ACN983230 AMJ983230 AWF983230 BGB983230 BPX983230 BZT983230 CJP983230 CTL983230 DDH983230 DND983230 DWZ983230 EGV983230 EQR983230 FAN983230 FKJ983230 FUF983230 GEB983230 GNX983230 GXT983230 HHP983230 HRL983230 IBH983230 ILD983230 IUZ983230 JEV983230 JOR983230 JYN983230 KIJ983230 KSF983230 LCB983230 LLX983230 LVT983230 MFP983230 MPL983230 MZH983230 NJD983230 NSZ983230 OCV983230 OMR983230 OWN983230 PGJ983230 PQF983230 QAB983230 QJX983230 QTT983230 RDP983230 RNL983230 RXH983230 SHD983230 SQZ983230 TAV983230 TKR983230 TUN983230 UEJ983230 UOF983230 UYB983230 VHX983230 VRT983230 WBP983230 WVH31:WVH49 WLL31:WLL49 WBP31:WBP49 VRT31:VRT49 VHX31:VHX49 UYB31:UYB49 UOF31:UOF49 UEJ31:UEJ49 TUN31:TUN49 TKR31:TKR49 TAV31:TAV49 SQZ31:SQZ49 SHD31:SHD49 RXH31:RXH49 RNL31:RNL49 RDP31:RDP49 QTT31:QTT49 QJX31:QJX49 QAB31:QAB49 PQF31:PQF49 PGJ31:PGJ49 OWN31:OWN49 OMR31:OMR49 OCV31:OCV49 NSZ31:NSZ49 NJD31:NJD49 MZH31:MZH49 MPL31:MPL49 MFP31:MFP49 LVT31:LVT49 LLX31:LLX49 LCB31:LCB49 KSF31:KSF49 KIJ31:KIJ49 JYN31:JYN49 JOR31:JOR49 JEV31:JEV49 IUZ31:IUZ49 ILD31:ILD49 IBH31:IBH49 HRL31:HRL49 HHP31:HHP49 GXT31:GXT49 GNX31:GNX49 GEB31:GEB49 FUF31:FUF49 FKJ31:FKJ49 FAN31:FAN49 EQR31:EQR49 EGV31:EGV49 DWZ31:DWZ49 DND31:DND49 DDH31:DDH49 CTL31:CTL49 CJP31:CJP49 BZT31:BZT49 BPX31:BPX49 BGB31:BGB49 AWF31:AWF49 AMJ31:AMJ49 ACN31:ACN49 SR31:SR49 IV31:IV49">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9"/>
  <sheetViews>
    <sheetView topLeftCell="G46" zoomScale="70" zoomScaleNormal="70" workbookViewId="0">
      <selection activeCell="R57" sqref="R57"/>
    </sheetView>
  </sheetViews>
  <sheetFormatPr baseColWidth="10" defaultRowHeight="15"/>
  <cols>
    <col min="1" max="1" width="3.140625" style="28" bestFit="1" customWidth="1"/>
    <col min="2" max="2" width="64.5703125" style="28" customWidth="1"/>
    <col min="3" max="3" width="34.710937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9.140625" style="28" customWidth="1"/>
    <col min="12" max="12" width="18.7109375" style="28" customWidth="1"/>
    <col min="13" max="13" width="21.5703125" style="28" customWidth="1"/>
    <col min="14" max="14" width="22.140625" style="28" customWidth="1"/>
    <col min="15" max="15" width="26.140625" style="28" customWidth="1"/>
    <col min="16" max="16" width="19.5703125" style="28" bestFit="1" customWidth="1"/>
    <col min="17" max="17" width="22.42578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2038</v>
      </c>
      <c r="D10" s="1514"/>
      <c r="E10" s="151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G13" s="6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ht="45" customHeight="1">
      <c r="B15" s="1597"/>
      <c r="C15" s="1598"/>
      <c r="D15" s="144">
        <v>32</v>
      </c>
      <c r="E15" s="42">
        <v>1670624800</v>
      </c>
      <c r="F15" s="149">
        <v>800</v>
      </c>
      <c r="G15" s="150"/>
      <c r="I15" s="45"/>
      <c r="J15" s="45"/>
      <c r="K15" s="45"/>
      <c r="L15" s="45"/>
      <c r="M15" s="45"/>
      <c r="N15" s="2"/>
    </row>
    <row r="16" spans="2:16" ht="15.75" thickBot="1">
      <c r="B16" s="1517" t="s">
        <v>13</v>
      </c>
      <c r="C16" s="1518"/>
      <c r="D16" s="144">
        <f>SUM(D15:D15)</f>
        <v>32</v>
      </c>
      <c r="E16" s="502">
        <f>SUM(E15:E15)</f>
        <v>1670624800</v>
      </c>
      <c r="F16" s="149">
        <f>SUM(F15:F15)</f>
        <v>800</v>
      </c>
      <c r="G16" s="150"/>
      <c r="H16" s="46"/>
      <c r="I16" s="39"/>
      <c r="J16" s="39"/>
      <c r="K16" s="39"/>
      <c r="L16" s="39"/>
      <c r="M16" s="39"/>
      <c r="N16" s="47"/>
    </row>
    <row r="17" spans="1:14" ht="44.25" customHeight="1" thickBot="1">
      <c r="A17" s="48"/>
      <c r="B17" s="49" t="s">
        <v>14</v>
      </c>
      <c r="C17" s="49" t="s">
        <v>15</v>
      </c>
      <c r="E17" s="41"/>
      <c r="F17" s="41"/>
      <c r="G17" s="41"/>
      <c r="H17" s="41"/>
      <c r="I17" s="50"/>
      <c r="J17" s="50"/>
      <c r="K17" s="50"/>
      <c r="L17" s="50"/>
      <c r="M17" s="50"/>
    </row>
    <row r="18" spans="1:14" ht="15.75" thickBot="1">
      <c r="A18" s="51">
        <v>1</v>
      </c>
      <c r="C18" s="223">
        <f>+F16*0.8</f>
        <v>640</v>
      </c>
      <c r="D18" s="224"/>
      <c r="E18" s="225">
        <f>E16</f>
        <v>1670624800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59"/>
      <c r="D25" s="138" t="s">
        <v>21</v>
      </c>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65.25" customHeight="1">
      <c r="A34" s="142"/>
      <c r="B34" s="367" t="s">
        <v>30</v>
      </c>
      <c r="C34" s="141">
        <v>40</v>
      </c>
      <c r="D34" s="138">
        <f>+D118</f>
        <v>0</v>
      </c>
      <c r="E34" s="1519">
        <f>+D34+D35</f>
        <v>0</v>
      </c>
      <c r="F34" s="57"/>
      <c r="G34" s="57"/>
      <c r="H34" s="57"/>
      <c r="I34" s="39"/>
      <c r="J34" s="39"/>
      <c r="K34" s="39"/>
      <c r="L34" s="39"/>
      <c r="M34" s="39"/>
      <c r="N34" s="2"/>
    </row>
    <row r="35" spans="1:26" ht="82.5" customHeight="1">
      <c r="A35" s="142"/>
      <c r="B35" s="367" t="s">
        <v>31</v>
      </c>
      <c r="C35" s="141">
        <v>60</v>
      </c>
      <c r="D35" s="138">
        <f>+D119</f>
        <v>0</v>
      </c>
      <c r="E35" s="1520"/>
      <c r="F35" s="57"/>
      <c r="G35" s="57"/>
      <c r="H35" s="57"/>
      <c r="I35" s="39"/>
      <c r="J35" s="39"/>
      <c r="K35" s="39"/>
      <c r="L35" s="39"/>
      <c r="M35" s="39"/>
      <c r="N35" s="2"/>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95.25" customHeight="1">
      <c r="A41" s="14">
        <v>1</v>
      </c>
      <c r="B41" s="15" t="s">
        <v>1897</v>
      </c>
      <c r="C41" s="16" t="s">
        <v>1897</v>
      </c>
      <c r="D41" s="15" t="s">
        <v>340</v>
      </c>
      <c r="E41" s="98" t="s">
        <v>2039</v>
      </c>
      <c r="F41" s="16" t="s">
        <v>18</v>
      </c>
      <c r="G41" s="99" t="s">
        <v>5</v>
      </c>
      <c r="H41" s="100">
        <v>41548</v>
      </c>
      <c r="I41" s="100">
        <v>41851</v>
      </c>
      <c r="J41" s="103" t="s">
        <v>19</v>
      </c>
      <c r="K41" s="107">
        <f>(DAYS360(H41,I41))/30</f>
        <v>10</v>
      </c>
      <c r="L41" s="107">
        <v>0</v>
      </c>
      <c r="M41" s="105">
        <v>640</v>
      </c>
      <c r="N41" s="105" t="s">
        <v>51</v>
      </c>
      <c r="O41" s="369"/>
      <c r="P41" s="202">
        <v>383</v>
      </c>
      <c r="Q41" s="18" t="s">
        <v>2040</v>
      </c>
      <c r="R41" s="64"/>
      <c r="S41" s="64"/>
      <c r="T41" s="64"/>
      <c r="U41" s="64"/>
      <c r="V41" s="64"/>
      <c r="W41" s="64"/>
      <c r="X41" s="64"/>
      <c r="Y41" s="64"/>
      <c r="Z41" s="64"/>
    </row>
    <row r="42" spans="1:26" s="147" customFormat="1" ht="44.25" customHeight="1">
      <c r="A42" s="14"/>
      <c r="B42" s="15" t="s">
        <v>1897</v>
      </c>
      <c r="C42" s="16" t="s">
        <v>1897</v>
      </c>
      <c r="D42" s="15" t="s">
        <v>2023</v>
      </c>
      <c r="E42" s="98" t="s">
        <v>1936</v>
      </c>
      <c r="F42" s="16" t="s">
        <v>18</v>
      </c>
      <c r="G42" s="99" t="s">
        <v>5</v>
      </c>
      <c r="H42" s="100">
        <v>41671</v>
      </c>
      <c r="I42" s="100">
        <v>41973</v>
      </c>
      <c r="J42" s="103"/>
      <c r="K42" s="107">
        <v>0</v>
      </c>
      <c r="L42" s="107">
        <f>(DAYS360(H42,I42))/30</f>
        <v>9.9666666666666668</v>
      </c>
      <c r="M42" s="105">
        <v>0</v>
      </c>
      <c r="N42" s="105"/>
      <c r="O42" s="505">
        <v>0</v>
      </c>
      <c r="P42" s="106">
        <v>674</v>
      </c>
      <c r="Q42" s="18" t="s">
        <v>2041</v>
      </c>
      <c r="R42" s="64"/>
      <c r="S42" s="64"/>
      <c r="T42" s="64"/>
      <c r="U42" s="64"/>
      <c r="V42" s="64"/>
      <c r="W42" s="64"/>
      <c r="X42" s="64"/>
      <c r="Y42" s="64"/>
      <c r="Z42" s="64"/>
    </row>
    <row r="43" spans="1:26" s="147" customFormat="1" ht="44.25" customHeight="1">
      <c r="A43" s="14"/>
      <c r="B43" s="15" t="s">
        <v>1897</v>
      </c>
      <c r="C43" s="16" t="s">
        <v>1897</v>
      </c>
      <c r="D43" s="15" t="s">
        <v>2042</v>
      </c>
      <c r="E43" s="98" t="s">
        <v>1936</v>
      </c>
      <c r="F43" s="16" t="s">
        <v>18</v>
      </c>
      <c r="G43" s="99" t="s">
        <v>5</v>
      </c>
      <c r="H43" s="100">
        <v>41031</v>
      </c>
      <c r="I43" s="100">
        <v>41630</v>
      </c>
      <c r="J43" s="103"/>
      <c r="K43" s="107">
        <v>0</v>
      </c>
      <c r="L43" s="107">
        <f>(DAYS360(H43,I43))/30</f>
        <v>19.666666666666668</v>
      </c>
      <c r="M43" s="105">
        <v>0</v>
      </c>
      <c r="N43" s="105"/>
      <c r="O43" s="505">
        <v>0</v>
      </c>
      <c r="P43" s="106">
        <v>673</v>
      </c>
      <c r="Q43" s="18" t="s">
        <v>2043</v>
      </c>
      <c r="R43" s="64"/>
      <c r="S43" s="64"/>
      <c r="T43" s="64"/>
      <c r="U43" s="64"/>
      <c r="V43" s="64"/>
      <c r="W43" s="64"/>
      <c r="X43" s="64"/>
      <c r="Y43" s="64"/>
      <c r="Z43" s="64"/>
    </row>
    <row r="44" spans="1:26" s="147" customFormat="1" ht="44.25" customHeight="1">
      <c r="A44" s="14"/>
      <c r="B44" s="15" t="s">
        <v>1897</v>
      </c>
      <c r="C44" s="16" t="s">
        <v>1897</v>
      </c>
      <c r="D44" s="15" t="s">
        <v>2044</v>
      </c>
      <c r="E44" s="98" t="s">
        <v>2045</v>
      </c>
      <c r="F44" s="16" t="s">
        <v>18</v>
      </c>
      <c r="G44" s="99" t="s">
        <v>5</v>
      </c>
      <c r="H44" s="100">
        <v>41614</v>
      </c>
      <c r="I44" s="100">
        <v>41634</v>
      </c>
      <c r="J44" s="103"/>
      <c r="K44" s="107">
        <f>(DAYS360(H44,I44))/30</f>
        <v>0.66666666666666663</v>
      </c>
      <c r="L44" s="107">
        <v>0</v>
      </c>
      <c r="M44" s="105">
        <v>50</v>
      </c>
      <c r="N44" s="105"/>
      <c r="O44" s="369">
        <v>57500000</v>
      </c>
      <c r="P44" s="106"/>
      <c r="Q44" s="18"/>
      <c r="R44" s="64"/>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SUM(K41:K41)</f>
        <v>10</v>
      </c>
      <c r="L45" s="109">
        <f>SUM(L41:L41)</f>
        <v>0</v>
      </c>
      <c r="M45" s="110">
        <f>SUM(M41:M41)</f>
        <v>640</v>
      </c>
      <c r="N45" s="109">
        <f>SUM(N41:N41)</f>
        <v>0</v>
      </c>
      <c r="O45" s="134"/>
      <c r="P45" s="134"/>
      <c r="Q45" s="135"/>
    </row>
    <row r="46" spans="1:26" s="66" customFormat="1">
      <c r="E46" s="68"/>
    </row>
    <row r="47" spans="1:26" s="66" customFormat="1">
      <c r="B47" s="1587" t="s">
        <v>57</v>
      </c>
      <c r="C47" s="1587" t="s">
        <v>58</v>
      </c>
      <c r="D47" s="1589" t="s">
        <v>59</v>
      </c>
      <c r="E47" s="1589"/>
    </row>
    <row r="48" spans="1:26" s="66" customFormat="1">
      <c r="B48" s="1588"/>
      <c r="C48" s="1588"/>
      <c r="D48" s="146" t="s">
        <v>60</v>
      </c>
      <c r="E48" s="118" t="s">
        <v>61</v>
      </c>
    </row>
    <row r="49" spans="2:17" s="66" customFormat="1" ht="30.6" customHeight="1">
      <c r="B49" s="19" t="s">
        <v>62</v>
      </c>
      <c r="C49" s="160">
        <f>+K45</f>
        <v>10</v>
      </c>
      <c r="D49" s="377"/>
      <c r="E49" s="377" t="s">
        <v>21</v>
      </c>
      <c r="F49" s="112"/>
      <c r="G49" s="112"/>
      <c r="H49" s="112"/>
      <c r="I49" s="112"/>
      <c r="J49" s="112"/>
      <c r="K49" s="112"/>
      <c r="L49" s="112"/>
      <c r="M49" s="112"/>
    </row>
    <row r="50" spans="2:17" s="66" customFormat="1" ht="30" customHeight="1">
      <c r="B50" s="19" t="s">
        <v>64</v>
      </c>
      <c r="C50" s="160">
        <f>+M45</f>
        <v>640</v>
      </c>
      <c r="D50" s="377"/>
      <c r="E50" s="377" t="s">
        <v>21</v>
      </c>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s="30" customFormat="1" ht="109.5" customHeight="1">
      <c r="B56" s="9" t="s">
        <v>66</v>
      </c>
      <c r="C56" s="9" t="s">
        <v>67</v>
      </c>
      <c r="D56" s="9" t="s">
        <v>68</v>
      </c>
      <c r="E56" s="9" t="s">
        <v>69</v>
      </c>
      <c r="F56" s="9" t="s">
        <v>70</v>
      </c>
      <c r="G56" s="9" t="s">
        <v>71</v>
      </c>
      <c r="H56" s="9" t="s">
        <v>72</v>
      </c>
      <c r="I56" s="9" t="s">
        <v>73</v>
      </c>
      <c r="J56" s="9" t="s">
        <v>74</v>
      </c>
      <c r="K56" s="9" t="s">
        <v>75</v>
      </c>
      <c r="L56" s="9" t="s">
        <v>76</v>
      </c>
      <c r="M56" s="139" t="s">
        <v>77</v>
      </c>
      <c r="N56" s="139" t="s">
        <v>78</v>
      </c>
      <c r="O56" s="1522" t="s">
        <v>79</v>
      </c>
      <c r="P56" s="1523"/>
      <c r="Q56" s="9" t="s">
        <v>80</v>
      </c>
    </row>
    <row r="57" spans="2:17" ht="15" customHeight="1">
      <c r="B57" s="309" t="s">
        <v>81</v>
      </c>
      <c r="C57" s="309" t="s">
        <v>251</v>
      </c>
      <c r="D57" s="310" t="s">
        <v>5</v>
      </c>
      <c r="E57" s="310" t="s">
        <v>5</v>
      </c>
      <c r="F57" s="196" t="s">
        <v>5</v>
      </c>
      <c r="G57" s="196" t="s">
        <v>5</v>
      </c>
      <c r="H57" s="196"/>
      <c r="I57" s="291" t="s">
        <v>18</v>
      </c>
      <c r="J57" s="291" t="s">
        <v>5</v>
      </c>
      <c r="K57" s="265" t="s">
        <v>5</v>
      </c>
      <c r="L57" s="265" t="s">
        <v>5</v>
      </c>
      <c r="M57" s="265" t="s">
        <v>5</v>
      </c>
      <c r="N57" s="265" t="s">
        <v>5</v>
      </c>
      <c r="O57" s="1574" t="s">
        <v>1910</v>
      </c>
      <c r="P57" s="1575"/>
      <c r="Q57" s="265"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119.25" customHeight="1">
      <c r="B66" s="9" t="s">
        <v>88</v>
      </c>
      <c r="C66" s="9" t="s">
        <v>89</v>
      </c>
      <c r="D66" s="9" t="s">
        <v>90</v>
      </c>
      <c r="E66" s="9" t="s">
        <v>91</v>
      </c>
      <c r="F66" s="9" t="s">
        <v>92</v>
      </c>
      <c r="G66" s="9" t="s">
        <v>93</v>
      </c>
      <c r="H66" s="9" t="s">
        <v>94</v>
      </c>
      <c r="I66" s="9" t="s">
        <v>95</v>
      </c>
      <c r="J66" s="1522" t="s">
        <v>164</v>
      </c>
      <c r="K66" s="1529"/>
      <c r="L66" s="1523"/>
      <c r="M66" s="9" t="s">
        <v>97</v>
      </c>
      <c r="N66" s="9" t="s">
        <v>234</v>
      </c>
      <c r="O66" s="9" t="s">
        <v>235</v>
      </c>
      <c r="P66" s="1522" t="s">
        <v>79</v>
      </c>
      <c r="Q66" s="1523"/>
    </row>
    <row r="67" spans="2:17" s="30" customFormat="1" ht="49.5" customHeight="1">
      <c r="B67" s="78" t="s">
        <v>356</v>
      </c>
      <c r="C67" s="78"/>
      <c r="D67" s="78"/>
      <c r="E67" s="78"/>
      <c r="F67" s="78"/>
      <c r="G67" s="78"/>
      <c r="H67" s="78"/>
      <c r="I67" s="91"/>
      <c r="J67" s="78" t="s">
        <v>165</v>
      </c>
      <c r="K67" s="91" t="s">
        <v>166</v>
      </c>
      <c r="L67" s="91" t="s">
        <v>167</v>
      </c>
      <c r="M67" s="78"/>
      <c r="N67" s="78"/>
      <c r="O67" s="78"/>
      <c r="P67" s="1524" t="s">
        <v>2046</v>
      </c>
      <c r="Q67" s="1525"/>
    </row>
    <row r="68" spans="2:17" s="30" customFormat="1" ht="33.6" customHeight="1">
      <c r="B68" s="78" t="s">
        <v>443</v>
      </c>
      <c r="C68" s="78"/>
      <c r="D68" s="78"/>
      <c r="E68" s="78"/>
      <c r="F68" s="78"/>
      <c r="G68" s="78"/>
      <c r="H68" s="78"/>
      <c r="I68" s="91"/>
      <c r="J68" s="78"/>
      <c r="K68" s="91"/>
      <c r="L68" s="91"/>
      <c r="M68" s="78"/>
      <c r="N68" s="78"/>
      <c r="O68" s="78"/>
      <c r="P68" s="1524" t="s">
        <v>2046</v>
      </c>
      <c r="Q68" s="1525"/>
    </row>
    <row r="69" spans="2:17" s="30" customFormat="1" ht="146.25" customHeight="1">
      <c r="B69" s="456" t="s">
        <v>2002</v>
      </c>
      <c r="C69" s="93"/>
      <c r="D69" s="93"/>
      <c r="E69" s="93"/>
      <c r="F69" s="93"/>
      <c r="G69" s="93"/>
      <c r="H69" s="93"/>
      <c r="I69" s="41"/>
      <c r="J69" s="93"/>
      <c r="K69" s="41"/>
      <c r="L69" s="41"/>
      <c r="M69" s="93"/>
      <c r="N69" s="93"/>
      <c r="O69" s="93"/>
      <c r="P69" s="506"/>
      <c r="Q69" s="506"/>
    </row>
    <row r="71" spans="2:17" ht="15.75" thickBot="1"/>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0" t="s">
        <v>1944</v>
      </c>
      <c r="E76" s="1531"/>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3" t="s">
        <v>48</v>
      </c>
    </row>
    <row r="86" spans="1:26" s="147" customFormat="1" ht="134.25" customHeight="1">
      <c r="A86" s="14">
        <v>1</v>
      </c>
      <c r="B86" s="15" t="s">
        <v>1915</v>
      </c>
      <c r="C86" s="15" t="s">
        <v>1915</v>
      </c>
      <c r="D86" s="15" t="s">
        <v>1967</v>
      </c>
      <c r="E86" s="98" t="s">
        <v>1968</v>
      </c>
      <c r="F86" s="16" t="s">
        <v>18</v>
      </c>
      <c r="G86" s="99" t="s">
        <v>5</v>
      </c>
      <c r="H86" s="100">
        <v>41275</v>
      </c>
      <c r="I86" s="100">
        <v>41334</v>
      </c>
      <c r="J86" s="103" t="s">
        <v>19</v>
      </c>
      <c r="K86" s="107">
        <f>(DAYS360(H86,I86))/30</f>
        <v>2</v>
      </c>
      <c r="L86" s="103"/>
      <c r="M86" s="105">
        <v>90</v>
      </c>
      <c r="N86" s="105" t="s">
        <v>51</v>
      </c>
      <c r="O86" s="369"/>
      <c r="P86" s="106">
        <v>428</v>
      </c>
      <c r="Q86" s="323" t="s">
        <v>2047</v>
      </c>
      <c r="R86" s="64"/>
      <c r="S86" s="64"/>
      <c r="T86" s="64"/>
      <c r="U86" s="64"/>
      <c r="V86" s="64"/>
      <c r="W86" s="64"/>
      <c r="X86" s="64"/>
      <c r="Y86" s="64"/>
      <c r="Z86" s="64"/>
    </row>
    <row r="87" spans="1:26" s="136" customFormat="1">
      <c r="A87" s="129"/>
      <c r="B87" s="130" t="s">
        <v>29</v>
      </c>
      <c r="C87" s="131"/>
      <c r="D87" s="109"/>
      <c r="E87" s="132"/>
      <c r="F87" s="131"/>
      <c r="G87" s="131"/>
      <c r="H87" s="131"/>
      <c r="I87" s="133"/>
      <c r="J87" s="133"/>
      <c r="K87" s="109">
        <f>SUM(K86:K86)</f>
        <v>2</v>
      </c>
      <c r="L87" s="109">
        <f>SUM(L86:L86)</f>
        <v>0</v>
      </c>
      <c r="M87" s="110">
        <f>SUM(M86:M86)</f>
        <v>90</v>
      </c>
      <c r="N87" s="109">
        <f>SUM(N86:N86)</f>
        <v>0</v>
      </c>
      <c r="O87" s="134"/>
      <c r="P87" s="134"/>
      <c r="Q87" s="135"/>
    </row>
    <row r="88" spans="1:26">
      <c r="B88" s="66"/>
      <c r="C88" s="66"/>
      <c r="D88" s="66"/>
      <c r="E88" s="68"/>
      <c r="F88" s="66"/>
      <c r="G88" s="66"/>
      <c r="H88" s="66"/>
      <c r="I88" s="66"/>
      <c r="J88" s="66"/>
      <c r="K88" s="66"/>
      <c r="L88" s="66"/>
      <c r="M88" s="66"/>
      <c r="N88" s="66"/>
      <c r="O88" s="66"/>
      <c r="P88" s="66"/>
    </row>
    <row r="89" spans="1:26">
      <c r="B89" s="19" t="s">
        <v>156</v>
      </c>
      <c r="C89" s="84">
        <f>+K87</f>
        <v>2</v>
      </c>
      <c r="H89" s="112"/>
      <c r="I89" s="112"/>
      <c r="J89" s="112"/>
      <c r="K89" s="112"/>
      <c r="L89" s="112"/>
      <c r="M89" s="112"/>
      <c r="N89" s="66"/>
      <c r="O89" s="66"/>
      <c r="P89" s="66"/>
    </row>
    <row r="91" spans="1:26" ht="15.75" thickBot="1"/>
    <row r="92" spans="1:26" ht="37.15" customHeight="1" thickBot="1">
      <c r="B92" s="24" t="s">
        <v>157</v>
      </c>
      <c r="C92" s="25" t="s">
        <v>158</v>
      </c>
      <c r="D92" s="24" t="s">
        <v>28</v>
      </c>
      <c r="E92" s="25" t="s">
        <v>159</v>
      </c>
    </row>
    <row r="93" spans="1:26" ht="41.45" customHeight="1">
      <c r="B93" s="85" t="s">
        <v>160</v>
      </c>
      <c r="C93" s="86">
        <v>20</v>
      </c>
      <c r="D93" s="167">
        <v>0</v>
      </c>
      <c r="E93" s="1536">
        <f>+D93+D94+D95</f>
        <v>0</v>
      </c>
    </row>
    <row r="94" spans="1:26">
      <c r="B94" s="85" t="s">
        <v>161</v>
      </c>
      <c r="C94" s="71">
        <v>30</v>
      </c>
      <c r="D94" s="60">
        <v>0</v>
      </c>
      <c r="E94" s="1537"/>
    </row>
    <row r="95" spans="1:26" ht="15.75" thickBot="1">
      <c r="B95" s="85" t="s">
        <v>162</v>
      </c>
      <c r="C95" s="87">
        <v>40</v>
      </c>
      <c r="D95" s="168">
        <v>0</v>
      </c>
      <c r="E95" s="1538"/>
    </row>
    <row r="97" spans="2:17" ht="15.75" thickBot="1"/>
    <row r="98" spans="2:17" ht="15.75" thickBot="1">
      <c r="B98" s="1532" t="s">
        <v>163</v>
      </c>
      <c r="C98" s="1533"/>
      <c r="D98" s="1533"/>
      <c r="E98" s="1533"/>
      <c r="F98" s="1533"/>
      <c r="G98" s="1533"/>
      <c r="H98" s="1533"/>
      <c r="I98" s="1533"/>
      <c r="J98" s="1533"/>
      <c r="K98" s="1533"/>
      <c r="L98" s="1533"/>
      <c r="M98" s="1533"/>
      <c r="N98" s="1534"/>
    </row>
    <row r="100" spans="2:17" ht="76.5" customHeight="1">
      <c r="B100" s="9" t="s">
        <v>88</v>
      </c>
      <c r="C100" s="9" t="s">
        <v>89</v>
      </c>
      <c r="D100" s="9" t="s">
        <v>90</v>
      </c>
      <c r="E100" s="9" t="s">
        <v>91</v>
      </c>
      <c r="F100" s="9" t="s">
        <v>92</v>
      </c>
      <c r="G100" s="9" t="s">
        <v>93</v>
      </c>
      <c r="H100" s="9" t="s">
        <v>94</v>
      </c>
      <c r="I100" s="9" t="s">
        <v>95</v>
      </c>
      <c r="J100" s="1522" t="s">
        <v>164</v>
      </c>
      <c r="K100" s="1529"/>
      <c r="L100" s="1523"/>
      <c r="M100" s="9" t="s">
        <v>97</v>
      </c>
      <c r="N100" s="9" t="s">
        <v>234</v>
      </c>
      <c r="O100" s="9" t="s">
        <v>235</v>
      </c>
      <c r="P100" s="1522" t="s">
        <v>79</v>
      </c>
      <c r="Q100" s="1523"/>
    </row>
    <row r="101" spans="2:17" s="30" customFormat="1" ht="60.75" customHeight="1">
      <c r="B101" s="78" t="s">
        <v>1495</v>
      </c>
      <c r="C101" s="78"/>
      <c r="D101" s="78"/>
      <c r="E101" s="78"/>
      <c r="F101" s="78"/>
      <c r="G101" s="78"/>
      <c r="H101" s="78"/>
      <c r="I101" s="91"/>
      <c r="J101" s="78" t="s">
        <v>165</v>
      </c>
      <c r="K101" s="91" t="s">
        <v>166</v>
      </c>
      <c r="L101" s="91" t="s">
        <v>167</v>
      </c>
      <c r="M101" s="78"/>
      <c r="N101" s="78"/>
      <c r="O101" s="78"/>
      <c r="P101" s="1528"/>
      <c r="Q101" s="1528"/>
    </row>
    <row r="102" spans="2:17" s="30" customFormat="1" ht="36.75" customHeight="1">
      <c r="B102" s="78" t="s">
        <v>1075</v>
      </c>
      <c r="C102" s="78"/>
      <c r="D102" s="78"/>
      <c r="E102" s="78"/>
      <c r="F102" s="78"/>
      <c r="G102" s="78"/>
      <c r="H102" s="78"/>
      <c r="I102" s="91"/>
      <c r="J102" s="78"/>
      <c r="K102" s="91"/>
      <c r="L102" s="91"/>
      <c r="M102" s="78"/>
      <c r="N102" s="78"/>
      <c r="O102" s="78"/>
      <c r="P102" s="1528"/>
      <c r="Q102" s="1528"/>
    </row>
    <row r="103" spans="2:17" s="30" customFormat="1" ht="33.6" customHeight="1">
      <c r="B103" s="78" t="s">
        <v>227</v>
      </c>
      <c r="C103" s="78"/>
      <c r="D103" s="78"/>
      <c r="E103" s="78"/>
      <c r="F103" s="78"/>
      <c r="G103" s="78"/>
      <c r="H103" s="78"/>
      <c r="I103" s="91"/>
      <c r="J103" s="78"/>
      <c r="K103" s="91"/>
      <c r="L103" s="91"/>
      <c r="M103" s="78"/>
      <c r="N103" s="78"/>
      <c r="O103" s="78"/>
      <c r="P103" s="1524"/>
      <c r="Q103" s="1525"/>
    </row>
    <row r="104" spans="2:17" ht="105">
      <c r="B104" s="456" t="s">
        <v>2048</v>
      </c>
    </row>
    <row r="106" spans="2:17" ht="15.75" thickBot="1"/>
    <row r="107" spans="2:17" ht="54" customHeight="1">
      <c r="B107" s="146" t="s">
        <v>17</v>
      </c>
      <c r="C107" s="146" t="s">
        <v>157</v>
      </c>
      <c r="D107" s="9" t="s">
        <v>158</v>
      </c>
      <c r="E107" s="146" t="s">
        <v>28</v>
      </c>
      <c r="F107" s="25" t="s">
        <v>228</v>
      </c>
      <c r="G107" s="26"/>
    </row>
    <row r="108" spans="2:17" ht="120.75" customHeight="1">
      <c r="B108" s="1540" t="s">
        <v>229</v>
      </c>
      <c r="C108" s="115" t="s">
        <v>230</v>
      </c>
      <c r="D108" s="138">
        <v>25</v>
      </c>
      <c r="E108" s="60">
        <v>0</v>
      </c>
      <c r="F108" s="1541">
        <f>+E108+E109+E110</f>
        <v>0</v>
      </c>
      <c r="G108" s="27"/>
    </row>
    <row r="109" spans="2:17" ht="76.150000000000006" customHeight="1">
      <c r="B109" s="1540"/>
      <c r="C109" s="115" t="s">
        <v>231</v>
      </c>
      <c r="D109" s="141">
        <v>25</v>
      </c>
      <c r="E109" s="60">
        <v>0</v>
      </c>
      <c r="F109" s="1542"/>
      <c r="G109" s="27"/>
    </row>
    <row r="110" spans="2:17" ht="69" customHeight="1">
      <c r="B110" s="1540"/>
      <c r="C110" s="115" t="s">
        <v>232</v>
      </c>
      <c r="D110" s="138">
        <v>10</v>
      </c>
      <c r="E110" s="60">
        <v>0</v>
      </c>
      <c r="F110" s="1543"/>
      <c r="G110" s="27"/>
    </row>
    <row r="111" spans="2:17">
      <c r="C111" s="57"/>
    </row>
    <row r="114" spans="2:5">
      <c r="B114" s="8" t="s">
        <v>233</v>
      </c>
    </row>
    <row r="117" spans="2:5">
      <c r="B117" s="9" t="s">
        <v>17</v>
      </c>
      <c r="C117" s="9" t="s">
        <v>27</v>
      </c>
      <c r="D117" s="146" t="s">
        <v>28</v>
      </c>
      <c r="E117" s="146" t="s">
        <v>29</v>
      </c>
    </row>
    <row r="118" spans="2:5" ht="61.5" customHeight="1">
      <c r="B118" s="367" t="s">
        <v>236</v>
      </c>
      <c r="C118" s="141">
        <v>40</v>
      </c>
      <c r="D118" s="138">
        <f>+E93</f>
        <v>0</v>
      </c>
      <c r="E118" s="1519">
        <f>+D118+D119</f>
        <v>0</v>
      </c>
    </row>
    <row r="119" spans="2:5" ht="68.25" customHeight="1">
      <c r="B119" s="367" t="s">
        <v>237</v>
      </c>
      <c r="C119" s="141">
        <v>60</v>
      </c>
      <c r="D119" s="138">
        <f>+F108</f>
        <v>0</v>
      </c>
      <c r="E119" s="1520"/>
    </row>
  </sheetData>
  <mergeCells count="38">
    <mergeCell ref="P102:Q102"/>
    <mergeCell ref="P103:Q103"/>
    <mergeCell ref="B108:B110"/>
    <mergeCell ref="F108:F110"/>
    <mergeCell ref="E118:E119"/>
    <mergeCell ref="P101:Q101"/>
    <mergeCell ref="P67:Q67"/>
    <mergeCell ref="P68:Q68"/>
    <mergeCell ref="B72:N72"/>
    <mergeCell ref="D75:E75"/>
    <mergeCell ref="D76:E76"/>
    <mergeCell ref="B79:P79"/>
    <mergeCell ref="B82:N82"/>
    <mergeCell ref="E93:E95"/>
    <mergeCell ref="B98:N98"/>
    <mergeCell ref="J100:L100"/>
    <mergeCell ref="P100:Q100"/>
    <mergeCell ref="J66:L66"/>
    <mergeCell ref="P66:Q66"/>
    <mergeCell ref="C10:E10"/>
    <mergeCell ref="B14:C15"/>
    <mergeCell ref="B16:C16"/>
    <mergeCell ref="E34:E35"/>
    <mergeCell ref="M37:N37"/>
    <mergeCell ref="B47:B48"/>
    <mergeCell ref="C47:C48"/>
    <mergeCell ref="D47:E47"/>
    <mergeCell ref="C51:N51"/>
    <mergeCell ref="B53:N53"/>
    <mergeCell ref="O56:P56"/>
    <mergeCell ref="O57:P57"/>
    <mergeCell ref="B63:N63"/>
    <mergeCell ref="C9:N9"/>
    <mergeCell ref="B2:P2"/>
    <mergeCell ref="B4:P4"/>
    <mergeCell ref="C6:N6"/>
    <mergeCell ref="C7:N7"/>
    <mergeCell ref="C8:N8"/>
  </mergeCells>
  <dataValidations count="2">
    <dataValidation type="decimal" allowBlank="1" showInputMessage="1" showErrorMessage="1" sqref="WVH983035 WLL983035 C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C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C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C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C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C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C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C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C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C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C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C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C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C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C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5 A65531 IS65531 SO65531 ACK65531 AMG65531 AWC65531 BFY65531 BPU65531 BZQ65531 CJM65531 CTI65531 DDE65531 DNA65531 DWW65531 EGS65531 EQO65531 FAK65531 FKG65531 FUC65531 GDY65531 GNU65531 GXQ65531 HHM65531 HRI65531 IBE65531 ILA65531 IUW65531 JES65531 JOO65531 JYK65531 KIG65531 KSC65531 LBY65531 LLU65531 LVQ65531 MFM65531 MPI65531 MZE65531 NJA65531 NSW65531 OCS65531 OMO65531 OWK65531 PGG65531 PQC65531 PZY65531 QJU65531 QTQ65531 RDM65531 RNI65531 RXE65531 SHA65531 SQW65531 TAS65531 TKO65531 TUK65531 UEG65531 UOC65531 UXY65531 VHU65531 VRQ65531 WBM65531 WLI65531 WVE65531 A131067 IS131067 SO131067 ACK131067 AMG131067 AWC131067 BFY131067 BPU131067 BZQ131067 CJM131067 CTI131067 DDE131067 DNA131067 DWW131067 EGS131067 EQO131067 FAK131067 FKG131067 FUC131067 GDY131067 GNU131067 GXQ131067 HHM131067 HRI131067 IBE131067 ILA131067 IUW131067 JES131067 JOO131067 JYK131067 KIG131067 KSC131067 LBY131067 LLU131067 LVQ131067 MFM131067 MPI131067 MZE131067 NJA131067 NSW131067 OCS131067 OMO131067 OWK131067 PGG131067 PQC131067 PZY131067 QJU131067 QTQ131067 RDM131067 RNI131067 RXE131067 SHA131067 SQW131067 TAS131067 TKO131067 TUK131067 UEG131067 UOC131067 UXY131067 VHU131067 VRQ131067 WBM131067 WLI131067 WVE131067 A196603 IS196603 SO196603 ACK196603 AMG196603 AWC196603 BFY196603 BPU196603 BZQ196603 CJM196603 CTI196603 DDE196603 DNA196603 DWW196603 EGS196603 EQO196603 FAK196603 FKG196603 FUC196603 GDY196603 GNU196603 GXQ196603 HHM196603 HRI196603 IBE196603 ILA196603 IUW196603 JES196603 JOO196603 JYK196603 KIG196603 KSC196603 LBY196603 LLU196603 LVQ196603 MFM196603 MPI196603 MZE196603 NJA196603 NSW196603 OCS196603 OMO196603 OWK196603 PGG196603 PQC196603 PZY196603 QJU196603 QTQ196603 RDM196603 RNI196603 RXE196603 SHA196603 SQW196603 TAS196603 TKO196603 TUK196603 UEG196603 UOC196603 UXY196603 VHU196603 VRQ196603 WBM196603 WLI196603 WVE196603 A262139 IS262139 SO262139 ACK262139 AMG262139 AWC262139 BFY262139 BPU262139 BZQ262139 CJM262139 CTI262139 DDE262139 DNA262139 DWW262139 EGS262139 EQO262139 FAK262139 FKG262139 FUC262139 GDY262139 GNU262139 GXQ262139 HHM262139 HRI262139 IBE262139 ILA262139 IUW262139 JES262139 JOO262139 JYK262139 KIG262139 KSC262139 LBY262139 LLU262139 LVQ262139 MFM262139 MPI262139 MZE262139 NJA262139 NSW262139 OCS262139 OMO262139 OWK262139 PGG262139 PQC262139 PZY262139 QJU262139 QTQ262139 RDM262139 RNI262139 RXE262139 SHA262139 SQW262139 TAS262139 TKO262139 TUK262139 UEG262139 UOC262139 UXY262139 VHU262139 VRQ262139 WBM262139 WLI262139 WVE262139 A327675 IS327675 SO327675 ACK327675 AMG327675 AWC327675 BFY327675 BPU327675 BZQ327675 CJM327675 CTI327675 DDE327675 DNA327675 DWW327675 EGS327675 EQO327675 FAK327675 FKG327675 FUC327675 GDY327675 GNU327675 GXQ327675 HHM327675 HRI327675 IBE327675 ILA327675 IUW327675 JES327675 JOO327675 JYK327675 KIG327675 KSC327675 LBY327675 LLU327675 LVQ327675 MFM327675 MPI327675 MZE327675 NJA327675 NSW327675 OCS327675 OMO327675 OWK327675 PGG327675 PQC327675 PZY327675 QJU327675 QTQ327675 RDM327675 RNI327675 RXE327675 SHA327675 SQW327675 TAS327675 TKO327675 TUK327675 UEG327675 UOC327675 UXY327675 VHU327675 VRQ327675 WBM327675 WLI327675 WVE327675 A393211 IS393211 SO393211 ACK393211 AMG393211 AWC393211 BFY393211 BPU393211 BZQ393211 CJM393211 CTI393211 DDE393211 DNA393211 DWW393211 EGS393211 EQO393211 FAK393211 FKG393211 FUC393211 GDY393211 GNU393211 GXQ393211 HHM393211 HRI393211 IBE393211 ILA393211 IUW393211 JES393211 JOO393211 JYK393211 KIG393211 KSC393211 LBY393211 LLU393211 LVQ393211 MFM393211 MPI393211 MZE393211 NJA393211 NSW393211 OCS393211 OMO393211 OWK393211 PGG393211 PQC393211 PZY393211 QJU393211 QTQ393211 RDM393211 RNI393211 RXE393211 SHA393211 SQW393211 TAS393211 TKO393211 TUK393211 UEG393211 UOC393211 UXY393211 VHU393211 VRQ393211 WBM393211 WLI393211 WVE393211 A458747 IS458747 SO458747 ACK458747 AMG458747 AWC458747 BFY458747 BPU458747 BZQ458747 CJM458747 CTI458747 DDE458747 DNA458747 DWW458747 EGS458747 EQO458747 FAK458747 FKG458747 FUC458747 GDY458747 GNU458747 GXQ458747 HHM458747 HRI458747 IBE458747 ILA458747 IUW458747 JES458747 JOO458747 JYK458747 KIG458747 KSC458747 LBY458747 LLU458747 LVQ458747 MFM458747 MPI458747 MZE458747 NJA458747 NSW458747 OCS458747 OMO458747 OWK458747 PGG458747 PQC458747 PZY458747 QJU458747 QTQ458747 RDM458747 RNI458747 RXE458747 SHA458747 SQW458747 TAS458747 TKO458747 TUK458747 UEG458747 UOC458747 UXY458747 VHU458747 VRQ458747 WBM458747 WLI458747 WVE458747 A524283 IS524283 SO524283 ACK524283 AMG524283 AWC524283 BFY524283 BPU524283 BZQ524283 CJM524283 CTI524283 DDE524283 DNA524283 DWW524283 EGS524283 EQO524283 FAK524283 FKG524283 FUC524283 GDY524283 GNU524283 GXQ524283 HHM524283 HRI524283 IBE524283 ILA524283 IUW524283 JES524283 JOO524283 JYK524283 KIG524283 KSC524283 LBY524283 LLU524283 LVQ524283 MFM524283 MPI524283 MZE524283 NJA524283 NSW524283 OCS524283 OMO524283 OWK524283 PGG524283 PQC524283 PZY524283 QJU524283 QTQ524283 RDM524283 RNI524283 RXE524283 SHA524283 SQW524283 TAS524283 TKO524283 TUK524283 UEG524283 UOC524283 UXY524283 VHU524283 VRQ524283 WBM524283 WLI524283 WVE524283 A589819 IS589819 SO589819 ACK589819 AMG589819 AWC589819 BFY589819 BPU589819 BZQ589819 CJM589819 CTI589819 DDE589819 DNA589819 DWW589819 EGS589819 EQO589819 FAK589819 FKG589819 FUC589819 GDY589819 GNU589819 GXQ589819 HHM589819 HRI589819 IBE589819 ILA589819 IUW589819 JES589819 JOO589819 JYK589819 KIG589819 KSC589819 LBY589819 LLU589819 LVQ589819 MFM589819 MPI589819 MZE589819 NJA589819 NSW589819 OCS589819 OMO589819 OWK589819 PGG589819 PQC589819 PZY589819 QJU589819 QTQ589819 RDM589819 RNI589819 RXE589819 SHA589819 SQW589819 TAS589819 TKO589819 TUK589819 UEG589819 UOC589819 UXY589819 VHU589819 VRQ589819 WBM589819 WLI589819 WVE589819 A655355 IS655355 SO655355 ACK655355 AMG655355 AWC655355 BFY655355 BPU655355 BZQ655355 CJM655355 CTI655355 DDE655355 DNA655355 DWW655355 EGS655355 EQO655355 FAK655355 FKG655355 FUC655355 GDY655355 GNU655355 GXQ655355 HHM655355 HRI655355 IBE655355 ILA655355 IUW655355 JES655355 JOO655355 JYK655355 KIG655355 KSC655355 LBY655355 LLU655355 LVQ655355 MFM655355 MPI655355 MZE655355 NJA655355 NSW655355 OCS655355 OMO655355 OWK655355 PGG655355 PQC655355 PZY655355 QJU655355 QTQ655355 RDM655355 RNI655355 RXE655355 SHA655355 SQW655355 TAS655355 TKO655355 TUK655355 UEG655355 UOC655355 UXY655355 VHU655355 VRQ655355 WBM655355 WLI655355 WVE655355 A720891 IS720891 SO720891 ACK720891 AMG720891 AWC720891 BFY720891 BPU720891 BZQ720891 CJM720891 CTI720891 DDE720891 DNA720891 DWW720891 EGS720891 EQO720891 FAK720891 FKG720891 FUC720891 GDY720891 GNU720891 GXQ720891 HHM720891 HRI720891 IBE720891 ILA720891 IUW720891 JES720891 JOO720891 JYK720891 KIG720891 KSC720891 LBY720891 LLU720891 LVQ720891 MFM720891 MPI720891 MZE720891 NJA720891 NSW720891 OCS720891 OMO720891 OWK720891 PGG720891 PQC720891 PZY720891 QJU720891 QTQ720891 RDM720891 RNI720891 RXE720891 SHA720891 SQW720891 TAS720891 TKO720891 TUK720891 UEG720891 UOC720891 UXY720891 VHU720891 VRQ720891 WBM720891 WLI720891 WVE720891 A786427 IS786427 SO786427 ACK786427 AMG786427 AWC786427 BFY786427 BPU786427 BZQ786427 CJM786427 CTI786427 DDE786427 DNA786427 DWW786427 EGS786427 EQO786427 FAK786427 FKG786427 FUC786427 GDY786427 GNU786427 GXQ786427 HHM786427 HRI786427 IBE786427 ILA786427 IUW786427 JES786427 JOO786427 JYK786427 KIG786427 KSC786427 LBY786427 LLU786427 LVQ786427 MFM786427 MPI786427 MZE786427 NJA786427 NSW786427 OCS786427 OMO786427 OWK786427 PGG786427 PQC786427 PZY786427 QJU786427 QTQ786427 RDM786427 RNI786427 RXE786427 SHA786427 SQW786427 TAS786427 TKO786427 TUK786427 UEG786427 UOC786427 UXY786427 VHU786427 VRQ786427 WBM786427 WLI786427 WVE786427 A851963 IS851963 SO851963 ACK851963 AMG851963 AWC851963 BFY851963 BPU851963 BZQ851963 CJM851963 CTI851963 DDE851963 DNA851963 DWW851963 EGS851963 EQO851963 FAK851963 FKG851963 FUC851963 GDY851963 GNU851963 GXQ851963 HHM851963 HRI851963 IBE851963 ILA851963 IUW851963 JES851963 JOO851963 JYK851963 KIG851963 KSC851963 LBY851963 LLU851963 LVQ851963 MFM851963 MPI851963 MZE851963 NJA851963 NSW851963 OCS851963 OMO851963 OWK851963 PGG851963 PQC851963 PZY851963 QJU851963 QTQ851963 RDM851963 RNI851963 RXE851963 SHA851963 SQW851963 TAS851963 TKO851963 TUK851963 UEG851963 UOC851963 UXY851963 VHU851963 VRQ851963 WBM851963 WLI851963 WVE851963 A917499 IS917499 SO917499 ACK917499 AMG917499 AWC917499 BFY917499 BPU917499 BZQ917499 CJM917499 CTI917499 DDE917499 DNA917499 DWW917499 EGS917499 EQO917499 FAK917499 FKG917499 FUC917499 GDY917499 GNU917499 GXQ917499 HHM917499 HRI917499 IBE917499 ILA917499 IUW917499 JES917499 JOO917499 JYK917499 KIG917499 KSC917499 LBY917499 LLU917499 LVQ917499 MFM917499 MPI917499 MZE917499 NJA917499 NSW917499 OCS917499 OMO917499 OWK917499 PGG917499 PQC917499 PZY917499 QJU917499 QTQ917499 RDM917499 RNI917499 RXE917499 SHA917499 SQW917499 TAS917499 TKO917499 TUK917499 UEG917499 UOC917499 UXY917499 VHU917499 VRQ917499 WBM917499 WLI917499 WVE917499 A983035 IS983035 SO983035 ACK983035 AMG983035 AWC983035 BFY983035 BPU983035 BZQ983035 CJM983035 CTI983035 DDE983035 DNA983035 DWW983035 EGS983035 EQO983035 FAK983035 FKG983035 FUC983035 GDY983035 GNU983035 GXQ983035 HHM983035 HRI983035 IBE983035 ILA983035 IUW983035 JES983035 JOO983035 JYK983035 KIG983035 KSC983035 LBY983035 LLU983035 LVQ983035 MFM983035 MPI983035 MZE983035 NJA983035 NSW983035 OCS983035 OMO983035 OWK983035 PGG983035 PQC983035 PZY983035 QJU983035 QTQ983035 RDM983035 RNI983035 RXE983035 SHA983035 SQW983035 TAS983035 TKO983035 TUK983035 UEG983035 UOC983035 UXY983035 VHU983035 VRQ983035 WBM983035 WLI983035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8"/>
  <sheetViews>
    <sheetView topLeftCell="A55" zoomScale="70" zoomScaleNormal="70" workbookViewId="0">
      <selection activeCell="A56" sqref="A56"/>
    </sheetView>
  </sheetViews>
  <sheetFormatPr baseColWidth="10" defaultRowHeight="15"/>
  <cols>
    <col min="1" max="1" width="3.140625" style="28" bestFit="1" customWidth="1"/>
    <col min="2" max="2" width="67" style="28" customWidth="1"/>
    <col min="3" max="3" width="31.140625" style="28" customWidth="1"/>
    <col min="4" max="4" width="26.7109375" style="28" customWidth="1"/>
    <col min="5" max="5" width="25" style="28" customWidth="1"/>
    <col min="6" max="7" width="29.7109375" style="28" customWidth="1"/>
    <col min="8" max="8" width="18.5703125" style="28" customWidth="1"/>
    <col min="9" max="9" width="21" style="28" customWidth="1"/>
    <col min="10" max="11" width="21.7109375" style="28" customWidth="1"/>
    <col min="12" max="12" width="22.42578125" style="28" customWidth="1"/>
    <col min="13" max="13" width="21.5703125" style="28" customWidth="1"/>
    <col min="14" max="14" width="24.7109375" style="28" customWidth="1"/>
    <col min="15" max="15" width="26.140625" style="28" customWidth="1"/>
    <col min="16" max="16" width="19.5703125" style="28" bestFit="1" customWidth="1"/>
    <col min="17" max="17" width="23.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2049</v>
      </c>
      <c r="D10" s="1514"/>
      <c r="E10" s="151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ht="45" customHeight="1">
      <c r="B15" s="1597"/>
      <c r="C15" s="1598"/>
      <c r="D15" s="144">
        <v>43</v>
      </c>
      <c r="E15" s="42">
        <v>626484300</v>
      </c>
      <c r="F15" s="149">
        <v>300</v>
      </c>
      <c r="G15" s="150"/>
      <c r="I15" s="45"/>
      <c r="J15" s="45"/>
      <c r="K15" s="45"/>
      <c r="L15" s="45"/>
      <c r="M15" s="45"/>
      <c r="N15" s="2"/>
    </row>
    <row r="16" spans="2:16" ht="15.75" thickBot="1">
      <c r="B16" s="1517" t="s">
        <v>13</v>
      </c>
      <c r="C16" s="1518"/>
      <c r="D16" s="144">
        <f>SUM(D15:D15)</f>
        <v>43</v>
      </c>
      <c r="E16" s="151">
        <f>SUM(E15:E15)</f>
        <v>626484300</v>
      </c>
      <c r="F16" s="497">
        <f>SUM(F15:F15)</f>
        <v>300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223">
        <f>+F16*0.8</f>
        <v>240</v>
      </c>
      <c r="D18" s="224"/>
      <c r="E18" s="225">
        <f>E16</f>
        <v>626484300</v>
      </c>
      <c r="F18" s="7"/>
      <c r="G18" s="7"/>
      <c r="H18" s="7"/>
      <c r="I18" s="53"/>
      <c r="J18" s="53"/>
      <c r="K18" s="53"/>
      <c r="L18" s="53"/>
      <c r="M18" s="53"/>
    </row>
    <row r="19" spans="1:14">
      <c r="A19" s="142"/>
      <c r="C19" s="507"/>
      <c r="D19" s="224"/>
      <c r="E19" s="508"/>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59"/>
      <c r="D25" s="138" t="s">
        <v>21</v>
      </c>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65.25" customHeight="1">
      <c r="A34" s="142"/>
      <c r="B34" s="367" t="s">
        <v>30</v>
      </c>
      <c r="C34" s="141">
        <v>40</v>
      </c>
      <c r="D34" s="138">
        <f>+D117</f>
        <v>0</v>
      </c>
      <c r="E34" s="1519">
        <f>+D34+D35</f>
        <v>0</v>
      </c>
      <c r="F34" s="57"/>
      <c r="G34" s="57"/>
      <c r="H34" s="57"/>
      <c r="I34" s="39"/>
      <c r="J34" s="39"/>
      <c r="K34" s="39"/>
      <c r="L34" s="39"/>
      <c r="M34" s="39"/>
      <c r="N34" s="2"/>
    </row>
    <row r="35" spans="1:26" ht="82.5" customHeight="1">
      <c r="A35" s="142"/>
      <c r="B35" s="367" t="s">
        <v>31</v>
      </c>
      <c r="C35" s="141">
        <v>60</v>
      </c>
      <c r="D35" s="138">
        <f>+D118</f>
        <v>0</v>
      </c>
      <c r="E35" s="1520"/>
      <c r="F35" s="57"/>
      <c r="G35" s="57"/>
      <c r="H35" s="57"/>
      <c r="I35" s="39"/>
      <c r="J35" s="39"/>
      <c r="K35" s="39"/>
      <c r="L35" s="39"/>
      <c r="M35" s="39"/>
      <c r="N35" s="2"/>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75">
      <c r="A41" s="14">
        <v>1</v>
      </c>
      <c r="B41" s="15" t="s">
        <v>1897</v>
      </c>
      <c r="C41" s="16" t="s">
        <v>1897</v>
      </c>
      <c r="D41" s="15" t="s">
        <v>340</v>
      </c>
      <c r="E41" s="98" t="s">
        <v>2039</v>
      </c>
      <c r="F41" s="16" t="s">
        <v>18</v>
      </c>
      <c r="G41" s="99" t="s">
        <v>5</v>
      </c>
      <c r="H41" s="100">
        <v>41548</v>
      </c>
      <c r="I41" s="100">
        <v>41851</v>
      </c>
      <c r="J41" s="103" t="s">
        <v>19</v>
      </c>
      <c r="K41" s="107">
        <v>0</v>
      </c>
      <c r="L41" s="107">
        <v>0</v>
      </c>
      <c r="M41" s="107">
        <f>(DAYS360(H41,I41))/30</f>
        <v>10</v>
      </c>
      <c r="N41" s="105" t="s">
        <v>51</v>
      </c>
      <c r="O41" s="106"/>
      <c r="P41" s="106">
        <v>387</v>
      </c>
      <c r="Q41" s="18" t="s">
        <v>2050</v>
      </c>
      <c r="R41" s="64"/>
      <c r="S41" s="64"/>
      <c r="T41" s="64"/>
      <c r="U41" s="64"/>
      <c r="V41" s="64"/>
      <c r="W41" s="64"/>
      <c r="X41" s="64"/>
      <c r="Y41" s="64"/>
      <c r="Z41" s="64"/>
    </row>
    <row r="42" spans="1:26" s="147" customFormat="1" ht="100.5" customHeight="1">
      <c r="A42" s="14"/>
      <c r="B42" s="15" t="s">
        <v>1897</v>
      </c>
      <c r="C42" s="16" t="s">
        <v>1897</v>
      </c>
      <c r="D42" s="15" t="s">
        <v>2051</v>
      </c>
      <c r="E42" s="98" t="s">
        <v>1936</v>
      </c>
      <c r="F42" s="16" t="s">
        <v>18</v>
      </c>
      <c r="G42" s="99" t="s">
        <v>5</v>
      </c>
      <c r="H42" s="100">
        <v>40257</v>
      </c>
      <c r="I42" s="100">
        <v>41820</v>
      </c>
      <c r="J42" s="103"/>
      <c r="K42" s="107">
        <v>0</v>
      </c>
      <c r="L42" s="107">
        <v>0</v>
      </c>
      <c r="M42" s="107">
        <f>(DAYS360(H42,I42))/30</f>
        <v>51.333333333333336</v>
      </c>
      <c r="N42" s="105"/>
      <c r="O42" s="503">
        <v>0</v>
      </c>
      <c r="P42" s="106" t="s">
        <v>2052</v>
      </c>
      <c r="Q42" s="18" t="s">
        <v>2053</v>
      </c>
      <c r="R42" s="64"/>
      <c r="S42" s="64"/>
      <c r="T42" s="64"/>
      <c r="U42" s="64"/>
      <c r="V42" s="64"/>
      <c r="W42" s="64"/>
      <c r="X42" s="64"/>
      <c r="Y42" s="64"/>
      <c r="Z42" s="64"/>
    </row>
    <row r="43" spans="1:26" s="136" customFormat="1">
      <c r="A43" s="129"/>
      <c r="B43" s="130" t="s">
        <v>29</v>
      </c>
      <c r="C43" s="131"/>
      <c r="D43" s="109"/>
      <c r="E43" s="132"/>
      <c r="F43" s="131"/>
      <c r="G43" s="131"/>
      <c r="H43" s="131"/>
      <c r="I43" s="133"/>
      <c r="J43" s="133"/>
      <c r="K43" s="109">
        <f>SUM(K41:K41)</f>
        <v>0</v>
      </c>
      <c r="L43" s="109">
        <f>SUM(L41:L41)</f>
        <v>0</v>
      </c>
      <c r="M43" s="110">
        <f>SUM(M41:M41)</f>
        <v>10</v>
      </c>
      <c r="N43" s="109">
        <f>SUM(N41:N41)</f>
        <v>0</v>
      </c>
      <c r="O43" s="134"/>
      <c r="P43" s="134"/>
      <c r="Q43" s="135"/>
    </row>
    <row r="44" spans="1:26" s="147" customFormat="1">
      <c r="A44" s="467"/>
      <c r="B44" s="468"/>
      <c r="C44" s="469"/>
      <c r="D44" s="470"/>
      <c r="E44" s="480"/>
      <c r="F44" s="469"/>
      <c r="G44" s="469"/>
      <c r="H44" s="469"/>
      <c r="I44" s="472"/>
      <c r="J44" s="472"/>
      <c r="K44" s="473"/>
      <c r="L44" s="473"/>
      <c r="M44" s="474"/>
      <c r="N44" s="473"/>
      <c r="O44" s="475"/>
      <c r="P44" s="475"/>
      <c r="Q44" s="64"/>
    </row>
    <row r="45" spans="1:26" s="66" customFormat="1">
      <c r="E45" s="68"/>
    </row>
    <row r="46" spans="1:26" s="66" customFormat="1">
      <c r="B46" s="1587" t="s">
        <v>57</v>
      </c>
      <c r="C46" s="1587" t="s">
        <v>58</v>
      </c>
      <c r="D46" s="1589" t="s">
        <v>59</v>
      </c>
      <c r="E46" s="1589"/>
    </row>
    <row r="47" spans="1:26" s="66" customFormat="1">
      <c r="B47" s="1588"/>
      <c r="C47" s="1588"/>
      <c r="D47" s="146" t="s">
        <v>60</v>
      </c>
      <c r="E47" s="118" t="s">
        <v>61</v>
      </c>
    </row>
    <row r="48" spans="1:26" s="66" customFormat="1" ht="30.6" customHeight="1">
      <c r="B48" s="19" t="s">
        <v>62</v>
      </c>
      <c r="C48" s="160">
        <f>+K43</f>
        <v>0</v>
      </c>
      <c r="D48" s="377"/>
      <c r="E48" s="377" t="s">
        <v>21</v>
      </c>
      <c r="F48" s="112"/>
      <c r="G48" s="112"/>
      <c r="H48" s="112"/>
      <c r="I48" s="112"/>
      <c r="J48" s="112"/>
      <c r="K48" s="112"/>
      <c r="L48" s="112"/>
      <c r="M48" s="112"/>
    </row>
    <row r="49" spans="2:17" s="66" customFormat="1" ht="30" customHeight="1">
      <c r="B49" s="19" t="s">
        <v>64</v>
      </c>
      <c r="C49" s="160">
        <f>+M43</f>
        <v>10</v>
      </c>
      <c r="D49" s="377"/>
      <c r="E49" s="377" t="s">
        <v>21</v>
      </c>
    </row>
    <row r="50" spans="2:17" s="66" customFormat="1">
      <c r="B50" s="113"/>
      <c r="C50" s="1512"/>
      <c r="D50" s="1512"/>
      <c r="E50" s="1512"/>
      <c r="F50" s="1512"/>
      <c r="G50" s="1512"/>
      <c r="H50" s="1512"/>
      <c r="I50" s="1512"/>
      <c r="J50" s="1512"/>
      <c r="K50" s="1512"/>
      <c r="L50" s="1512"/>
      <c r="M50" s="1512"/>
      <c r="N50" s="1512"/>
    </row>
    <row r="51" spans="2:17" ht="28.15" customHeight="1" thickBot="1"/>
    <row r="52" spans="2:17" ht="15.75" thickBot="1">
      <c r="B52" s="1513" t="s">
        <v>65</v>
      </c>
      <c r="C52" s="1513"/>
      <c r="D52" s="1513"/>
      <c r="E52" s="1513"/>
      <c r="F52" s="1513"/>
      <c r="G52" s="1513"/>
      <c r="H52" s="1513"/>
      <c r="I52" s="1513"/>
      <c r="J52" s="1513"/>
      <c r="K52" s="1513"/>
      <c r="L52" s="1513"/>
      <c r="M52" s="1513"/>
      <c r="N52" s="1513"/>
    </row>
    <row r="55" spans="2:17" ht="111" customHeight="1">
      <c r="B55" s="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ht="15" customHeight="1">
      <c r="B56" s="309" t="s">
        <v>81</v>
      </c>
      <c r="C56" s="309" t="s">
        <v>251</v>
      </c>
      <c r="D56" s="310" t="s">
        <v>5</v>
      </c>
      <c r="E56" s="310" t="s">
        <v>5</v>
      </c>
      <c r="F56" s="196" t="s">
        <v>5</v>
      </c>
      <c r="G56" s="196" t="s">
        <v>5</v>
      </c>
      <c r="H56" s="196"/>
      <c r="I56" s="291" t="s">
        <v>18</v>
      </c>
      <c r="J56" s="291" t="s">
        <v>5</v>
      </c>
      <c r="K56" s="265" t="s">
        <v>5</v>
      </c>
      <c r="L56" s="265" t="s">
        <v>5</v>
      </c>
      <c r="M56" s="265" t="s">
        <v>5</v>
      </c>
      <c r="N56" s="265" t="s">
        <v>5</v>
      </c>
      <c r="O56" s="1574" t="s">
        <v>1910</v>
      </c>
      <c r="P56" s="1575"/>
      <c r="Q56" s="265" t="s">
        <v>18</v>
      </c>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5" spans="2:17" ht="76.5" customHeight="1">
      <c r="B65" s="9" t="s">
        <v>88</v>
      </c>
      <c r="C65" s="9" t="s">
        <v>89</v>
      </c>
      <c r="D65" s="9" t="s">
        <v>90</v>
      </c>
      <c r="E65" s="9" t="s">
        <v>91</v>
      </c>
      <c r="F65" s="9" t="s">
        <v>92</v>
      </c>
      <c r="G65" s="9" t="s">
        <v>93</v>
      </c>
      <c r="H65" s="9" t="s">
        <v>94</v>
      </c>
      <c r="I65" s="9" t="s">
        <v>95</v>
      </c>
      <c r="J65" s="1522" t="s">
        <v>164</v>
      </c>
      <c r="K65" s="1529"/>
      <c r="L65" s="1523"/>
      <c r="M65" s="9" t="s">
        <v>97</v>
      </c>
      <c r="N65" s="9" t="s">
        <v>234</v>
      </c>
      <c r="O65" s="9" t="s">
        <v>235</v>
      </c>
      <c r="P65" s="1522" t="s">
        <v>79</v>
      </c>
      <c r="Q65" s="1523"/>
    </row>
    <row r="66" spans="2:17" s="30" customFormat="1" ht="36" customHeight="1">
      <c r="B66" s="78" t="s">
        <v>356</v>
      </c>
      <c r="C66" s="78"/>
      <c r="D66" s="78"/>
      <c r="E66" s="78"/>
      <c r="F66" s="78"/>
      <c r="G66" s="78"/>
      <c r="H66" s="78"/>
      <c r="I66" s="91"/>
      <c r="J66" s="78"/>
      <c r="K66" s="91"/>
      <c r="L66" s="91"/>
      <c r="M66" s="78"/>
      <c r="N66" s="78"/>
      <c r="O66" s="78"/>
      <c r="P66" s="1524" t="s">
        <v>2046</v>
      </c>
      <c r="Q66" s="1525"/>
    </row>
    <row r="67" spans="2:17" s="30" customFormat="1" ht="33.6" customHeight="1">
      <c r="B67" s="78" t="s">
        <v>443</v>
      </c>
      <c r="C67" s="78"/>
      <c r="D67" s="78"/>
      <c r="E67" s="78"/>
      <c r="F67" s="78"/>
      <c r="G67" s="78"/>
      <c r="H67" s="78"/>
      <c r="I67" s="91"/>
      <c r="J67" s="78"/>
      <c r="K67" s="91"/>
      <c r="L67" s="91"/>
      <c r="M67" s="78"/>
      <c r="N67" s="78"/>
      <c r="O67" s="78"/>
      <c r="P67" s="1524" t="s">
        <v>2046</v>
      </c>
      <c r="Q67" s="1525"/>
    </row>
    <row r="68" spans="2:17" s="30" customFormat="1" ht="148.5" customHeight="1">
      <c r="B68" s="456" t="s">
        <v>2002</v>
      </c>
      <c r="C68" s="93"/>
      <c r="D68" s="93"/>
      <c r="E68" s="93"/>
      <c r="F68" s="93"/>
      <c r="G68" s="93"/>
      <c r="H68" s="93"/>
      <c r="I68" s="41"/>
      <c r="J68" s="93"/>
      <c r="K68" s="41"/>
      <c r="L68" s="41"/>
      <c r="M68" s="93"/>
      <c r="N68" s="93"/>
      <c r="O68" s="93"/>
      <c r="P68" s="506"/>
      <c r="Q68" s="506"/>
    </row>
    <row r="70" spans="2:17" ht="15.75" thickBot="1"/>
    <row r="71" spans="2:17" ht="15.75" thickBot="1">
      <c r="B71" s="1532" t="s">
        <v>139</v>
      </c>
      <c r="C71" s="1533"/>
      <c r="D71" s="1533"/>
      <c r="E71" s="1533"/>
      <c r="F71" s="1533"/>
      <c r="G71" s="1533"/>
      <c r="H71" s="1533"/>
      <c r="I71" s="1533"/>
      <c r="J71" s="1533"/>
      <c r="K71" s="1533"/>
      <c r="L71" s="1533"/>
      <c r="M71" s="1533"/>
      <c r="N71" s="1534"/>
    </row>
    <row r="74" spans="2:17" ht="46.15" customHeight="1">
      <c r="B74" s="22" t="s">
        <v>17</v>
      </c>
      <c r="C74" s="22" t="s">
        <v>80</v>
      </c>
      <c r="D74" s="1522" t="s">
        <v>79</v>
      </c>
      <c r="E74" s="1523"/>
    </row>
    <row r="75" spans="2:17" ht="46.9" customHeight="1">
      <c r="B75" s="78" t="s">
        <v>140</v>
      </c>
      <c r="C75" s="59" t="s">
        <v>18</v>
      </c>
      <c r="D75" s="1524" t="s">
        <v>1944</v>
      </c>
      <c r="E75" s="1525"/>
    </row>
    <row r="78" spans="2:17">
      <c r="B78" s="1505" t="s">
        <v>141</v>
      </c>
      <c r="C78" s="1506"/>
      <c r="D78" s="1506"/>
      <c r="E78" s="1506"/>
      <c r="F78" s="1506"/>
      <c r="G78" s="1506"/>
      <c r="H78" s="1506"/>
      <c r="I78" s="1506"/>
      <c r="J78" s="1506"/>
      <c r="K78" s="1506"/>
      <c r="L78" s="1506"/>
      <c r="M78" s="1506"/>
      <c r="N78" s="1506"/>
      <c r="O78" s="1506"/>
      <c r="P78" s="1506"/>
    </row>
    <row r="80" spans="2:17" ht="15.75" thickBot="1"/>
    <row r="81" spans="1:26" ht="15.75" thickBot="1">
      <c r="B81" s="1532" t="s">
        <v>142</v>
      </c>
      <c r="C81" s="1533"/>
      <c r="D81" s="1533"/>
      <c r="E81" s="1533"/>
      <c r="F81" s="1533"/>
      <c r="G81" s="1533"/>
      <c r="H81" s="1533"/>
      <c r="I81" s="1533"/>
      <c r="J81" s="1533"/>
      <c r="K81" s="1533"/>
      <c r="L81" s="1533"/>
      <c r="M81" s="1533"/>
      <c r="N81" s="1534"/>
    </row>
    <row r="83" spans="1:26" ht="15.75" thickBot="1">
      <c r="M83" s="10"/>
      <c r="N83" s="10"/>
    </row>
    <row r="84" spans="1:26" s="39" customFormat="1" ht="109.5" customHeight="1">
      <c r="B84" s="11" t="s">
        <v>33</v>
      </c>
      <c r="C84" s="11" t="s">
        <v>34</v>
      </c>
      <c r="D84" s="11" t="s">
        <v>35</v>
      </c>
      <c r="E84" s="11" t="s">
        <v>36</v>
      </c>
      <c r="F84" s="11" t="s">
        <v>37</v>
      </c>
      <c r="G84" s="11" t="s">
        <v>38</v>
      </c>
      <c r="H84" s="11" t="s">
        <v>39</v>
      </c>
      <c r="I84" s="11" t="s">
        <v>40</v>
      </c>
      <c r="J84" s="11" t="s">
        <v>41</v>
      </c>
      <c r="K84" s="11" t="s">
        <v>42</v>
      </c>
      <c r="L84" s="11" t="s">
        <v>43</v>
      </c>
      <c r="M84" s="12" t="s">
        <v>44</v>
      </c>
      <c r="N84" s="11" t="s">
        <v>45</v>
      </c>
      <c r="O84" s="11" t="s">
        <v>46</v>
      </c>
      <c r="P84" s="13" t="s">
        <v>47</v>
      </c>
      <c r="Q84" s="13" t="s">
        <v>48</v>
      </c>
    </row>
    <row r="85" spans="1:26" s="147" customFormat="1" ht="93.75" customHeight="1">
      <c r="A85" s="14">
        <v>1</v>
      </c>
      <c r="B85" s="15" t="s">
        <v>1915</v>
      </c>
      <c r="C85" s="16" t="s">
        <v>1915</v>
      </c>
      <c r="D85" s="15" t="s">
        <v>1957</v>
      </c>
      <c r="E85" s="186" t="s">
        <v>1958</v>
      </c>
      <c r="F85" s="16" t="s">
        <v>18</v>
      </c>
      <c r="G85" s="99" t="s">
        <v>5</v>
      </c>
      <c r="H85" s="100">
        <v>41656</v>
      </c>
      <c r="I85" s="101" t="s">
        <v>2054</v>
      </c>
      <c r="J85" s="103" t="s">
        <v>19</v>
      </c>
      <c r="K85" s="509"/>
      <c r="L85" s="103"/>
      <c r="M85" s="105"/>
      <c r="N85" s="105" t="s">
        <v>51</v>
      </c>
      <c r="O85" s="504" t="s">
        <v>2054</v>
      </c>
      <c r="P85" s="504" t="s">
        <v>2055</v>
      </c>
      <c r="Q85" s="323" t="s">
        <v>2056</v>
      </c>
      <c r="R85" s="64"/>
      <c r="S85" s="64"/>
      <c r="T85" s="64"/>
      <c r="U85" s="64"/>
      <c r="V85" s="64"/>
      <c r="W85" s="64"/>
      <c r="X85" s="64"/>
      <c r="Y85" s="64"/>
      <c r="Z85" s="64"/>
    </row>
    <row r="86" spans="1:26" s="136" customFormat="1">
      <c r="A86" s="129"/>
      <c r="B86" s="130" t="s">
        <v>29</v>
      </c>
      <c r="C86" s="131"/>
      <c r="D86" s="109"/>
      <c r="E86" s="132"/>
      <c r="F86" s="131"/>
      <c r="G86" s="131"/>
      <c r="H86" s="131"/>
      <c r="I86" s="133"/>
      <c r="J86" s="133"/>
      <c r="K86" s="109">
        <f>SUM(K85:K85)</f>
        <v>0</v>
      </c>
      <c r="L86" s="109">
        <f>SUM(L85:L85)</f>
        <v>0</v>
      </c>
      <c r="M86" s="110">
        <f>SUM(M85:M85)</f>
        <v>0</v>
      </c>
      <c r="N86" s="109">
        <f>SUM(N85:N85)</f>
        <v>0</v>
      </c>
      <c r="O86" s="134"/>
      <c r="P86" s="134"/>
      <c r="Q86" s="135"/>
    </row>
    <row r="87" spans="1:26">
      <c r="B87" s="66"/>
      <c r="C87" s="66"/>
      <c r="D87" s="66"/>
      <c r="E87" s="68"/>
      <c r="F87" s="66"/>
      <c r="G87" s="66"/>
      <c r="H87" s="66"/>
      <c r="I87" s="66"/>
      <c r="J87" s="66"/>
      <c r="K87" s="66"/>
      <c r="L87" s="66"/>
      <c r="M87" s="66"/>
      <c r="N87" s="66"/>
      <c r="O87" s="66"/>
      <c r="P87" s="66"/>
    </row>
    <row r="88" spans="1:26">
      <c r="B88" s="19" t="s">
        <v>156</v>
      </c>
      <c r="C88" s="84">
        <f>+K86</f>
        <v>0</v>
      </c>
      <c r="H88" s="112"/>
      <c r="I88" s="112"/>
      <c r="J88" s="112"/>
      <c r="K88" s="112"/>
      <c r="L88" s="112"/>
      <c r="M88" s="112"/>
      <c r="N88" s="66"/>
      <c r="O88" s="66"/>
      <c r="P88" s="66"/>
    </row>
    <row r="90" spans="1:26" ht="15.75" thickBot="1"/>
    <row r="91" spans="1:26" ht="37.15" customHeight="1" thickBot="1">
      <c r="B91" s="24" t="s">
        <v>157</v>
      </c>
      <c r="C91" s="25" t="s">
        <v>158</v>
      </c>
      <c r="D91" s="24" t="s">
        <v>28</v>
      </c>
      <c r="E91" s="25" t="s">
        <v>159</v>
      </c>
    </row>
    <row r="92" spans="1:26" ht="41.45" customHeight="1">
      <c r="B92" s="85" t="s">
        <v>160</v>
      </c>
      <c r="C92" s="86">
        <v>20</v>
      </c>
      <c r="D92" s="167">
        <v>0</v>
      </c>
      <c r="E92" s="1536">
        <f>+D92+D93+D94</f>
        <v>0</v>
      </c>
    </row>
    <row r="93" spans="1:26">
      <c r="B93" s="85" t="s">
        <v>161</v>
      </c>
      <c r="C93" s="71">
        <v>30</v>
      </c>
      <c r="D93" s="60">
        <v>0</v>
      </c>
      <c r="E93" s="1537"/>
    </row>
    <row r="94" spans="1:26" ht="15.75" thickBot="1">
      <c r="B94" s="85" t="s">
        <v>162</v>
      </c>
      <c r="C94" s="87">
        <v>40</v>
      </c>
      <c r="D94" s="168">
        <v>0</v>
      </c>
      <c r="E94" s="1538"/>
    </row>
    <row r="96" spans="1:26" ht="15.75" thickBot="1"/>
    <row r="97" spans="2:17" ht="15.75" thickBot="1">
      <c r="B97" s="1532" t="s">
        <v>163</v>
      </c>
      <c r="C97" s="1533"/>
      <c r="D97" s="1533"/>
      <c r="E97" s="1533"/>
      <c r="F97" s="1533"/>
      <c r="G97" s="1533"/>
      <c r="H97" s="1533"/>
      <c r="I97" s="1533"/>
      <c r="J97" s="1533"/>
      <c r="K97" s="1533"/>
      <c r="L97" s="1533"/>
      <c r="M97" s="1533"/>
      <c r="N97" s="1534"/>
    </row>
    <row r="99" spans="2:17" ht="76.5" customHeight="1">
      <c r="B99" s="9" t="s">
        <v>88</v>
      </c>
      <c r="C99" s="9" t="s">
        <v>89</v>
      </c>
      <c r="D99" s="9" t="s">
        <v>90</v>
      </c>
      <c r="E99" s="9" t="s">
        <v>91</v>
      </c>
      <c r="F99" s="9" t="s">
        <v>92</v>
      </c>
      <c r="G99" s="9" t="s">
        <v>93</v>
      </c>
      <c r="H99" s="9" t="s">
        <v>94</v>
      </c>
      <c r="I99" s="9" t="s">
        <v>95</v>
      </c>
      <c r="J99" s="1522" t="s">
        <v>164</v>
      </c>
      <c r="K99" s="1529"/>
      <c r="L99" s="1523"/>
      <c r="M99" s="9" t="s">
        <v>97</v>
      </c>
      <c r="N99" s="9" t="s">
        <v>234</v>
      </c>
      <c r="O99" s="9" t="s">
        <v>235</v>
      </c>
      <c r="P99" s="1522" t="s">
        <v>79</v>
      </c>
      <c r="Q99" s="1523"/>
    </row>
    <row r="100" spans="2:17" ht="49.5" customHeight="1">
      <c r="B100" s="192" t="s">
        <v>1495</v>
      </c>
      <c r="C100" s="192"/>
      <c r="D100" s="72"/>
      <c r="E100" s="72"/>
      <c r="F100" s="72"/>
      <c r="G100" s="72"/>
      <c r="H100" s="72"/>
      <c r="I100" s="74"/>
      <c r="J100" s="88"/>
      <c r="K100" s="89"/>
      <c r="L100" s="77"/>
      <c r="M100" s="59"/>
      <c r="N100" s="59"/>
      <c r="O100" s="59"/>
      <c r="P100" s="1535"/>
      <c r="Q100" s="1535"/>
    </row>
    <row r="101" spans="2:17" ht="34.5" customHeight="1">
      <c r="B101" s="192" t="s">
        <v>1075</v>
      </c>
      <c r="C101" s="192"/>
      <c r="D101" s="72"/>
      <c r="E101" s="72"/>
      <c r="F101" s="72"/>
      <c r="G101" s="72"/>
      <c r="H101" s="72"/>
      <c r="I101" s="74"/>
      <c r="J101" s="88"/>
      <c r="K101" s="89"/>
      <c r="L101" s="77"/>
      <c r="M101" s="59"/>
      <c r="N101" s="59"/>
      <c r="O101" s="59"/>
      <c r="P101" s="1535"/>
      <c r="Q101" s="1535"/>
    </row>
    <row r="102" spans="2:17" ht="33.6" customHeight="1">
      <c r="B102" s="192" t="s">
        <v>227</v>
      </c>
      <c r="C102" s="192"/>
      <c r="D102" s="72"/>
      <c r="E102" s="72"/>
      <c r="F102" s="72"/>
      <c r="G102" s="72"/>
      <c r="H102" s="72"/>
      <c r="I102" s="74"/>
      <c r="J102" s="88"/>
      <c r="K102" s="77"/>
      <c r="L102" s="77"/>
      <c r="M102" s="59"/>
      <c r="N102" s="59"/>
      <c r="O102" s="59"/>
      <c r="P102" s="1604"/>
      <c r="Q102" s="1605"/>
    </row>
    <row r="103" spans="2:17" ht="105">
      <c r="B103" s="456" t="s">
        <v>2057</v>
      </c>
    </row>
    <row r="105" spans="2:17" ht="15.75" thickBot="1"/>
    <row r="106" spans="2:17" ht="54" customHeight="1">
      <c r="B106" s="146" t="s">
        <v>17</v>
      </c>
      <c r="C106" s="146" t="s">
        <v>157</v>
      </c>
      <c r="D106" s="9" t="s">
        <v>158</v>
      </c>
      <c r="E106" s="146" t="s">
        <v>28</v>
      </c>
      <c r="F106" s="25" t="s">
        <v>228</v>
      </c>
      <c r="G106" s="26"/>
    </row>
    <row r="107" spans="2:17" ht="150">
      <c r="B107" s="1540" t="s">
        <v>229</v>
      </c>
      <c r="C107" s="115" t="s">
        <v>230</v>
      </c>
      <c r="D107" s="138">
        <v>25</v>
      </c>
      <c r="E107" s="390">
        <v>0</v>
      </c>
      <c r="F107" s="1541">
        <f>+E107+E108+E109</f>
        <v>0</v>
      </c>
      <c r="G107" s="27"/>
    </row>
    <row r="108" spans="2:17" ht="120">
      <c r="B108" s="1540"/>
      <c r="C108" s="115" t="s">
        <v>231</v>
      </c>
      <c r="D108" s="141">
        <v>25</v>
      </c>
      <c r="E108" s="390">
        <v>0</v>
      </c>
      <c r="F108" s="1542"/>
      <c r="G108" s="27"/>
    </row>
    <row r="109" spans="2:17" ht="90">
      <c r="B109" s="1540"/>
      <c r="C109" s="115" t="s">
        <v>232</v>
      </c>
      <c r="D109" s="138">
        <v>10</v>
      </c>
      <c r="E109" s="390">
        <v>0</v>
      </c>
      <c r="F109" s="1543"/>
      <c r="G109" s="27"/>
    </row>
    <row r="110" spans="2:17">
      <c r="C110" s="57"/>
    </row>
    <row r="113" spans="2:5">
      <c r="B113" s="8" t="s">
        <v>233</v>
      </c>
    </row>
    <row r="116" spans="2:5">
      <c r="B116" s="9" t="s">
        <v>17</v>
      </c>
      <c r="C116" s="9" t="s">
        <v>27</v>
      </c>
      <c r="D116" s="146" t="s">
        <v>28</v>
      </c>
      <c r="E116" s="146" t="s">
        <v>29</v>
      </c>
    </row>
    <row r="117" spans="2:5" ht="61.5" customHeight="1">
      <c r="B117" s="367" t="s">
        <v>236</v>
      </c>
      <c r="C117" s="141">
        <v>40</v>
      </c>
      <c r="D117" s="138">
        <f>+E92</f>
        <v>0</v>
      </c>
      <c r="E117" s="1519">
        <f>+D117+D118</f>
        <v>0</v>
      </c>
    </row>
    <row r="118" spans="2:5" ht="68.25" customHeight="1">
      <c r="B118" s="367" t="s">
        <v>237</v>
      </c>
      <c r="C118" s="141">
        <v>60</v>
      </c>
      <c r="D118" s="138">
        <f>+F107</f>
        <v>0</v>
      </c>
      <c r="E118" s="1520"/>
    </row>
  </sheetData>
  <mergeCells count="38">
    <mergeCell ref="P101:Q101"/>
    <mergeCell ref="P102:Q102"/>
    <mergeCell ref="B107:B109"/>
    <mergeCell ref="F107:F109"/>
    <mergeCell ref="E117:E118"/>
    <mergeCell ref="P100:Q100"/>
    <mergeCell ref="P66:Q66"/>
    <mergeCell ref="P67:Q67"/>
    <mergeCell ref="B71:N71"/>
    <mergeCell ref="D74:E74"/>
    <mergeCell ref="D75:E75"/>
    <mergeCell ref="B78:P78"/>
    <mergeCell ref="B81:N81"/>
    <mergeCell ref="E92:E94"/>
    <mergeCell ref="B97:N97"/>
    <mergeCell ref="J99:L99"/>
    <mergeCell ref="P99:Q99"/>
    <mergeCell ref="J65:L65"/>
    <mergeCell ref="P65:Q65"/>
    <mergeCell ref="C10:E10"/>
    <mergeCell ref="B14:C15"/>
    <mergeCell ref="B16:C16"/>
    <mergeCell ref="E34:E35"/>
    <mergeCell ref="M37:N37"/>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list" allowBlank="1" showInputMessage="1" showErrorMessage="1" sqref="WVE983034 A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A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A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A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A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A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A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A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A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A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A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A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A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A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A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34 WLL983034 C65530 IV65530 SR65530 ACN65530 AMJ65530 AWF65530 BGB65530 BPX65530 BZT65530 CJP65530 CTL65530 DDH65530 DND65530 DWZ65530 EGV65530 EQR65530 FAN65530 FKJ65530 FUF65530 GEB65530 GNX65530 GXT65530 HHP65530 HRL65530 IBH65530 ILD65530 IUZ65530 JEV65530 JOR65530 JYN65530 KIJ65530 KSF65530 LCB65530 LLX65530 LVT65530 MFP65530 MPL65530 MZH65530 NJD65530 NSZ65530 OCV65530 OMR65530 OWN65530 PGJ65530 PQF65530 QAB65530 QJX65530 QTT65530 RDP65530 RNL65530 RXH65530 SHD65530 SQZ65530 TAV65530 TKR65530 TUN65530 UEJ65530 UOF65530 UYB65530 VHX65530 VRT65530 WBP65530 WLL65530 WVH65530 C131066 IV131066 SR131066 ACN131066 AMJ131066 AWF131066 BGB131066 BPX131066 BZT131066 CJP131066 CTL131066 DDH131066 DND131066 DWZ131066 EGV131066 EQR131066 FAN131066 FKJ131066 FUF131066 GEB131066 GNX131066 GXT131066 HHP131066 HRL131066 IBH131066 ILD131066 IUZ131066 JEV131066 JOR131066 JYN131066 KIJ131066 KSF131066 LCB131066 LLX131066 LVT131066 MFP131066 MPL131066 MZH131066 NJD131066 NSZ131066 OCV131066 OMR131066 OWN131066 PGJ131066 PQF131066 QAB131066 QJX131066 QTT131066 RDP131066 RNL131066 RXH131066 SHD131066 SQZ131066 TAV131066 TKR131066 TUN131066 UEJ131066 UOF131066 UYB131066 VHX131066 VRT131066 WBP131066 WLL131066 WVH131066 C196602 IV196602 SR196602 ACN196602 AMJ196602 AWF196602 BGB196602 BPX196602 BZT196602 CJP196602 CTL196602 DDH196602 DND196602 DWZ196602 EGV196602 EQR196602 FAN196602 FKJ196602 FUF196602 GEB196602 GNX196602 GXT196602 HHP196602 HRL196602 IBH196602 ILD196602 IUZ196602 JEV196602 JOR196602 JYN196602 KIJ196602 KSF196602 LCB196602 LLX196602 LVT196602 MFP196602 MPL196602 MZH196602 NJD196602 NSZ196602 OCV196602 OMR196602 OWN196602 PGJ196602 PQF196602 QAB196602 QJX196602 QTT196602 RDP196602 RNL196602 RXH196602 SHD196602 SQZ196602 TAV196602 TKR196602 TUN196602 UEJ196602 UOF196602 UYB196602 VHX196602 VRT196602 WBP196602 WLL196602 WVH196602 C262138 IV262138 SR262138 ACN262138 AMJ262138 AWF262138 BGB262138 BPX262138 BZT262138 CJP262138 CTL262138 DDH262138 DND262138 DWZ262138 EGV262138 EQR262138 FAN262138 FKJ262138 FUF262138 GEB262138 GNX262138 GXT262138 HHP262138 HRL262138 IBH262138 ILD262138 IUZ262138 JEV262138 JOR262138 JYN262138 KIJ262138 KSF262138 LCB262138 LLX262138 LVT262138 MFP262138 MPL262138 MZH262138 NJD262138 NSZ262138 OCV262138 OMR262138 OWN262138 PGJ262138 PQF262138 QAB262138 QJX262138 QTT262138 RDP262138 RNL262138 RXH262138 SHD262138 SQZ262138 TAV262138 TKR262138 TUN262138 UEJ262138 UOF262138 UYB262138 VHX262138 VRT262138 WBP262138 WLL262138 WVH262138 C327674 IV327674 SR327674 ACN327674 AMJ327674 AWF327674 BGB327674 BPX327674 BZT327674 CJP327674 CTL327674 DDH327674 DND327674 DWZ327674 EGV327674 EQR327674 FAN327674 FKJ327674 FUF327674 GEB327674 GNX327674 GXT327674 HHP327674 HRL327674 IBH327674 ILD327674 IUZ327674 JEV327674 JOR327674 JYN327674 KIJ327674 KSF327674 LCB327674 LLX327674 LVT327674 MFP327674 MPL327674 MZH327674 NJD327674 NSZ327674 OCV327674 OMR327674 OWN327674 PGJ327674 PQF327674 QAB327674 QJX327674 QTT327674 RDP327674 RNL327674 RXH327674 SHD327674 SQZ327674 TAV327674 TKR327674 TUN327674 UEJ327674 UOF327674 UYB327674 VHX327674 VRT327674 WBP327674 WLL327674 WVH327674 C393210 IV393210 SR393210 ACN393210 AMJ393210 AWF393210 BGB393210 BPX393210 BZT393210 CJP393210 CTL393210 DDH393210 DND393210 DWZ393210 EGV393210 EQR393210 FAN393210 FKJ393210 FUF393210 GEB393210 GNX393210 GXT393210 HHP393210 HRL393210 IBH393210 ILD393210 IUZ393210 JEV393210 JOR393210 JYN393210 KIJ393210 KSF393210 LCB393210 LLX393210 LVT393210 MFP393210 MPL393210 MZH393210 NJD393210 NSZ393210 OCV393210 OMR393210 OWN393210 PGJ393210 PQF393210 QAB393210 QJX393210 QTT393210 RDP393210 RNL393210 RXH393210 SHD393210 SQZ393210 TAV393210 TKR393210 TUN393210 UEJ393210 UOF393210 UYB393210 VHX393210 VRT393210 WBP393210 WLL393210 WVH393210 C458746 IV458746 SR458746 ACN458746 AMJ458746 AWF458746 BGB458746 BPX458746 BZT458746 CJP458746 CTL458746 DDH458746 DND458746 DWZ458746 EGV458746 EQR458746 FAN458746 FKJ458746 FUF458746 GEB458746 GNX458746 GXT458746 HHP458746 HRL458746 IBH458746 ILD458746 IUZ458746 JEV458746 JOR458746 JYN458746 KIJ458746 KSF458746 LCB458746 LLX458746 LVT458746 MFP458746 MPL458746 MZH458746 NJD458746 NSZ458746 OCV458746 OMR458746 OWN458746 PGJ458746 PQF458746 QAB458746 QJX458746 QTT458746 RDP458746 RNL458746 RXH458746 SHD458746 SQZ458746 TAV458746 TKR458746 TUN458746 UEJ458746 UOF458746 UYB458746 VHX458746 VRT458746 WBP458746 WLL458746 WVH458746 C524282 IV524282 SR524282 ACN524282 AMJ524282 AWF524282 BGB524282 BPX524282 BZT524282 CJP524282 CTL524282 DDH524282 DND524282 DWZ524282 EGV524282 EQR524282 FAN524282 FKJ524282 FUF524282 GEB524282 GNX524282 GXT524282 HHP524282 HRL524282 IBH524282 ILD524282 IUZ524282 JEV524282 JOR524282 JYN524282 KIJ524282 KSF524282 LCB524282 LLX524282 LVT524282 MFP524282 MPL524282 MZH524282 NJD524282 NSZ524282 OCV524282 OMR524282 OWN524282 PGJ524282 PQF524282 QAB524282 QJX524282 QTT524282 RDP524282 RNL524282 RXH524282 SHD524282 SQZ524282 TAV524282 TKR524282 TUN524282 UEJ524282 UOF524282 UYB524282 VHX524282 VRT524282 WBP524282 WLL524282 WVH524282 C589818 IV589818 SR589818 ACN589818 AMJ589818 AWF589818 BGB589818 BPX589818 BZT589818 CJP589818 CTL589818 DDH589818 DND589818 DWZ589818 EGV589818 EQR589818 FAN589818 FKJ589818 FUF589818 GEB589818 GNX589818 GXT589818 HHP589818 HRL589818 IBH589818 ILD589818 IUZ589818 JEV589818 JOR589818 JYN589818 KIJ589818 KSF589818 LCB589818 LLX589818 LVT589818 MFP589818 MPL589818 MZH589818 NJD589818 NSZ589818 OCV589818 OMR589818 OWN589818 PGJ589818 PQF589818 QAB589818 QJX589818 QTT589818 RDP589818 RNL589818 RXH589818 SHD589818 SQZ589818 TAV589818 TKR589818 TUN589818 UEJ589818 UOF589818 UYB589818 VHX589818 VRT589818 WBP589818 WLL589818 WVH589818 C655354 IV655354 SR655354 ACN655354 AMJ655354 AWF655354 BGB655354 BPX655354 BZT655354 CJP655354 CTL655354 DDH655354 DND655354 DWZ655354 EGV655354 EQR655354 FAN655354 FKJ655354 FUF655354 GEB655354 GNX655354 GXT655354 HHP655354 HRL655354 IBH655354 ILD655354 IUZ655354 JEV655354 JOR655354 JYN655354 KIJ655354 KSF655354 LCB655354 LLX655354 LVT655354 MFP655354 MPL655354 MZH655354 NJD655354 NSZ655354 OCV655354 OMR655354 OWN655354 PGJ655354 PQF655354 QAB655354 QJX655354 QTT655354 RDP655354 RNL655354 RXH655354 SHD655354 SQZ655354 TAV655354 TKR655354 TUN655354 UEJ655354 UOF655354 UYB655354 VHX655354 VRT655354 WBP655354 WLL655354 WVH655354 C720890 IV720890 SR720890 ACN720890 AMJ720890 AWF720890 BGB720890 BPX720890 BZT720890 CJP720890 CTL720890 DDH720890 DND720890 DWZ720890 EGV720890 EQR720890 FAN720890 FKJ720890 FUF720890 GEB720890 GNX720890 GXT720890 HHP720890 HRL720890 IBH720890 ILD720890 IUZ720890 JEV720890 JOR720890 JYN720890 KIJ720890 KSF720890 LCB720890 LLX720890 LVT720890 MFP720890 MPL720890 MZH720890 NJD720890 NSZ720890 OCV720890 OMR720890 OWN720890 PGJ720890 PQF720890 QAB720890 QJX720890 QTT720890 RDP720890 RNL720890 RXH720890 SHD720890 SQZ720890 TAV720890 TKR720890 TUN720890 UEJ720890 UOF720890 UYB720890 VHX720890 VRT720890 WBP720890 WLL720890 WVH720890 C786426 IV786426 SR786426 ACN786426 AMJ786426 AWF786426 BGB786426 BPX786426 BZT786426 CJP786426 CTL786426 DDH786426 DND786426 DWZ786426 EGV786426 EQR786426 FAN786426 FKJ786426 FUF786426 GEB786426 GNX786426 GXT786426 HHP786426 HRL786426 IBH786426 ILD786426 IUZ786426 JEV786426 JOR786426 JYN786426 KIJ786426 KSF786426 LCB786426 LLX786426 LVT786426 MFP786426 MPL786426 MZH786426 NJD786426 NSZ786426 OCV786426 OMR786426 OWN786426 PGJ786426 PQF786426 QAB786426 QJX786426 QTT786426 RDP786426 RNL786426 RXH786426 SHD786426 SQZ786426 TAV786426 TKR786426 TUN786426 UEJ786426 UOF786426 UYB786426 VHX786426 VRT786426 WBP786426 WLL786426 WVH786426 C851962 IV851962 SR851962 ACN851962 AMJ851962 AWF851962 BGB851962 BPX851962 BZT851962 CJP851962 CTL851962 DDH851962 DND851962 DWZ851962 EGV851962 EQR851962 FAN851962 FKJ851962 FUF851962 GEB851962 GNX851962 GXT851962 HHP851962 HRL851962 IBH851962 ILD851962 IUZ851962 JEV851962 JOR851962 JYN851962 KIJ851962 KSF851962 LCB851962 LLX851962 LVT851962 MFP851962 MPL851962 MZH851962 NJD851962 NSZ851962 OCV851962 OMR851962 OWN851962 PGJ851962 PQF851962 QAB851962 QJX851962 QTT851962 RDP851962 RNL851962 RXH851962 SHD851962 SQZ851962 TAV851962 TKR851962 TUN851962 UEJ851962 UOF851962 UYB851962 VHX851962 VRT851962 WBP851962 WLL851962 WVH851962 C917498 IV917498 SR917498 ACN917498 AMJ917498 AWF917498 BGB917498 BPX917498 BZT917498 CJP917498 CTL917498 DDH917498 DND917498 DWZ917498 EGV917498 EQR917498 FAN917498 FKJ917498 FUF917498 GEB917498 GNX917498 GXT917498 HHP917498 HRL917498 IBH917498 ILD917498 IUZ917498 JEV917498 JOR917498 JYN917498 KIJ917498 KSF917498 LCB917498 LLX917498 LVT917498 MFP917498 MPL917498 MZH917498 NJD917498 NSZ917498 OCV917498 OMR917498 OWN917498 PGJ917498 PQF917498 QAB917498 QJX917498 QTT917498 RDP917498 RNL917498 RXH917498 SHD917498 SQZ917498 TAV917498 TKR917498 TUN917498 UEJ917498 UOF917498 UYB917498 VHX917498 VRT917498 WBP917498 WLL917498 WVH917498 C983034 IV983034 SR983034 ACN983034 AMJ983034 AWF983034 BGB983034 BPX983034 BZT983034 CJP983034 CTL983034 DDH983034 DND983034 DWZ983034 EGV983034 EQR983034 FAN983034 FKJ983034 FUF983034 GEB983034 GNX983034 GXT983034 HHP983034 HRL983034 IBH983034 ILD983034 IUZ983034 JEV983034 JOR983034 JYN983034 KIJ983034 KSF983034 LCB983034 LLX983034 LVT983034 MFP983034 MPL983034 MZH983034 NJD983034 NSZ983034 OCV983034 OMR983034 OWN983034 PGJ983034 PQF983034 QAB983034 QJX983034 QTT983034 RDP983034 RNL983034 RXH983034 SHD983034 SQZ983034 TAV983034 TKR983034 TUN983034 UEJ983034 UOF983034 UYB983034 VHX983034 VRT983034 WBP983034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37"/>
  <sheetViews>
    <sheetView topLeftCell="A19" zoomScale="70" zoomScaleNormal="70" workbookViewId="0">
      <selection activeCell="D28" sqref="D28"/>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30" customWidth="1"/>
    <col min="8" max="8" width="24.5703125" style="28" customWidth="1"/>
    <col min="9" max="9" width="24" style="28" customWidth="1"/>
    <col min="10" max="10" width="25.7109375" style="28" customWidth="1"/>
    <col min="11" max="11" width="18.28515625" style="28" customWidth="1"/>
    <col min="12" max="12" width="25.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1" width="6.42578125" style="28" customWidth="1"/>
    <col min="22" max="250" width="11.42578125" style="28"/>
    <col min="251" max="251" width="1" style="28" customWidth="1"/>
    <col min="252" max="252" width="4.28515625" style="28" customWidth="1"/>
    <col min="253" max="253" width="34.7109375" style="28" customWidth="1"/>
    <col min="254" max="254" width="0" style="28" hidden="1" customWidth="1"/>
    <col min="255" max="255" width="20" style="28" customWidth="1"/>
    <col min="256" max="256" width="20.85546875" style="28" customWidth="1"/>
    <col min="257" max="257" width="25" style="28" customWidth="1"/>
    <col min="258" max="258" width="18.7109375" style="28" customWidth="1"/>
    <col min="259" max="259" width="29.7109375" style="28" customWidth="1"/>
    <col min="260" max="260" width="13.42578125" style="28" customWidth="1"/>
    <col min="261" max="261" width="13.85546875" style="28" customWidth="1"/>
    <col min="262" max="266" width="16.5703125" style="28" customWidth="1"/>
    <col min="267" max="267" width="20.5703125" style="28" customWidth="1"/>
    <col min="268" max="268" width="21.140625" style="28" customWidth="1"/>
    <col min="269" max="269" width="9.5703125" style="28" customWidth="1"/>
    <col min="270" max="270" width="0.42578125" style="28" customWidth="1"/>
    <col min="271" max="277" width="6.42578125" style="28" customWidth="1"/>
    <col min="278" max="506" width="11.42578125" style="28"/>
    <col min="507" max="507" width="1" style="28" customWidth="1"/>
    <col min="508" max="508" width="4.28515625" style="28" customWidth="1"/>
    <col min="509" max="509" width="34.7109375" style="28" customWidth="1"/>
    <col min="510" max="510" width="0" style="28" hidden="1" customWidth="1"/>
    <col min="511" max="511" width="20" style="28" customWidth="1"/>
    <col min="512" max="512" width="20.85546875" style="28" customWidth="1"/>
    <col min="513" max="513" width="25" style="28" customWidth="1"/>
    <col min="514" max="514" width="18.7109375" style="28" customWidth="1"/>
    <col min="515" max="515" width="29.7109375" style="28" customWidth="1"/>
    <col min="516" max="516" width="13.42578125" style="28" customWidth="1"/>
    <col min="517" max="517" width="13.85546875" style="28" customWidth="1"/>
    <col min="518" max="522" width="16.5703125" style="28" customWidth="1"/>
    <col min="523" max="523" width="20.5703125" style="28" customWidth="1"/>
    <col min="524" max="524" width="21.140625" style="28" customWidth="1"/>
    <col min="525" max="525" width="9.5703125" style="28" customWidth="1"/>
    <col min="526" max="526" width="0.42578125" style="28" customWidth="1"/>
    <col min="527" max="533" width="6.42578125" style="28" customWidth="1"/>
    <col min="534" max="762" width="11.42578125" style="28"/>
    <col min="763" max="763" width="1" style="28" customWidth="1"/>
    <col min="764" max="764" width="4.28515625" style="28" customWidth="1"/>
    <col min="765" max="765" width="34.7109375" style="28" customWidth="1"/>
    <col min="766" max="766" width="0" style="28" hidden="1" customWidth="1"/>
    <col min="767" max="767" width="20" style="28" customWidth="1"/>
    <col min="768" max="768" width="20.85546875" style="28" customWidth="1"/>
    <col min="769" max="769" width="25" style="28" customWidth="1"/>
    <col min="770" max="770" width="18.7109375" style="28" customWidth="1"/>
    <col min="771" max="771" width="29.7109375" style="28" customWidth="1"/>
    <col min="772" max="772" width="13.42578125" style="28" customWidth="1"/>
    <col min="773" max="773" width="13.85546875" style="28" customWidth="1"/>
    <col min="774" max="778" width="16.5703125" style="28" customWidth="1"/>
    <col min="779" max="779" width="20.5703125" style="28" customWidth="1"/>
    <col min="780" max="780" width="21.140625" style="28" customWidth="1"/>
    <col min="781" max="781" width="9.5703125" style="28" customWidth="1"/>
    <col min="782" max="782" width="0.42578125" style="28" customWidth="1"/>
    <col min="783" max="789" width="6.42578125" style="28" customWidth="1"/>
    <col min="790" max="1018" width="11.42578125" style="28"/>
    <col min="1019" max="1019" width="1" style="28" customWidth="1"/>
    <col min="1020" max="1020" width="4.28515625" style="28" customWidth="1"/>
    <col min="1021" max="1021" width="34.7109375" style="28" customWidth="1"/>
    <col min="1022" max="1022" width="0" style="28" hidden="1" customWidth="1"/>
    <col min="1023" max="1023" width="20" style="28" customWidth="1"/>
    <col min="1024" max="1024" width="20.85546875" style="28" customWidth="1"/>
    <col min="1025" max="1025" width="25" style="28" customWidth="1"/>
    <col min="1026" max="1026" width="18.7109375" style="28" customWidth="1"/>
    <col min="1027" max="1027" width="29.7109375" style="28" customWidth="1"/>
    <col min="1028" max="1028" width="13.42578125" style="28" customWidth="1"/>
    <col min="1029" max="1029" width="13.85546875" style="28" customWidth="1"/>
    <col min="1030" max="1034" width="16.5703125" style="28" customWidth="1"/>
    <col min="1035" max="1035" width="20.5703125" style="28" customWidth="1"/>
    <col min="1036" max="1036" width="21.140625" style="28" customWidth="1"/>
    <col min="1037" max="1037" width="9.5703125" style="28" customWidth="1"/>
    <col min="1038" max="1038" width="0.42578125" style="28" customWidth="1"/>
    <col min="1039" max="1045" width="6.42578125" style="28" customWidth="1"/>
    <col min="1046" max="1274" width="11.42578125" style="28"/>
    <col min="1275" max="1275" width="1" style="28" customWidth="1"/>
    <col min="1276" max="1276" width="4.28515625" style="28" customWidth="1"/>
    <col min="1277" max="1277" width="34.7109375" style="28" customWidth="1"/>
    <col min="1278" max="1278" width="0" style="28" hidden="1" customWidth="1"/>
    <col min="1279" max="1279" width="20" style="28" customWidth="1"/>
    <col min="1280" max="1280" width="20.85546875" style="28" customWidth="1"/>
    <col min="1281" max="1281" width="25" style="28" customWidth="1"/>
    <col min="1282" max="1282" width="18.7109375" style="28" customWidth="1"/>
    <col min="1283" max="1283" width="29.7109375" style="28" customWidth="1"/>
    <col min="1284" max="1284" width="13.42578125" style="28" customWidth="1"/>
    <col min="1285" max="1285" width="13.85546875" style="28" customWidth="1"/>
    <col min="1286" max="1290" width="16.5703125" style="28" customWidth="1"/>
    <col min="1291" max="1291" width="20.5703125" style="28" customWidth="1"/>
    <col min="1292" max="1292" width="21.140625" style="28" customWidth="1"/>
    <col min="1293" max="1293" width="9.5703125" style="28" customWidth="1"/>
    <col min="1294" max="1294" width="0.42578125" style="28" customWidth="1"/>
    <col min="1295" max="1301" width="6.42578125" style="28" customWidth="1"/>
    <col min="1302" max="1530" width="11.42578125" style="28"/>
    <col min="1531" max="1531" width="1" style="28" customWidth="1"/>
    <col min="1532" max="1532" width="4.28515625" style="28" customWidth="1"/>
    <col min="1533" max="1533" width="34.7109375" style="28" customWidth="1"/>
    <col min="1534" max="1534" width="0" style="28" hidden="1" customWidth="1"/>
    <col min="1535" max="1535" width="20" style="28" customWidth="1"/>
    <col min="1536" max="1536" width="20.85546875" style="28" customWidth="1"/>
    <col min="1537" max="1537" width="25" style="28" customWidth="1"/>
    <col min="1538" max="1538" width="18.7109375" style="28" customWidth="1"/>
    <col min="1539" max="1539" width="29.7109375" style="28" customWidth="1"/>
    <col min="1540" max="1540" width="13.42578125" style="28" customWidth="1"/>
    <col min="1541" max="1541" width="13.85546875" style="28" customWidth="1"/>
    <col min="1542" max="1546" width="16.5703125" style="28" customWidth="1"/>
    <col min="1547" max="1547" width="20.5703125" style="28" customWidth="1"/>
    <col min="1548" max="1548" width="21.140625" style="28" customWidth="1"/>
    <col min="1549" max="1549" width="9.5703125" style="28" customWidth="1"/>
    <col min="1550" max="1550" width="0.42578125" style="28" customWidth="1"/>
    <col min="1551" max="1557" width="6.42578125" style="28" customWidth="1"/>
    <col min="1558" max="1786" width="11.42578125" style="28"/>
    <col min="1787" max="1787" width="1" style="28" customWidth="1"/>
    <col min="1788" max="1788" width="4.28515625" style="28" customWidth="1"/>
    <col min="1789" max="1789" width="34.7109375" style="28" customWidth="1"/>
    <col min="1790" max="1790" width="0" style="28" hidden="1" customWidth="1"/>
    <col min="1791" max="1791" width="20" style="28" customWidth="1"/>
    <col min="1792" max="1792" width="20.85546875" style="28" customWidth="1"/>
    <col min="1793" max="1793" width="25" style="28" customWidth="1"/>
    <col min="1794" max="1794" width="18.7109375" style="28" customWidth="1"/>
    <col min="1795" max="1795" width="29.7109375" style="28" customWidth="1"/>
    <col min="1796" max="1796" width="13.42578125" style="28" customWidth="1"/>
    <col min="1797" max="1797" width="13.85546875" style="28" customWidth="1"/>
    <col min="1798" max="1802" width="16.5703125" style="28" customWidth="1"/>
    <col min="1803" max="1803" width="20.5703125" style="28" customWidth="1"/>
    <col min="1804" max="1804" width="21.140625" style="28" customWidth="1"/>
    <col min="1805" max="1805" width="9.5703125" style="28" customWidth="1"/>
    <col min="1806" max="1806" width="0.42578125" style="28" customWidth="1"/>
    <col min="1807" max="1813" width="6.42578125" style="28" customWidth="1"/>
    <col min="1814" max="2042" width="11.42578125" style="28"/>
    <col min="2043" max="2043" width="1" style="28" customWidth="1"/>
    <col min="2044" max="2044" width="4.28515625" style="28" customWidth="1"/>
    <col min="2045" max="2045" width="34.7109375" style="28" customWidth="1"/>
    <col min="2046" max="2046" width="0" style="28" hidden="1" customWidth="1"/>
    <col min="2047" max="2047" width="20" style="28" customWidth="1"/>
    <col min="2048" max="2048" width="20.85546875" style="28" customWidth="1"/>
    <col min="2049" max="2049" width="25" style="28" customWidth="1"/>
    <col min="2050" max="2050" width="18.7109375" style="28" customWidth="1"/>
    <col min="2051" max="2051" width="29.7109375" style="28" customWidth="1"/>
    <col min="2052" max="2052" width="13.42578125" style="28" customWidth="1"/>
    <col min="2053" max="2053" width="13.85546875" style="28" customWidth="1"/>
    <col min="2054" max="2058" width="16.5703125" style="28" customWidth="1"/>
    <col min="2059" max="2059" width="20.5703125" style="28" customWidth="1"/>
    <col min="2060" max="2060" width="21.140625" style="28" customWidth="1"/>
    <col min="2061" max="2061" width="9.5703125" style="28" customWidth="1"/>
    <col min="2062" max="2062" width="0.42578125" style="28" customWidth="1"/>
    <col min="2063" max="2069" width="6.42578125" style="28" customWidth="1"/>
    <col min="2070" max="2298" width="11.42578125" style="28"/>
    <col min="2299" max="2299" width="1" style="28" customWidth="1"/>
    <col min="2300" max="2300" width="4.28515625" style="28" customWidth="1"/>
    <col min="2301" max="2301" width="34.7109375" style="28" customWidth="1"/>
    <col min="2302" max="2302" width="0" style="28" hidden="1" customWidth="1"/>
    <col min="2303" max="2303" width="20" style="28" customWidth="1"/>
    <col min="2304" max="2304" width="20.85546875" style="28" customWidth="1"/>
    <col min="2305" max="2305" width="25" style="28" customWidth="1"/>
    <col min="2306" max="2306" width="18.7109375" style="28" customWidth="1"/>
    <col min="2307" max="2307" width="29.7109375" style="28" customWidth="1"/>
    <col min="2308" max="2308" width="13.42578125" style="28" customWidth="1"/>
    <col min="2309" max="2309" width="13.85546875" style="28" customWidth="1"/>
    <col min="2310" max="2314" width="16.5703125" style="28" customWidth="1"/>
    <col min="2315" max="2315" width="20.5703125" style="28" customWidth="1"/>
    <col min="2316" max="2316" width="21.140625" style="28" customWidth="1"/>
    <col min="2317" max="2317" width="9.5703125" style="28" customWidth="1"/>
    <col min="2318" max="2318" width="0.42578125" style="28" customWidth="1"/>
    <col min="2319" max="2325" width="6.42578125" style="28" customWidth="1"/>
    <col min="2326" max="2554" width="11.42578125" style="28"/>
    <col min="2555" max="2555" width="1" style="28" customWidth="1"/>
    <col min="2556" max="2556" width="4.28515625" style="28" customWidth="1"/>
    <col min="2557" max="2557" width="34.7109375" style="28" customWidth="1"/>
    <col min="2558" max="2558" width="0" style="28" hidden="1" customWidth="1"/>
    <col min="2559" max="2559" width="20" style="28" customWidth="1"/>
    <col min="2560" max="2560" width="20.85546875" style="28" customWidth="1"/>
    <col min="2561" max="2561" width="25" style="28" customWidth="1"/>
    <col min="2562" max="2562" width="18.7109375" style="28" customWidth="1"/>
    <col min="2563" max="2563" width="29.7109375" style="28" customWidth="1"/>
    <col min="2564" max="2564" width="13.42578125" style="28" customWidth="1"/>
    <col min="2565" max="2565" width="13.85546875" style="28" customWidth="1"/>
    <col min="2566" max="2570" width="16.5703125" style="28" customWidth="1"/>
    <col min="2571" max="2571" width="20.5703125" style="28" customWidth="1"/>
    <col min="2572" max="2572" width="21.140625" style="28" customWidth="1"/>
    <col min="2573" max="2573" width="9.5703125" style="28" customWidth="1"/>
    <col min="2574" max="2574" width="0.42578125" style="28" customWidth="1"/>
    <col min="2575" max="2581" width="6.42578125" style="28" customWidth="1"/>
    <col min="2582" max="2810" width="11.42578125" style="28"/>
    <col min="2811" max="2811" width="1" style="28" customWidth="1"/>
    <col min="2812" max="2812" width="4.28515625" style="28" customWidth="1"/>
    <col min="2813" max="2813" width="34.7109375" style="28" customWidth="1"/>
    <col min="2814" max="2814" width="0" style="28" hidden="1" customWidth="1"/>
    <col min="2815" max="2815" width="20" style="28" customWidth="1"/>
    <col min="2816" max="2816" width="20.85546875" style="28" customWidth="1"/>
    <col min="2817" max="2817" width="25" style="28" customWidth="1"/>
    <col min="2818" max="2818" width="18.7109375" style="28" customWidth="1"/>
    <col min="2819" max="2819" width="29.7109375" style="28" customWidth="1"/>
    <col min="2820" max="2820" width="13.42578125" style="28" customWidth="1"/>
    <col min="2821" max="2821" width="13.85546875" style="28" customWidth="1"/>
    <col min="2822" max="2826" width="16.5703125" style="28" customWidth="1"/>
    <col min="2827" max="2827" width="20.5703125" style="28" customWidth="1"/>
    <col min="2828" max="2828" width="21.140625" style="28" customWidth="1"/>
    <col min="2829" max="2829" width="9.5703125" style="28" customWidth="1"/>
    <col min="2830" max="2830" width="0.42578125" style="28" customWidth="1"/>
    <col min="2831" max="2837" width="6.42578125" style="28" customWidth="1"/>
    <col min="2838" max="3066" width="11.42578125" style="28"/>
    <col min="3067" max="3067" width="1" style="28" customWidth="1"/>
    <col min="3068" max="3068" width="4.28515625" style="28" customWidth="1"/>
    <col min="3069" max="3069" width="34.7109375" style="28" customWidth="1"/>
    <col min="3070" max="3070" width="0" style="28" hidden="1" customWidth="1"/>
    <col min="3071" max="3071" width="20" style="28" customWidth="1"/>
    <col min="3072" max="3072" width="20.85546875" style="28" customWidth="1"/>
    <col min="3073" max="3073" width="25" style="28" customWidth="1"/>
    <col min="3074" max="3074" width="18.7109375" style="28" customWidth="1"/>
    <col min="3075" max="3075" width="29.7109375" style="28" customWidth="1"/>
    <col min="3076" max="3076" width="13.42578125" style="28" customWidth="1"/>
    <col min="3077" max="3077" width="13.85546875" style="28" customWidth="1"/>
    <col min="3078" max="3082" width="16.5703125" style="28" customWidth="1"/>
    <col min="3083" max="3083" width="20.5703125" style="28" customWidth="1"/>
    <col min="3084" max="3084" width="21.140625" style="28" customWidth="1"/>
    <col min="3085" max="3085" width="9.5703125" style="28" customWidth="1"/>
    <col min="3086" max="3086" width="0.42578125" style="28" customWidth="1"/>
    <col min="3087" max="3093" width="6.42578125" style="28" customWidth="1"/>
    <col min="3094" max="3322" width="11.42578125" style="28"/>
    <col min="3323" max="3323" width="1" style="28" customWidth="1"/>
    <col min="3324" max="3324" width="4.28515625" style="28" customWidth="1"/>
    <col min="3325" max="3325" width="34.7109375" style="28" customWidth="1"/>
    <col min="3326" max="3326" width="0" style="28" hidden="1" customWidth="1"/>
    <col min="3327" max="3327" width="20" style="28" customWidth="1"/>
    <col min="3328" max="3328" width="20.85546875" style="28" customWidth="1"/>
    <col min="3329" max="3329" width="25" style="28" customWidth="1"/>
    <col min="3330" max="3330" width="18.7109375" style="28" customWidth="1"/>
    <col min="3331" max="3331" width="29.7109375" style="28" customWidth="1"/>
    <col min="3332" max="3332" width="13.42578125" style="28" customWidth="1"/>
    <col min="3333" max="3333" width="13.85546875" style="28" customWidth="1"/>
    <col min="3334" max="3338" width="16.5703125" style="28" customWidth="1"/>
    <col min="3339" max="3339" width="20.5703125" style="28" customWidth="1"/>
    <col min="3340" max="3340" width="21.140625" style="28" customWidth="1"/>
    <col min="3341" max="3341" width="9.5703125" style="28" customWidth="1"/>
    <col min="3342" max="3342" width="0.42578125" style="28" customWidth="1"/>
    <col min="3343" max="3349" width="6.42578125" style="28" customWidth="1"/>
    <col min="3350" max="3578" width="11.42578125" style="28"/>
    <col min="3579" max="3579" width="1" style="28" customWidth="1"/>
    <col min="3580" max="3580" width="4.28515625" style="28" customWidth="1"/>
    <col min="3581" max="3581" width="34.7109375" style="28" customWidth="1"/>
    <col min="3582" max="3582" width="0" style="28" hidden="1" customWidth="1"/>
    <col min="3583" max="3583" width="20" style="28" customWidth="1"/>
    <col min="3584" max="3584" width="20.85546875" style="28" customWidth="1"/>
    <col min="3585" max="3585" width="25" style="28" customWidth="1"/>
    <col min="3586" max="3586" width="18.7109375" style="28" customWidth="1"/>
    <col min="3587" max="3587" width="29.7109375" style="28" customWidth="1"/>
    <col min="3588" max="3588" width="13.42578125" style="28" customWidth="1"/>
    <col min="3589" max="3589" width="13.85546875" style="28" customWidth="1"/>
    <col min="3590" max="3594" width="16.5703125" style="28" customWidth="1"/>
    <col min="3595" max="3595" width="20.5703125" style="28" customWidth="1"/>
    <col min="3596" max="3596" width="21.140625" style="28" customWidth="1"/>
    <col min="3597" max="3597" width="9.5703125" style="28" customWidth="1"/>
    <col min="3598" max="3598" width="0.42578125" style="28" customWidth="1"/>
    <col min="3599" max="3605" width="6.42578125" style="28" customWidth="1"/>
    <col min="3606" max="3834" width="11.42578125" style="28"/>
    <col min="3835" max="3835" width="1" style="28" customWidth="1"/>
    <col min="3836" max="3836" width="4.28515625" style="28" customWidth="1"/>
    <col min="3837" max="3837" width="34.7109375" style="28" customWidth="1"/>
    <col min="3838" max="3838" width="0" style="28" hidden="1" customWidth="1"/>
    <col min="3839" max="3839" width="20" style="28" customWidth="1"/>
    <col min="3840" max="3840" width="20.85546875" style="28" customWidth="1"/>
    <col min="3841" max="3841" width="25" style="28" customWidth="1"/>
    <col min="3842" max="3842" width="18.7109375" style="28" customWidth="1"/>
    <col min="3843" max="3843" width="29.7109375" style="28" customWidth="1"/>
    <col min="3844" max="3844" width="13.42578125" style="28" customWidth="1"/>
    <col min="3845" max="3845" width="13.85546875" style="28" customWidth="1"/>
    <col min="3846" max="3850" width="16.5703125" style="28" customWidth="1"/>
    <col min="3851" max="3851" width="20.5703125" style="28" customWidth="1"/>
    <col min="3852" max="3852" width="21.140625" style="28" customWidth="1"/>
    <col min="3853" max="3853" width="9.5703125" style="28" customWidth="1"/>
    <col min="3854" max="3854" width="0.42578125" style="28" customWidth="1"/>
    <col min="3855" max="3861" width="6.42578125" style="28" customWidth="1"/>
    <col min="3862" max="4090" width="11.42578125" style="28"/>
    <col min="4091" max="4091" width="1" style="28" customWidth="1"/>
    <col min="4092" max="4092" width="4.28515625" style="28" customWidth="1"/>
    <col min="4093" max="4093" width="34.7109375" style="28" customWidth="1"/>
    <col min="4094" max="4094" width="0" style="28" hidden="1" customWidth="1"/>
    <col min="4095" max="4095" width="20" style="28" customWidth="1"/>
    <col min="4096" max="4096" width="20.85546875" style="28" customWidth="1"/>
    <col min="4097" max="4097" width="25" style="28" customWidth="1"/>
    <col min="4098" max="4098" width="18.7109375" style="28" customWidth="1"/>
    <col min="4099" max="4099" width="29.7109375" style="28" customWidth="1"/>
    <col min="4100" max="4100" width="13.42578125" style="28" customWidth="1"/>
    <col min="4101" max="4101" width="13.85546875" style="28" customWidth="1"/>
    <col min="4102" max="4106" width="16.5703125" style="28" customWidth="1"/>
    <col min="4107" max="4107" width="20.5703125" style="28" customWidth="1"/>
    <col min="4108" max="4108" width="21.140625" style="28" customWidth="1"/>
    <col min="4109" max="4109" width="9.5703125" style="28" customWidth="1"/>
    <col min="4110" max="4110" width="0.42578125" style="28" customWidth="1"/>
    <col min="4111" max="4117" width="6.42578125" style="28" customWidth="1"/>
    <col min="4118" max="4346" width="11.42578125" style="28"/>
    <col min="4347" max="4347" width="1" style="28" customWidth="1"/>
    <col min="4348" max="4348" width="4.28515625" style="28" customWidth="1"/>
    <col min="4349" max="4349" width="34.7109375" style="28" customWidth="1"/>
    <col min="4350" max="4350" width="0" style="28" hidden="1" customWidth="1"/>
    <col min="4351" max="4351" width="20" style="28" customWidth="1"/>
    <col min="4352" max="4352" width="20.85546875" style="28" customWidth="1"/>
    <col min="4353" max="4353" width="25" style="28" customWidth="1"/>
    <col min="4354" max="4354" width="18.7109375" style="28" customWidth="1"/>
    <col min="4355" max="4355" width="29.7109375" style="28" customWidth="1"/>
    <col min="4356" max="4356" width="13.42578125" style="28" customWidth="1"/>
    <col min="4357" max="4357" width="13.85546875" style="28" customWidth="1"/>
    <col min="4358" max="4362" width="16.5703125" style="28" customWidth="1"/>
    <col min="4363" max="4363" width="20.5703125" style="28" customWidth="1"/>
    <col min="4364" max="4364" width="21.140625" style="28" customWidth="1"/>
    <col min="4365" max="4365" width="9.5703125" style="28" customWidth="1"/>
    <col min="4366" max="4366" width="0.42578125" style="28" customWidth="1"/>
    <col min="4367" max="4373" width="6.42578125" style="28" customWidth="1"/>
    <col min="4374" max="4602" width="11.42578125" style="28"/>
    <col min="4603" max="4603" width="1" style="28" customWidth="1"/>
    <col min="4604" max="4604" width="4.28515625" style="28" customWidth="1"/>
    <col min="4605" max="4605" width="34.7109375" style="28" customWidth="1"/>
    <col min="4606" max="4606" width="0" style="28" hidden="1" customWidth="1"/>
    <col min="4607" max="4607" width="20" style="28" customWidth="1"/>
    <col min="4608" max="4608" width="20.85546875" style="28" customWidth="1"/>
    <col min="4609" max="4609" width="25" style="28" customWidth="1"/>
    <col min="4610" max="4610" width="18.7109375" style="28" customWidth="1"/>
    <col min="4611" max="4611" width="29.7109375" style="28" customWidth="1"/>
    <col min="4612" max="4612" width="13.42578125" style="28" customWidth="1"/>
    <col min="4613" max="4613" width="13.85546875" style="28" customWidth="1"/>
    <col min="4614" max="4618" width="16.5703125" style="28" customWidth="1"/>
    <col min="4619" max="4619" width="20.5703125" style="28" customWidth="1"/>
    <col min="4620" max="4620" width="21.140625" style="28" customWidth="1"/>
    <col min="4621" max="4621" width="9.5703125" style="28" customWidth="1"/>
    <col min="4622" max="4622" width="0.42578125" style="28" customWidth="1"/>
    <col min="4623" max="4629" width="6.42578125" style="28" customWidth="1"/>
    <col min="4630" max="4858" width="11.42578125" style="28"/>
    <col min="4859" max="4859" width="1" style="28" customWidth="1"/>
    <col min="4860" max="4860" width="4.28515625" style="28" customWidth="1"/>
    <col min="4861" max="4861" width="34.7109375" style="28" customWidth="1"/>
    <col min="4862" max="4862" width="0" style="28" hidden="1" customWidth="1"/>
    <col min="4863" max="4863" width="20" style="28" customWidth="1"/>
    <col min="4864" max="4864" width="20.85546875" style="28" customWidth="1"/>
    <col min="4865" max="4865" width="25" style="28" customWidth="1"/>
    <col min="4866" max="4866" width="18.7109375" style="28" customWidth="1"/>
    <col min="4867" max="4867" width="29.7109375" style="28" customWidth="1"/>
    <col min="4868" max="4868" width="13.42578125" style="28" customWidth="1"/>
    <col min="4869" max="4869" width="13.85546875" style="28" customWidth="1"/>
    <col min="4870" max="4874" width="16.5703125" style="28" customWidth="1"/>
    <col min="4875" max="4875" width="20.5703125" style="28" customWidth="1"/>
    <col min="4876" max="4876" width="21.140625" style="28" customWidth="1"/>
    <col min="4877" max="4877" width="9.5703125" style="28" customWidth="1"/>
    <col min="4878" max="4878" width="0.42578125" style="28" customWidth="1"/>
    <col min="4879" max="4885" width="6.42578125" style="28" customWidth="1"/>
    <col min="4886" max="5114" width="11.42578125" style="28"/>
    <col min="5115" max="5115" width="1" style="28" customWidth="1"/>
    <col min="5116" max="5116" width="4.28515625" style="28" customWidth="1"/>
    <col min="5117" max="5117" width="34.7109375" style="28" customWidth="1"/>
    <col min="5118" max="5118" width="0" style="28" hidden="1" customWidth="1"/>
    <col min="5119" max="5119" width="20" style="28" customWidth="1"/>
    <col min="5120" max="5120" width="20.85546875" style="28" customWidth="1"/>
    <col min="5121" max="5121" width="25" style="28" customWidth="1"/>
    <col min="5122" max="5122" width="18.7109375" style="28" customWidth="1"/>
    <col min="5123" max="5123" width="29.7109375" style="28" customWidth="1"/>
    <col min="5124" max="5124" width="13.42578125" style="28" customWidth="1"/>
    <col min="5125" max="5125" width="13.85546875" style="28" customWidth="1"/>
    <col min="5126" max="5130" width="16.5703125" style="28" customWidth="1"/>
    <col min="5131" max="5131" width="20.5703125" style="28" customWidth="1"/>
    <col min="5132" max="5132" width="21.140625" style="28" customWidth="1"/>
    <col min="5133" max="5133" width="9.5703125" style="28" customWidth="1"/>
    <col min="5134" max="5134" width="0.42578125" style="28" customWidth="1"/>
    <col min="5135" max="5141" width="6.42578125" style="28" customWidth="1"/>
    <col min="5142" max="5370" width="11.42578125" style="28"/>
    <col min="5371" max="5371" width="1" style="28" customWidth="1"/>
    <col min="5372" max="5372" width="4.28515625" style="28" customWidth="1"/>
    <col min="5373" max="5373" width="34.7109375" style="28" customWidth="1"/>
    <col min="5374" max="5374" width="0" style="28" hidden="1" customWidth="1"/>
    <col min="5375" max="5375" width="20" style="28" customWidth="1"/>
    <col min="5376" max="5376" width="20.85546875" style="28" customWidth="1"/>
    <col min="5377" max="5377" width="25" style="28" customWidth="1"/>
    <col min="5378" max="5378" width="18.7109375" style="28" customWidth="1"/>
    <col min="5379" max="5379" width="29.7109375" style="28" customWidth="1"/>
    <col min="5380" max="5380" width="13.42578125" style="28" customWidth="1"/>
    <col min="5381" max="5381" width="13.85546875" style="28" customWidth="1"/>
    <col min="5382" max="5386" width="16.5703125" style="28" customWidth="1"/>
    <col min="5387" max="5387" width="20.5703125" style="28" customWidth="1"/>
    <col min="5388" max="5388" width="21.140625" style="28" customWidth="1"/>
    <col min="5389" max="5389" width="9.5703125" style="28" customWidth="1"/>
    <col min="5390" max="5390" width="0.42578125" style="28" customWidth="1"/>
    <col min="5391" max="5397" width="6.42578125" style="28" customWidth="1"/>
    <col min="5398" max="5626" width="11.42578125" style="28"/>
    <col min="5627" max="5627" width="1" style="28" customWidth="1"/>
    <col min="5628" max="5628" width="4.28515625" style="28" customWidth="1"/>
    <col min="5629" max="5629" width="34.7109375" style="28" customWidth="1"/>
    <col min="5630" max="5630" width="0" style="28" hidden="1" customWidth="1"/>
    <col min="5631" max="5631" width="20" style="28" customWidth="1"/>
    <col min="5632" max="5632" width="20.85546875" style="28" customWidth="1"/>
    <col min="5633" max="5633" width="25" style="28" customWidth="1"/>
    <col min="5634" max="5634" width="18.7109375" style="28" customWidth="1"/>
    <col min="5635" max="5635" width="29.7109375" style="28" customWidth="1"/>
    <col min="5636" max="5636" width="13.42578125" style="28" customWidth="1"/>
    <col min="5637" max="5637" width="13.85546875" style="28" customWidth="1"/>
    <col min="5638" max="5642" width="16.5703125" style="28" customWidth="1"/>
    <col min="5643" max="5643" width="20.5703125" style="28" customWidth="1"/>
    <col min="5644" max="5644" width="21.140625" style="28" customWidth="1"/>
    <col min="5645" max="5645" width="9.5703125" style="28" customWidth="1"/>
    <col min="5646" max="5646" width="0.42578125" style="28" customWidth="1"/>
    <col min="5647" max="5653" width="6.42578125" style="28" customWidth="1"/>
    <col min="5654" max="5882" width="11.42578125" style="28"/>
    <col min="5883" max="5883" width="1" style="28" customWidth="1"/>
    <col min="5884" max="5884" width="4.28515625" style="28" customWidth="1"/>
    <col min="5885" max="5885" width="34.7109375" style="28" customWidth="1"/>
    <col min="5886" max="5886" width="0" style="28" hidden="1" customWidth="1"/>
    <col min="5887" max="5887" width="20" style="28" customWidth="1"/>
    <col min="5888" max="5888" width="20.85546875" style="28" customWidth="1"/>
    <col min="5889" max="5889" width="25" style="28" customWidth="1"/>
    <col min="5890" max="5890" width="18.7109375" style="28" customWidth="1"/>
    <col min="5891" max="5891" width="29.7109375" style="28" customWidth="1"/>
    <col min="5892" max="5892" width="13.42578125" style="28" customWidth="1"/>
    <col min="5893" max="5893" width="13.85546875" style="28" customWidth="1"/>
    <col min="5894" max="5898" width="16.5703125" style="28" customWidth="1"/>
    <col min="5899" max="5899" width="20.5703125" style="28" customWidth="1"/>
    <col min="5900" max="5900" width="21.140625" style="28" customWidth="1"/>
    <col min="5901" max="5901" width="9.5703125" style="28" customWidth="1"/>
    <col min="5902" max="5902" width="0.42578125" style="28" customWidth="1"/>
    <col min="5903" max="5909" width="6.42578125" style="28" customWidth="1"/>
    <col min="5910" max="6138" width="11.42578125" style="28"/>
    <col min="6139" max="6139" width="1" style="28" customWidth="1"/>
    <col min="6140" max="6140" width="4.28515625" style="28" customWidth="1"/>
    <col min="6141" max="6141" width="34.7109375" style="28" customWidth="1"/>
    <col min="6142" max="6142" width="0" style="28" hidden="1" customWidth="1"/>
    <col min="6143" max="6143" width="20" style="28" customWidth="1"/>
    <col min="6144" max="6144" width="20.85546875" style="28" customWidth="1"/>
    <col min="6145" max="6145" width="25" style="28" customWidth="1"/>
    <col min="6146" max="6146" width="18.7109375" style="28" customWidth="1"/>
    <col min="6147" max="6147" width="29.7109375" style="28" customWidth="1"/>
    <col min="6148" max="6148" width="13.42578125" style="28" customWidth="1"/>
    <col min="6149" max="6149" width="13.85546875" style="28" customWidth="1"/>
    <col min="6150" max="6154" width="16.5703125" style="28" customWidth="1"/>
    <col min="6155" max="6155" width="20.5703125" style="28" customWidth="1"/>
    <col min="6156" max="6156" width="21.140625" style="28" customWidth="1"/>
    <col min="6157" max="6157" width="9.5703125" style="28" customWidth="1"/>
    <col min="6158" max="6158" width="0.42578125" style="28" customWidth="1"/>
    <col min="6159" max="6165" width="6.42578125" style="28" customWidth="1"/>
    <col min="6166" max="6394" width="11.42578125" style="28"/>
    <col min="6395" max="6395" width="1" style="28" customWidth="1"/>
    <col min="6396" max="6396" width="4.28515625" style="28" customWidth="1"/>
    <col min="6397" max="6397" width="34.7109375" style="28" customWidth="1"/>
    <col min="6398" max="6398" width="0" style="28" hidden="1" customWidth="1"/>
    <col min="6399" max="6399" width="20" style="28" customWidth="1"/>
    <col min="6400" max="6400" width="20.85546875" style="28" customWidth="1"/>
    <col min="6401" max="6401" width="25" style="28" customWidth="1"/>
    <col min="6402" max="6402" width="18.7109375" style="28" customWidth="1"/>
    <col min="6403" max="6403" width="29.7109375" style="28" customWidth="1"/>
    <col min="6404" max="6404" width="13.42578125" style="28" customWidth="1"/>
    <col min="6405" max="6405" width="13.85546875" style="28" customWidth="1"/>
    <col min="6406" max="6410" width="16.5703125" style="28" customWidth="1"/>
    <col min="6411" max="6411" width="20.5703125" style="28" customWidth="1"/>
    <col min="6412" max="6412" width="21.140625" style="28" customWidth="1"/>
    <col min="6413" max="6413" width="9.5703125" style="28" customWidth="1"/>
    <col min="6414" max="6414" width="0.42578125" style="28" customWidth="1"/>
    <col min="6415" max="6421" width="6.42578125" style="28" customWidth="1"/>
    <col min="6422" max="6650" width="11.42578125" style="28"/>
    <col min="6651" max="6651" width="1" style="28" customWidth="1"/>
    <col min="6652" max="6652" width="4.28515625" style="28" customWidth="1"/>
    <col min="6653" max="6653" width="34.7109375" style="28" customWidth="1"/>
    <col min="6654" max="6654" width="0" style="28" hidden="1" customWidth="1"/>
    <col min="6655" max="6655" width="20" style="28" customWidth="1"/>
    <col min="6656" max="6656" width="20.85546875" style="28" customWidth="1"/>
    <col min="6657" max="6657" width="25" style="28" customWidth="1"/>
    <col min="6658" max="6658" width="18.7109375" style="28" customWidth="1"/>
    <col min="6659" max="6659" width="29.7109375" style="28" customWidth="1"/>
    <col min="6660" max="6660" width="13.42578125" style="28" customWidth="1"/>
    <col min="6661" max="6661" width="13.85546875" style="28" customWidth="1"/>
    <col min="6662" max="6666" width="16.5703125" style="28" customWidth="1"/>
    <col min="6667" max="6667" width="20.5703125" style="28" customWidth="1"/>
    <col min="6668" max="6668" width="21.140625" style="28" customWidth="1"/>
    <col min="6669" max="6669" width="9.5703125" style="28" customWidth="1"/>
    <col min="6670" max="6670" width="0.42578125" style="28" customWidth="1"/>
    <col min="6671" max="6677" width="6.42578125" style="28" customWidth="1"/>
    <col min="6678" max="6906" width="11.42578125" style="28"/>
    <col min="6907" max="6907" width="1" style="28" customWidth="1"/>
    <col min="6908" max="6908" width="4.28515625" style="28" customWidth="1"/>
    <col min="6909" max="6909" width="34.7109375" style="28" customWidth="1"/>
    <col min="6910" max="6910" width="0" style="28" hidden="1" customWidth="1"/>
    <col min="6911" max="6911" width="20" style="28" customWidth="1"/>
    <col min="6912" max="6912" width="20.85546875" style="28" customWidth="1"/>
    <col min="6913" max="6913" width="25" style="28" customWidth="1"/>
    <col min="6914" max="6914" width="18.7109375" style="28" customWidth="1"/>
    <col min="6915" max="6915" width="29.7109375" style="28" customWidth="1"/>
    <col min="6916" max="6916" width="13.42578125" style="28" customWidth="1"/>
    <col min="6917" max="6917" width="13.85546875" style="28" customWidth="1"/>
    <col min="6918" max="6922" width="16.5703125" style="28" customWidth="1"/>
    <col min="6923" max="6923" width="20.5703125" style="28" customWidth="1"/>
    <col min="6924" max="6924" width="21.140625" style="28" customWidth="1"/>
    <col min="6925" max="6925" width="9.5703125" style="28" customWidth="1"/>
    <col min="6926" max="6926" width="0.42578125" style="28" customWidth="1"/>
    <col min="6927" max="6933" width="6.42578125" style="28" customWidth="1"/>
    <col min="6934" max="7162" width="11.42578125" style="28"/>
    <col min="7163" max="7163" width="1" style="28" customWidth="1"/>
    <col min="7164" max="7164" width="4.28515625" style="28" customWidth="1"/>
    <col min="7165" max="7165" width="34.7109375" style="28" customWidth="1"/>
    <col min="7166" max="7166" width="0" style="28" hidden="1" customWidth="1"/>
    <col min="7167" max="7167" width="20" style="28" customWidth="1"/>
    <col min="7168" max="7168" width="20.85546875" style="28" customWidth="1"/>
    <col min="7169" max="7169" width="25" style="28" customWidth="1"/>
    <col min="7170" max="7170" width="18.7109375" style="28" customWidth="1"/>
    <col min="7171" max="7171" width="29.7109375" style="28" customWidth="1"/>
    <col min="7172" max="7172" width="13.42578125" style="28" customWidth="1"/>
    <col min="7173" max="7173" width="13.85546875" style="28" customWidth="1"/>
    <col min="7174" max="7178" width="16.5703125" style="28" customWidth="1"/>
    <col min="7179" max="7179" width="20.5703125" style="28" customWidth="1"/>
    <col min="7180" max="7180" width="21.140625" style="28" customWidth="1"/>
    <col min="7181" max="7181" width="9.5703125" style="28" customWidth="1"/>
    <col min="7182" max="7182" width="0.42578125" style="28" customWidth="1"/>
    <col min="7183" max="7189" width="6.42578125" style="28" customWidth="1"/>
    <col min="7190" max="7418" width="11.42578125" style="28"/>
    <col min="7419" max="7419" width="1" style="28" customWidth="1"/>
    <col min="7420" max="7420" width="4.28515625" style="28" customWidth="1"/>
    <col min="7421" max="7421" width="34.7109375" style="28" customWidth="1"/>
    <col min="7422" max="7422" width="0" style="28" hidden="1" customWidth="1"/>
    <col min="7423" max="7423" width="20" style="28" customWidth="1"/>
    <col min="7424" max="7424" width="20.85546875" style="28" customWidth="1"/>
    <col min="7425" max="7425" width="25" style="28" customWidth="1"/>
    <col min="7426" max="7426" width="18.7109375" style="28" customWidth="1"/>
    <col min="7427" max="7427" width="29.7109375" style="28" customWidth="1"/>
    <col min="7428" max="7428" width="13.42578125" style="28" customWidth="1"/>
    <col min="7429" max="7429" width="13.85546875" style="28" customWidth="1"/>
    <col min="7430" max="7434" width="16.5703125" style="28" customWidth="1"/>
    <col min="7435" max="7435" width="20.5703125" style="28" customWidth="1"/>
    <col min="7436" max="7436" width="21.140625" style="28" customWidth="1"/>
    <col min="7437" max="7437" width="9.5703125" style="28" customWidth="1"/>
    <col min="7438" max="7438" width="0.42578125" style="28" customWidth="1"/>
    <col min="7439" max="7445" width="6.42578125" style="28" customWidth="1"/>
    <col min="7446" max="7674" width="11.42578125" style="28"/>
    <col min="7675" max="7675" width="1" style="28" customWidth="1"/>
    <col min="7676" max="7676" width="4.28515625" style="28" customWidth="1"/>
    <col min="7677" max="7677" width="34.7109375" style="28" customWidth="1"/>
    <col min="7678" max="7678" width="0" style="28" hidden="1" customWidth="1"/>
    <col min="7679" max="7679" width="20" style="28" customWidth="1"/>
    <col min="7680" max="7680" width="20.85546875" style="28" customWidth="1"/>
    <col min="7681" max="7681" width="25" style="28" customWidth="1"/>
    <col min="7682" max="7682" width="18.7109375" style="28" customWidth="1"/>
    <col min="7683" max="7683" width="29.7109375" style="28" customWidth="1"/>
    <col min="7684" max="7684" width="13.42578125" style="28" customWidth="1"/>
    <col min="7685" max="7685" width="13.85546875" style="28" customWidth="1"/>
    <col min="7686" max="7690" width="16.5703125" style="28" customWidth="1"/>
    <col min="7691" max="7691" width="20.5703125" style="28" customWidth="1"/>
    <col min="7692" max="7692" width="21.140625" style="28" customWidth="1"/>
    <col min="7693" max="7693" width="9.5703125" style="28" customWidth="1"/>
    <col min="7694" max="7694" width="0.42578125" style="28" customWidth="1"/>
    <col min="7695" max="7701" width="6.42578125" style="28" customWidth="1"/>
    <col min="7702" max="7930" width="11.42578125" style="28"/>
    <col min="7931" max="7931" width="1" style="28" customWidth="1"/>
    <col min="7932" max="7932" width="4.28515625" style="28" customWidth="1"/>
    <col min="7933" max="7933" width="34.7109375" style="28" customWidth="1"/>
    <col min="7934" max="7934" width="0" style="28" hidden="1" customWidth="1"/>
    <col min="7935" max="7935" width="20" style="28" customWidth="1"/>
    <col min="7936" max="7936" width="20.85546875" style="28" customWidth="1"/>
    <col min="7937" max="7937" width="25" style="28" customWidth="1"/>
    <col min="7938" max="7938" width="18.7109375" style="28" customWidth="1"/>
    <col min="7939" max="7939" width="29.7109375" style="28" customWidth="1"/>
    <col min="7940" max="7940" width="13.42578125" style="28" customWidth="1"/>
    <col min="7941" max="7941" width="13.85546875" style="28" customWidth="1"/>
    <col min="7942" max="7946" width="16.5703125" style="28" customWidth="1"/>
    <col min="7947" max="7947" width="20.5703125" style="28" customWidth="1"/>
    <col min="7948" max="7948" width="21.140625" style="28" customWidth="1"/>
    <col min="7949" max="7949" width="9.5703125" style="28" customWidth="1"/>
    <col min="7950" max="7950" width="0.42578125" style="28" customWidth="1"/>
    <col min="7951" max="7957" width="6.42578125" style="28" customWidth="1"/>
    <col min="7958" max="8186" width="11.42578125" style="28"/>
    <col min="8187" max="8187" width="1" style="28" customWidth="1"/>
    <col min="8188" max="8188" width="4.28515625" style="28" customWidth="1"/>
    <col min="8189" max="8189" width="34.7109375" style="28" customWidth="1"/>
    <col min="8190" max="8190" width="0" style="28" hidden="1" customWidth="1"/>
    <col min="8191" max="8191" width="20" style="28" customWidth="1"/>
    <col min="8192" max="8192" width="20.85546875" style="28" customWidth="1"/>
    <col min="8193" max="8193" width="25" style="28" customWidth="1"/>
    <col min="8194" max="8194" width="18.7109375" style="28" customWidth="1"/>
    <col min="8195" max="8195" width="29.7109375" style="28" customWidth="1"/>
    <col min="8196" max="8196" width="13.42578125" style="28" customWidth="1"/>
    <col min="8197" max="8197" width="13.85546875" style="28" customWidth="1"/>
    <col min="8198" max="8202" width="16.5703125" style="28" customWidth="1"/>
    <col min="8203" max="8203" width="20.5703125" style="28" customWidth="1"/>
    <col min="8204" max="8204" width="21.140625" style="28" customWidth="1"/>
    <col min="8205" max="8205" width="9.5703125" style="28" customWidth="1"/>
    <col min="8206" max="8206" width="0.42578125" style="28" customWidth="1"/>
    <col min="8207" max="8213" width="6.42578125" style="28" customWidth="1"/>
    <col min="8214" max="8442" width="11.42578125" style="28"/>
    <col min="8443" max="8443" width="1" style="28" customWidth="1"/>
    <col min="8444" max="8444" width="4.28515625" style="28" customWidth="1"/>
    <col min="8445" max="8445" width="34.7109375" style="28" customWidth="1"/>
    <col min="8446" max="8446" width="0" style="28" hidden="1" customWidth="1"/>
    <col min="8447" max="8447" width="20" style="28" customWidth="1"/>
    <col min="8448" max="8448" width="20.85546875" style="28" customWidth="1"/>
    <col min="8449" max="8449" width="25" style="28" customWidth="1"/>
    <col min="8450" max="8450" width="18.7109375" style="28" customWidth="1"/>
    <col min="8451" max="8451" width="29.7109375" style="28" customWidth="1"/>
    <col min="8452" max="8452" width="13.42578125" style="28" customWidth="1"/>
    <col min="8453" max="8453" width="13.85546875" style="28" customWidth="1"/>
    <col min="8454" max="8458" width="16.5703125" style="28" customWidth="1"/>
    <col min="8459" max="8459" width="20.5703125" style="28" customWidth="1"/>
    <col min="8460" max="8460" width="21.140625" style="28" customWidth="1"/>
    <col min="8461" max="8461" width="9.5703125" style="28" customWidth="1"/>
    <col min="8462" max="8462" width="0.42578125" style="28" customWidth="1"/>
    <col min="8463" max="8469" width="6.42578125" style="28" customWidth="1"/>
    <col min="8470" max="8698" width="11.42578125" style="28"/>
    <col min="8699" max="8699" width="1" style="28" customWidth="1"/>
    <col min="8700" max="8700" width="4.28515625" style="28" customWidth="1"/>
    <col min="8701" max="8701" width="34.7109375" style="28" customWidth="1"/>
    <col min="8702" max="8702" width="0" style="28" hidden="1" customWidth="1"/>
    <col min="8703" max="8703" width="20" style="28" customWidth="1"/>
    <col min="8704" max="8704" width="20.85546875" style="28" customWidth="1"/>
    <col min="8705" max="8705" width="25" style="28" customWidth="1"/>
    <col min="8706" max="8706" width="18.7109375" style="28" customWidth="1"/>
    <col min="8707" max="8707" width="29.7109375" style="28" customWidth="1"/>
    <col min="8708" max="8708" width="13.42578125" style="28" customWidth="1"/>
    <col min="8709" max="8709" width="13.85546875" style="28" customWidth="1"/>
    <col min="8710" max="8714" width="16.5703125" style="28" customWidth="1"/>
    <col min="8715" max="8715" width="20.5703125" style="28" customWidth="1"/>
    <col min="8716" max="8716" width="21.140625" style="28" customWidth="1"/>
    <col min="8717" max="8717" width="9.5703125" style="28" customWidth="1"/>
    <col min="8718" max="8718" width="0.42578125" style="28" customWidth="1"/>
    <col min="8719" max="8725" width="6.42578125" style="28" customWidth="1"/>
    <col min="8726" max="8954" width="11.42578125" style="28"/>
    <col min="8955" max="8955" width="1" style="28" customWidth="1"/>
    <col min="8956" max="8956" width="4.28515625" style="28" customWidth="1"/>
    <col min="8957" max="8957" width="34.7109375" style="28" customWidth="1"/>
    <col min="8958" max="8958" width="0" style="28" hidden="1" customWidth="1"/>
    <col min="8959" max="8959" width="20" style="28" customWidth="1"/>
    <col min="8960" max="8960" width="20.85546875" style="28" customWidth="1"/>
    <col min="8961" max="8961" width="25" style="28" customWidth="1"/>
    <col min="8962" max="8962" width="18.7109375" style="28" customWidth="1"/>
    <col min="8963" max="8963" width="29.7109375" style="28" customWidth="1"/>
    <col min="8964" max="8964" width="13.42578125" style="28" customWidth="1"/>
    <col min="8965" max="8965" width="13.85546875" style="28" customWidth="1"/>
    <col min="8966" max="8970" width="16.5703125" style="28" customWidth="1"/>
    <col min="8971" max="8971" width="20.5703125" style="28" customWidth="1"/>
    <col min="8972" max="8972" width="21.140625" style="28" customWidth="1"/>
    <col min="8973" max="8973" width="9.5703125" style="28" customWidth="1"/>
    <col min="8974" max="8974" width="0.42578125" style="28" customWidth="1"/>
    <col min="8975" max="8981" width="6.42578125" style="28" customWidth="1"/>
    <col min="8982" max="9210" width="11.42578125" style="28"/>
    <col min="9211" max="9211" width="1" style="28" customWidth="1"/>
    <col min="9212" max="9212" width="4.28515625" style="28" customWidth="1"/>
    <col min="9213" max="9213" width="34.7109375" style="28" customWidth="1"/>
    <col min="9214" max="9214" width="0" style="28" hidden="1" customWidth="1"/>
    <col min="9215" max="9215" width="20" style="28" customWidth="1"/>
    <col min="9216" max="9216" width="20.85546875" style="28" customWidth="1"/>
    <col min="9217" max="9217" width="25" style="28" customWidth="1"/>
    <col min="9218" max="9218" width="18.7109375" style="28" customWidth="1"/>
    <col min="9219" max="9219" width="29.7109375" style="28" customWidth="1"/>
    <col min="9220" max="9220" width="13.42578125" style="28" customWidth="1"/>
    <col min="9221" max="9221" width="13.85546875" style="28" customWidth="1"/>
    <col min="9222" max="9226" width="16.5703125" style="28" customWidth="1"/>
    <col min="9227" max="9227" width="20.5703125" style="28" customWidth="1"/>
    <col min="9228" max="9228" width="21.140625" style="28" customWidth="1"/>
    <col min="9229" max="9229" width="9.5703125" style="28" customWidth="1"/>
    <col min="9230" max="9230" width="0.42578125" style="28" customWidth="1"/>
    <col min="9231" max="9237" width="6.42578125" style="28" customWidth="1"/>
    <col min="9238" max="9466" width="11.42578125" style="28"/>
    <col min="9467" max="9467" width="1" style="28" customWidth="1"/>
    <col min="9468" max="9468" width="4.28515625" style="28" customWidth="1"/>
    <col min="9469" max="9469" width="34.7109375" style="28" customWidth="1"/>
    <col min="9470" max="9470" width="0" style="28" hidden="1" customWidth="1"/>
    <col min="9471" max="9471" width="20" style="28" customWidth="1"/>
    <col min="9472" max="9472" width="20.85546875" style="28" customWidth="1"/>
    <col min="9473" max="9473" width="25" style="28" customWidth="1"/>
    <col min="9474" max="9474" width="18.7109375" style="28" customWidth="1"/>
    <col min="9475" max="9475" width="29.7109375" style="28" customWidth="1"/>
    <col min="9476" max="9476" width="13.42578125" style="28" customWidth="1"/>
    <col min="9477" max="9477" width="13.85546875" style="28" customWidth="1"/>
    <col min="9478" max="9482" width="16.5703125" style="28" customWidth="1"/>
    <col min="9483" max="9483" width="20.5703125" style="28" customWidth="1"/>
    <col min="9484" max="9484" width="21.140625" style="28" customWidth="1"/>
    <col min="9485" max="9485" width="9.5703125" style="28" customWidth="1"/>
    <col min="9486" max="9486" width="0.42578125" style="28" customWidth="1"/>
    <col min="9487" max="9493" width="6.42578125" style="28" customWidth="1"/>
    <col min="9494" max="9722" width="11.42578125" style="28"/>
    <col min="9723" max="9723" width="1" style="28" customWidth="1"/>
    <col min="9724" max="9724" width="4.28515625" style="28" customWidth="1"/>
    <col min="9725" max="9725" width="34.7109375" style="28" customWidth="1"/>
    <col min="9726" max="9726" width="0" style="28" hidden="1" customWidth="1"/>
    <col min="9727" max="9727" width="20" style="28" customWidth="1"/>
    <col min="9728" max="9728" width="20.85546875" style="28" customWidth="1"/>
    <col min="9729" max="9729" width="25" style="28" customWidth="1"/>
    <col min="9730" max="9730" width="18.7109375" style="28" customWidth="1"/>
    <col min="9731" max="9731" width="29.7109375" style="28" customWidth="1"/>
    <col min="9732" max="9732" width="13.42578125" style="28" customWidth="1"/>
    <col min="9733" max="9733" width="13.85546875" style="28" customWidth="1"/>
    <col min="9734" max="9738" width="16.5703125" style="28" customWidth="1"/>
    <col min="9739" max="9739" width="20.5703125" style="28" customWidth="1"/>
    <col min="9740" max="9740" width="21.140625" style="28" customWidth="1"/>
    <col min="9741" max="9741" width="9.5703125" style="28" customWidth="1"/>
    <col min="9742" max="9742" width="0.42578125" style="28" customWidth="1"/>
    <col min="9743" max="9749" width="6.42578125" style="28" customWidth="1"/>
    <col min="9750" max="9978" width="11.42578125" style="28"/>
    <col min="9979" max="9979" width="1" style="28" customWidth="1"/>
    <col min="9980" max="9980" width="4.28515625" style="28" customWidth="1"/>
    <col min="9981" max="9981" width="34.7109375" style="28" customWidth="1"/>
    <col min="9982" max="9982" width="0" style="28" hidden="1" customWidth="1"/>
    <col min="9983" max="9983" width="20" style="28" customWidth="1"/>
    <col min="9984" max="9984" width="20.85546875" style="28" customWidth="1"/>
    <col min="9985" max="9985" width="25" style="28" customWidth="1"/>
    <col min="9986" max="9986" width="18.7109375" style="28" customWidth="1"/>
    <col min="9987" max="9987" width="29.7109375" style="28" customWidth="1"/>
    <col min="9988" max="9988" width="13.42578125" style="28" customWidth="1"/>
    <col min="9989" max="9989" width="13.85546875" style="28" customWidth="1"/>
    <col min="9990" max="9994" width="16.5703125" style="28" customWidth="1"/>
    <col min="9995" max="9995" width="20.5703125" style="28" customWidth="1"/>
    <col min="9996" max="9996" width="21.140625" style="28" customWidth="1"/>
    <col min="9997" max="9997" width="9.5703125" style="28" customWidth="1"/>
    <col min="9998" max="9998" width="0.42578125" style="28" customWidth="1"/>
    <col min="9999" max="10005" width="6.42578125" style="28" customWidth="1"/>
    <col min="10006" max="10234" width="11.42578125" style="28"/>
    <col min="10235" max="10235" width="1" style="28" customWidth="1"/>
    <col min="10236" max="10236" width="4.28515625" style="28" customWidth="1"/>
    <col min="10237" max="10237" width="34.7109375" style="28" customWidth="1"/>
    <col min="10238" max="10238" width="0" style="28" hidden="1" customWidth="1"/>
    <col min="10239" max="10239" width="20" style="28" customWidth="1"/>
    <col min="10240" max="10240" width="20.85546875" style="28" customWidth="1"/>
    <col min="10241" max="10241" width="25" style="28" customWidth="1"/>
    <col min="10242" max="10242" width="18.7109375" style="28" customWidth="1"/>
    <col min="10243" max="10243" width="29.7109375" style="28" customWidth="1"/>
    <col min="10244" max="10244" width="13.42578125" style="28" customWidth="1"/>
    <col min="10245" max="10245" width="13.85546875" style="28" customWidth="1"/>
    <col min="10246" max="10250" width="16.5703125" style="28" customWidth="1"/>
    <col min="10251" max="10251" width="20.5703125" style="28" customWidth="1"/>
    <col min="10252" max="10252" width="21.140625" style="28" customWidth="1"/>
    <col min="10253" max="10253" width="9.5703125" style="28" customWidth="1"/>
    <col min="10254" max="10254" width="0.42578125" style="28" customWidth="1"/>
    <col min="10255" max="10261" width="6.42578125" style="28" customWidth="1"/>
    <col min="10262" max="10490" width="11.42578125" style="28"/>
    <col min="10491" max="10491" width="1" style="28" customWidth="1"/>
    <col min="10492" max="10492" width="4.28515625" style="28" customWidth="1"/>
    <col min="10493" max="10493" width="34.7109375" style="28" customWidth="1"/>
    <col min="10494" max="10494" width="0" style="28" hidden="1" customWidth="1"/>
    <col min="10495" max="10495" width="20" style="28" customWidth="1"/>
    <col min="10496" max="10496" width="20.85546875" style="28" customWidth="1"/>
    <col min="10497" max="10497" width="25" style="28" customWidth="1"/>
    <col min="10498" max="10498" width="18.7109375" style="28" customWidth="1"/>
    <col min="10499" max="10499" width="29.7109375" style="28" customWidth="1"/>
    <col min="10500" max="10500" width="13.42578125" style="28" customWidth="1"/>
    <col min="10501" max="10501" width="13.85546875" style="28" customWidth="1"/>
    <col min="10502" max="10506" width="16.5703125" style="28" customWidth="1"/>
    <col min="10507" max="10507" width="20.5703125" style="28" customWidth="1"/>
    <col min="10508" max="10508" width="21.140625" style="28" customWidth="1"/>
    <col min="10509" max="10509" width="9.5703125" style="28" customWidth="1"/>
    <col min="10510" max="10510" width="0.42578125" style="28" customWidth="1"/>
    <col min="10511" max="10517" width="6.42578125" style="28" customWidth="1"/>
    <col min="10518" max="10746" width="11.42578125" style="28"/>
    <col min="10747" max="10747" width="1" style="28" customWidth="1"/>
    <col min="10748" max="10748" width="4.28515625" style="28" customWidth="1"/>
    <col min="10749" max="10749" width="34.7109375" style="28" customWidth="1"/>
    <col min="10750" max="10750" width="0" style="28" hidden="1" customWidth="1"/>
    <col min="10751" max="10751" width="20" style="28" customWidth="1"/>
    <col min="10752" max="10752" width="20.85546875" style="28" customWidth="1"/>
    <col min="10753" max="10753" width="25" style="28" customWidth="1"/>
    <col min="10754" max="10754" width="18.7109375" style="28" customWidth="1"/>
    <col min="10755" max="10755" width="29.7109375" style="28" customWidth="1"/>
    <col min="10756" max="10756" width="13.42578125" style="28" customWidth="1"/>
    <col min="10757" max="10757" width="13.85546875" style="28" customWidth="1"/>
    <col min="10758" max="10762" width="16.5703125" style="28" customWidth="1"/>
    <col min="10763" max="10763" width="20.5703125" style="28" customWidth="1"/>
    <col min="10764" max="10764" width="21.140625" style="28" customWidth="1"/>
    <col min="10765" max="10765" width="9.5703125" style="28" customWidth="1"/>
    <col min="10766" max="10766" width="0.42578125" style="28" customWidth="1"/>
    <col min="10767" max="10773" width="6.42578125" style="28" customWidth="1"/>
    <col min="10774" max="11002" width="11.42578125" style="28"/>
    <col min="11003" max="11003" width="1" style="28" customWidth="1"/>
    <col min="11004" max="11004" width="4.28515625" style="28" customWidth="1"/>
    <col min="11005" max="11005" width="34.7109375" style="28" customWidth="1"/>
    <col min="11006" max="11006" width="0" style="28" hidden="1" customWidth="1"/>
    <col min="11007" max="11007" width="20" style="28" customWidth="1"/>
    <col min="11008" max="11008" width="20.85546875" style="28" customWidth="1"/>
    <col min="11009" max="11009" width="25" style="28" customWidth="1"/>
    <col min="11010" max="11010" width="18.7109375" style="28" customWidth="1"/>
    <col min="11011" max="11011" width="29.7109375" style="28" customWidth="1"/>
    <col min="11012" max="11012" width="13.42578125" style="28" customWidth="1"/>
    <col min="11013" max="11013" width="13.85546875" style="28" customWidth="1"/>
    <col min="11014" max="11018" width="16.5703125" style="28" customWidth="1"/>
    <col min="11019" max="11019" width="20.5703125" style="28" customWidth="1"/>
    <col min="11020" max="11020" width="21.140625" style="28" customWidth="1"/>
    <col min="11021" max="11021" width="9.5703125" style="28" customWidth="1"/>
    <col min="11022" max="11022" width="0.42578125" style="28" customWidth="1"/>
    <col min="11023" max="11029" width="6.42578125" style="28" customWidth="1"/>
    <col min="11030" max="11258" width="11.42578125" style="28"/>
    <col min="11259" max="11259" width="1" style="28" customWidth="1"/>
    <col min="11260" max="11260" width="4.28515625" style="28" customWidth="1"/>
    <col min="11261" max="11261" width="34.7109375" style="28" customWidth="1"/>
    <col min="11262" max="11262" width="0" style="28" hidden="1" customWidth="1"/>
    <col min="11263" max="11263" width="20" style="28" customWidth="1"/>
    <col min="11264" max="11264" width="20.85546875" style="28" customWidth="1"/>
    <col min="11265" max="11265" width="25" style="28" customWidth="1"/>
    <col min="11266" max="11266" width="18.7109375" style="28" customWidth="1"/>
    <col min="11267" max="11267" width="29.7109375" style="28" customWidth="1"/>
    <col min="11268" max="11268" width="13.42578125" style="28" customWidth="1"/>
    <col min="11269" max="11269" width="13.85546875" style="28" customWidth="1"/>
    <col min="11270" max="11274" width="16.5703125" style="28" customWidth="1"/>
    <col min="11275" max="11275" width="20.5703125" style="28" customWidth="1"/>
    <col min="11276" max="11276" width="21.140625" style="28" customWidth="1"/>
    <col min="11277" max="11277" width="9.5703125" style="28" customWidth="1"/>
    <col min="11278" max="11278" width="0.42578125" style="28" customWidth="1"/>
    <col min="11279" max="11285" width="6.42578125" style="28" customWidth="1"/>
    <col min="11286" max="11514" width="11.42578125" style="28"/>
    <col min="11515" max="11515" width="1" style="28" customWidth="1"/>
    <col min="11516" max="11516" width="4.28515625" style="28" customWidth="1"/>
    <col min="11517" max="11517" width="34.7109375" style="28" customWidth="1"/>
    <col min="11518" max="11518" width="0" style="28" hidden="1" customWidth="1"/>
    <col min="11519" max="11519" width="20" style="28" customWidth="1"/>
    <col min="11520" max="11520" width="20.85546875" style="28" customWidth="1"/>
    <col min="11521" max="11521" width="25" style="28" customWidth="1"/>
    <col min="11522" max="11522" width="18.7109375" style="28" customWidth="1"/>
    <col min="11523" max="11523" width="29.7109375" style="28" customWidth="1"/>
    <col min="11524" max="11524" width="13.42578125" style="28" customWidth="1"/>
    <col min="11525" max="11525" width="13.85546875" style="28" customWidth="1"/>
    <col min="11526" max="11530" width="16.5703125" style="28" customWidth="1"/>
    <col min="11531" max="11531" width="20.5703125" style="28" customWidth="1"/>
    <col min="11532" max="11532" width="21.140625" style="28" customWidth="1"/>
    <col min="11533" max="11533" width="9.5703125" style="28" customWidth="1"/>
    <col min="11534" max="11534" width="0.42578125" style="28" customWidth="1"/>
    <col min="11535" max="11541" width="6.42578125" style="28" customWidth="1"/>
    <col min="11542" max="11770" width="11.42578125" style="28"/>
    <col min="11771" max="11771" width="1" style="28" customWidth="1"/>
    <col min="11772" max="11772" width="4.28515625" style="28" customWidth="1"/>
    <col min="11773" max="11773" width="34.7109375" style="28" customWidth="1"/>
    <col min="11774" max="11774" width="0" style="28" hidden="1" customWidth="1"/>
    <col min="11775" max="11775" width="20" style="28" customWidth="1"/>
    <col min="11776" max="11776" width="20.85546875" style="28" customWidth="1"/>
    <col min="11777" max="11777" width="25" style="28" customWidth="1"/>
    <col min="11778" max="11778" width="18.7109375" style="28" customWidth="1"/>
    <col min="11779" max="11779" width="29.7109375" style="28" customWidth="1"/>
    <col min="11780" max="11780" width="13.42578125" style="28" customWidth="1"/>
    <col min="11781" max="11781" width="13.85546875" style="28" customWidth="1"/>
    <col min="11782" max="11786" width="16.5703125" style="28" customWidth="1"/>
    <col min="11787" max="11787" width="20.5703125" style="28" customWidth="1"/>
    <col min="11788" max="11788" width="21.140625" style="28" customWidth="1"/>
    <col min="11789" max="11789" width="9.5703125" style="28" customWidth="1"/>
    <col min="11790" max="11790" width="0.42578125" style="28" customWidth="1"/>
    <col min="11791" max="11797" width="6.42578125" style="28" customWidth="1"/>
    <col min="11798" max="12026" width="11.42578125" style="28"/>
    <col min="12027" max="12027" width="1" style="28" customWidth="1"/>
    <col min="12028" max="12028" width="4.28515625" style="28" customWidth="1"/>
    <col min="12029" max="12029" width="34.7109375" style="28" customWidth="1"/>
    <col min="12030" max="12030" width="0" style="28" hidden="1" customWidth="1"/>
    <col min="12031" max="12031" width="20" style="28" customWidth="1"/>
    <col min="12032" max="12032" width="20.85546875" style="28" customWidth="1"/>
    <col min="12033" max="12033" width="25" style="28" customWidth="1"/>
    <col min="12034" max="12034" width="18.7109375" style="28" customWidth="1"/>
    <col min="12035" max="12035" width="29.7109375" style="28" customWidth="1"/>
    <col min="12036" max="12036" width="13.42578125" style="28" customWidth="1"/>
    <col min="12037" max="12037" width="13.85546875" style="28" customWidth="1"/>
    <col min="12038" max="12042" width="16.5703125" style="28" customWidth="1"/>
    <col min="12043" max="12043" width="20.5703125" style="28" customWidth="1"/>
    <col min="12044" max="12044" width="21.140625" style="28" customWidth="1"/>
    <col min="12045" max="12045" width="9.5703125" style="28" customWidth="1"/>
    <col min="12046" max="12046" width="0.42578125" style="28" customWidth="1"/>
    <col min="12047" max="12053" width="6.42578125" style="28" customWidth="1"/>
    <col min="12054" max="12282" width="11.42578125" style="28"/>
    <col min="12283" max="12283" width="1" style="28" customWidth="1"/>
    <col min="12284" max="12284" width="4.28515625" style="28" customWidth="1"/>
    <col min="12285" max="12285" width="34.7109375" style="28" customWidth="1"/>
    <col min="12286" max="12286" width="0" style="28" hidden="1" customWidth="1"/>
    <col min="12287" max="12287" width="20" style="28" customWidth="1"/>
    <col min="12288" max="12288" width="20.85546875" style="28" customWidth="1"/>
    <col min="12289" max="12289" width="25" style="28" customWidth="1"/>
    <col min="12290" max="12290" width="18.7109375" style="28" customWidth="1"/>
    <col min="12291" max="12291" width="29.7109375" style="28" customWidth="1"/>
    <col min="12292" max="12292" width="13.42578125" style="28" customWidth="1"/>
    <col min="12293" max="12293" width="13.85546875" style="28" customWidth="1"/>
    <col min="12294" max="12298" width="16.5703125" style="28" customWidth="1"/>
    <col min="12299" max="12299" width="20.5703125" style="28" customWidth="1"/>
    <col min="12300" max="12300" width="21.140625" style="28" customWidth="1"/>
    <col min="12301" max="12301" width="9.5703125" style="28" customWidth="1"/>
    <col min="12302" max="12302" width="0.42578125" style="28" customWidth="1"/>
    <col min="12303" max="12309" width="6.42578125" style="28" customWidth="1"/>
    <col min="12310" max="12538" width="11.42578125" style="28"/>
    <col min="12539" max="12539" width="1" style="28" customWidth="1"/>
    <col min="12540" max="12540" width="4.28515625" style="28" customWidth="1"/>
    <col min="12541" max="12541" width="34.7109375" style="28" customWidth="1"/>
    <col min="12542" max="12542" width="0" style="28" hidden="1" customWidth="1"/>
    <col min="12543" max="12543" width="20" style="28" customWidth="1"/>
    <col min="12544" max="12544" width="20.85546875" style="28" customWidth="1"/>
    <col min="12545" max="12545" width="25" style="28" customWidth="1"/>
    <col min="12546" max="12546" width="18.7109375" style="28" customWidth="1"/>
    <col min="12547" max="12547" width="29.7109375" style="28" customWidth="1"/>
    <col min="12548" max="12548" width="13.42578125" style="28" customWidth="1"/>
    <col min="12549" max="12549" width="13.85546875" style="28" customWidth="1"/>
    <col min="12550" max="12554" width="16.5703125" style="28" customWidth="1"/>
    <col min="12555" max="12555" width="20.5703125" style="28" customWidth="1"/>
    <col min="12556" max="12556" width="21.140625" style="28" customWidth="1"/>
    <col min="12557" max="12557" width="9.5703125" style="28" customWidth="1"/>
    <col min="12558" max="12558" width="0.42578125" style="28" customWidth="1"/>
    <col min="12559" max="12565" width="6.42578125" style="28" customWidth="1"/>
    <col min="12566" max="12794" width="11.42578125" style="28"/>
    <col min="12795" max="12795" width="1" style="28" customWidth="1"/>
    <col min="12796" max="12796" width="4.28515625" style="28" customWidth="1"/>
    <col min="12797" max="12797" width="34.7109375" style="28" customWidth="1"/>
    <col min="12798" max="12798" width="0" style="28" hidden="1" customWidth="1"/>
    <col min="12799" max="12799" width="20" style="28" customWidth="1"/>
    <col min="12800" max="12800" width="20.85546875" style="28" customWidth="1"/>
    <col min="12801" max="12801" width="25" style="28" customWidth="1"/>
    <col min="12802" max="12802" width="18.7109375" style="28" customWidth="1"/>
    <col min="12803" max="12803" width="29.7109375" style="28" customWidth="1"/>
    <col min="12804" max="12804" width="13.42578125" style="28" customWidth="1"/>
    <col min="12805" max="12805" width="13.85546875" style="28" customWidth="1"/>
    <col min="12806" max="12810" width="16.5703125" style="28" customWidth="1"/>
    <col min="12811" max="12811" width="20.5703125" style="28" customWidth="1"/>
    <col min="12812" max="12812" width="21.140625" style="28" customWidth="1"/>
    <col min="12813" max="12813" width="9.5703125" style="28" customWidth="1"/>
    <col min="12814" max="12814" width="0.42578125" style="28" customWidth="1"/>
    <col min="12815" max="12821" width="6.42578125" style="28" customWidth="1"/>
    <col min="12822" max="13050" width="11.42578125" style="28"/>
    <col min="13051" max="13051" width="1" style="28" customWidth="1"/>
    <col min="13052" max="13052" width="4.28515625" style="28" customWidth="1"/>
    <col min="13053" max="13053" width="34.7109375" style="28" customWidth="1"/>
    <col min="13054" max="13054" width="0" style="28" hidden="1" customWidth="1"/>
    <col min="13055" max="13055" width="20" style="28" customWidth="1"/>
    <col min="13056" max="13056" width="20.85546875" style="28" customWidth="1"/>
    <col min="13057" max="13057" width="25" style="28" customWidth="1"/>
    <col min="13058" max="13058" width="18.7109375" style="28" customWidth="1"/>
    <col min="13059" max="13059" width="29.7109375" style="28" customWidth="1"/>
    <col min="13060" max="13060" width="13.42578125" style="28" customWidth="1"/>
    <col min="13061" max="13061" width="13.85546875" style="28" customWidth="1"/>
    <col min="13062" max="13066" width="16.5703125" style="28" customWidth="1"/>
    <col min="13067" max="13067" width="20.5703125" style="28" customWidth="1"/>
    <col min="13068" max="13068" width="21.140625" style="28" customWidth="1"/>
    <col min="13069" max="13069" width="9.5703125" style="28" customWidth="1"/>
    <col min="13070" max="13070" width="0.42578125" style="28" customWidth="1"/>
    <col min="13071" max="13077" width="6.42578125" style="28" customWidth="1"/>
    <col min="13078" max="13306" width="11.42578125" style="28"/>
    <col min="13307" max="13307" width="1" style="28" customWidth="1"/>
    <col min="13308" max="13308" width="4.28515625" style="28" customWidth="1"/>
    <col min="13309" max="13309" width="34.7109375" style="28" customWidth="1"/>
    <col min="13310" max="13310" width="0" style="28" hidden="1" customWidth="1"/>
    <col min="13311" max="13311" width="20" style="28" customWidth="1"/>
    <col min="13312" max="13312" width="20.85546875" style="28" customWidth="1"/>
    <col min="13313" max="13313" width="25" style="28" customWidth="1"/>
    <col min="13314" max="13314" width="18.7109375" style="28" customWidth="1"/>
    <col min="13315" max="13315" width="29.7109375" style="28" customWidth="1"/>
    <col min="13316" max="13316" width="13.42578125" style="28" customWidth="1"/>
    <col min="13317" max="13317" width="13.85546875" style="28" customWidth="1"/>
    <col min="13318" max="13322" width="16.5703125" style="28" customWidth="1"/>
    <col min="13323" max="13323" width="20.5703125" style="28" customWidth="1"/>
    <col min="13324" max="13324" width="21.140625" style="28" customWidth="1"/>
    <col min="13325" max="13325" width="9.5703125" style="28" customWidth="1"/>
    <col min="13326" max="13326" width="0.42578125" style="28" customWidth="1"/>
    <col min="13327" max="13333" width="6.42578125" style="28" customWidth="1"/>
    <col min="13334" max="13562" width="11.42578125" style="28"/>
    <col min="13563" max="13563" width="1" style="28" customWidth="1"/>
    <col min="13564" max="13564" width="4.28515625" style="28" customWidth="1"/>
    <col min="13565" max="13565" width="34.7109375" style="28" customWidth="1"/>
    <col min="13566" max="13566" width="0" style="28" hidden="1" customWidth="1"/>
    <col min="13567" max="13567" width="20" style="28" customWidth="1"/>
    <col min="13568" max="13568" width="20.85546875" style="28" customWidth="1"/>
    <col min="13569" max="13569" width="25" style="28" customWidth="1"/>
    <col min="13570" max="13570" width="18.7109375" style="28" customWidth="1"/>
    <col min="13571" max="13571" width="29.7109375" style="28" customWidth="1"/>
    <col min="13572" max="13572" width="13.42578125" style="28" customWidth="1"/>
    <col min="13573" max="13573" width="13.85546875" style="28" customWidth="1"/>
    <col min="13574" max="13578" width="16.5703125" style="28" customWidth="1"/>
    <col min="13579" max="13579" width="20.5703125" style="28" customWidth="1"/>
    <col min="13580" max="13580" width="21.140625" style="28" customWidth="1"/>
    <col min="13581" max="13581" width="9.5703125" style="28" customWidth="1"/>
    <col min="13582" max="13582" width="0.42578125" style="28" customWidth="1"/>
    <col min="13583" max="13589" width="6.42578125" style="28" customWidth="1"/>
    <col min="13590" max="13818" width="11.42578125" style="28"/>
    <col min="13819" max="13819" width="1" style="28" customWidth="1"/>
    <col min="13820" max="13820" width="4.28515625" style="28" customWidth="1"/>
    <col min="13821" max="13821" width="34.7109375" style="28" customWidth="1"/>
    <col min="13822" max="13822" width="0" style="28" hidden="1" customWidth="1"/>
    <col min="13823" max="13823" width="20" style="28" customWidth="1"/>
    <col min="13824" max="13824" width="20.85546875" style="28" customWidth="1"/>
    <col min="13825" max="13825" width="25" style="28" customWidth="1"/>
    <col min="13826" max="13826" width="18.7109375" style="28" customWidth="1"/>
    <col min="13827" max="13827" width="29.7109375" style="28" customWidth="1"/>
    <col min="13828" max="13828" width="13.42578125" style="28" customWidth="1"/>
    <col min="13829" max="13829" width="13.85546875" style="28" customWidth="1"/>
    <col min="13830" max="13834" width="16.5703125" style="28" customWidth="1"/>
    <col min="13835" max="13835" width="20.5703125" style="28" customWidth="1"/>
    <col min="13836" max="13836" width="21.140625" style="28" customWidth="1"/>
    <col min="13837" max="13837" width="9.5703125" style="28" customWidth="1"/>
    <col min="13838" max="13838" width="0.42578125" style="28" customWidth="1"/>
    <col min="13839" max="13845" width="6.42578125" style="28" customWidth="1"/>
    <col min="13846" max="14074" width="11.42578125" style="28"/>
    <col min="14075" max="14075" width="1" style="28" customWidth="1"/>
    <col min="14076" max="14076" width="4.28515625" style="28" customWidth="1"/>
    <col min="14077" max="14077" width="34.7109375" style="28" customWidth="1"/>
    <col min="14078" max="14078" width="0" style="28" hidden="1" customWidth="1"/>
    <col min="14079" max="14079" width="20" style="28" customWidth="1"/>
    <col min="14080" max="14080" width="20.85546875" style="28" customWidth="1"/>
    <col min="14081" max="14081" width="25" style="28" customWidth="1"/>
    <col min="14082" max="14082" width="18.7109375" style="28" customWidth="1"/>
    <col min="14083" max="14083" width="29.7109375" style="28" customWidth="1"/>
    <col min="14084" max="14084" width="13.42578125" style="28" customWidth="1"/>
    <col min="14085" max="14085" width="13.85546875" style="28" customWidth="1"/>
    <col min="14086" max="14090" width="16.5703125" style="28" customWidth="1"/>
    <col min="14091" max="14091" width="20.5703125" style="28" customWidth="1"/>
    <col min="14092" max="14092" width="21.140625" style="28" customWidth="1"/>
    <col min="14093" max="14093" width="9.5703125" style="28" customWidth="1"/>
    <col min="14094" max="14094" width="0.42578125" style="28" customWidth="1"/>
    <col min="14095" max="14101" width="6.42578125" style="28" customWidth="1"/>
    <col min="14102" max="14330" width="11.42578125" style="28"/>
    <col min="14331" max="14331" width="1" style="28" customWidth="1"/>
    <col min="14332" max="14332" width="4.28515625" style="28" customWidth="1"/>
    <col min="14333" max="14333" width="34.7109375" style="28" customWidth="1"/>
    <col min="14334" max="14334" width="0" style="28" hidden="1" customWidth="1"/>
    <col min="14335" max="14335" width="20" style="28" customWidth="1"/>
    <col min="14336" max="14336" width="20.85546875" style="28" customWidth="1"/>
    <col min="14337" max="14337" width="25" style="28" customWidth="1"/>
    <col min="14338" max="14338" width="18.7109375" style="28" customWidth="1"/>
    <col min="14339" max="14339" width="29.7109375" style="28" customWidth="1"/>
    <col min="14340" max="14340" width="13.42578125" style="28" customWidth="1"/>
    <col min="14341" max="14341" width="13.85546875" style="28" customWidth="1"/>
    <col min="14342" max="14346" width="16.5703125" style="28" customWidth="1"/>
    <col min="14347" max="14347" width="20.5703125" style="28" customWidth="1"/>
    <col min="14348" max="14348" width="21.140625" style="28" customWidth="1"/>
    <col min="14349" max="14349" width="9.5703125" style="28" customWidth="1"/>
    <col min="14350" max="14350" width="0.42578125" style="28" customWidth="1"/>
    <col min="14351" max="14357" width="6.42578125" style="28" customWidth="1"/>
    <col min="14358" max="14586" width="11.42578125" style="28"/>
    <col min="14587" max="14587" width="1" style="28" customWidth="1"/>
    <col min="14588" max="14588" width="4.28515625" style="28" customWidth="1"/>
    <col min="14589" max="14589" width="34.7109375" style="28" customWidth="1"/>
    <col min="14590" max="14590" width="0" style="28" hidden="1" customWidth="1"/>
    <col min="14591" max="14591" width="20" style="28" customWidth="1"/>
    <col min="14592" max="14592" width="20.85546875" style="28" customWidth="1"/>
    <col min="14593" max="14593" width="25" style="28" customWidth="1"/>
    <col min="14594" max="14594" width="18.7109375" style="28" customWidth="1"/>
    <col min="14595" max="14595" width="29.7109375" style="28" customWidth="1"/>
    <col min="14596" max="14596" width="13.42578125" style="28" customWidth="1"/>
    <col min="14597" max="14597" width="13.85546875" style="28" customWidth="1"/>
    <col min="14598" max="14602" width="16.5703125" style="28" customWidth="1"/>
    <col min="14603" max="14603" width="20.5703125" style="28" customWidth="1"/>
    <col min="14604" max="14604" width="21.140625" style="28" customWidth="1"/>
    <col min="14605" max="14605" width="9.5703125" style="28" customWidth="1"/>
    <col min="14606" max="14606" width="0.42578125" style="28" customWidth="1"/>
    <col min="14607" max="14613" width="6.42578125" style="28" customWidth="1"/>
    <col min="14614" max="14842" width="11.42578125" style="28"/>
    <col min="14843" max="14843" width="1" style="28" customWidth="1"/>
    <col min="14844" max="14844" width="4.28515625" style="28" customWidth="1"/>
    <col min="14845" max="14845" width="34.7109375" style="28" customWidth="1"/>
    <col min="14846" max="14846" width="0" style="28" hidden="1" customWidth="1"/>
    <col min="14847" max="14847" width="20" style="28" customWidth="1"/>
    <col min="14848" max="14848" width="20.85546875" style="28" customWidth="1"/>
    <col min="14849" max="14849" width="25" style="28" customWidth="1"/>
    <col min="14850" max="14850" width="18.7109375" style="28" customWidth="1"/>
    <col min="14851" max="14851" width="29.7109375" style="28" customWidth="1"/>
    <col min="14852" max="14852" width="13.42578125" style="28" customWidth="1"/>
    <col min="14853" max="14853" width="13.85546875" style="28" customWidth="1"/>
    <col min="14854" max="14858" width="16.5703125" style="28" customWidth="1"/>
    <col min="14859" max="14859" width="20.5703125" style="28" customWidth="1"/>
    <col min="14860" max="14860" width="21.140625" style="28" customWidth="1"/>
    <col min="14861" max="14861" width="9.5703125" style="28" customWidth="1"/>
    <col min="14862" max="14862" width="0.42578125" style="28" customWidth="1"/>
    <col min="14863" max="14869" width="6.42578125" style="28" customWidth="1"/>
    <col min="14870" max="15098" width="11.42578125" style="28"/>
    <col min="15099" max="15099" width="1" style="28" customWidth="1"/>
    <col min="15100" max="15100" width="4.28515625" style="28" customWidth="1"/>
    <col min="15101" max="15101" width="34.7109375" style="28" customWidth="1"/>
    <col min="15102" max="15102" width="0" style="28" hidden="1" customWidth="1"/>
    <col min="15103" max="15103" width="20" style="28" customWidth="1"/>
    <col min="15104" max="15104" width="20.85546875" style="28" customWidth="1"/>
    <col min="15105" max="15105" width="25" style="28" customWidth="1"/>
    <col min="15106" max="15106" width="18.7109375" style="28" customWidth="1"/>
    <col min="15107" max="15107" width="29.7109375" style="28" customWidth="1"/>
    <col min="15108" max="15108" width="13.42578125" style="28" customWidth="1"/>
    <col min="15109" max="15109" width="13.85546875" style="28" customWidth="1"/>
    <col min="15110" max="15114" width="16.5703125" style="28" customWidth="1"/>
    <col min="15115" max="15115" width="20.5703125" style="28" customWidth="1"/>
    <col min="15116" max="15116" width="21.140625" style="28" customWidth="1"/>
    <col min="15117" max="15117" width="9.5703125" style="28" customWidth="1"/>
    <col min="15118" max="15118" width="0.42578125" style="28" customWidth="1"/>
    <col min="15119" max="15125" width="6.42578125" style="28" customWidth="1"/>
    <col min="15126" max="15354" width="11.42578125" style="28"/>
    <col min="15355" max="15355" width="1" style="28" customWidth="1"/>
    <col min="15356" max="15356" width="4.28515625" style="28" customWidth="1"/>
    <col min="15357" max="15357" width="34.7109375" style="28" customWidth="1"/>
    <col min="15358" max="15358" width="0" style="28" hidden="1" customWidth="1"/>
    <col min="15359" max="15359" width="20" style="28" customWidth="1"/>
    <col min="15360" max="15360" width="20.85546875" style="28" customWidth="1"/>
    <col min="15361" max="15361" width="25" style="28" customWidth="1"/>
    <col min="15362" max="15362" width="18.7109375" style="28" customWidth="1"/>
    <col min="15363" max="15363" width="29.7109375" style="28" customWidth="1"/>
    <col min="15364" max="15364" width="13.42578125" style="28" customWidth="1"/>
    <col min="15365" max="15365" width="13.85546875" style="28" customWidth="1"/>
    <col min="15366" max="15370" width="16.5703125" style="28" customWidth="1"/>
    <col min="15371" max="15371" width="20.5703125" style="28" customWidth="1"/>
    <col min="15372" max="15372" width="21.140625" style="28" customWidth="1"/>
    <col min="15373" max="15373" width="9.5703125" style="28" customWidth="1"/>
    <col min="15374" max="15374" width="0.42578125" style="28" customWidth="1"/>
    <col min="15375" max="15381" width="6.42578125" style="28" customWidth="1"/>
    <col min="15382" max="15610" width="11.42578125" style="28"/>
    <col min="15611" max="15611" width="1" style="28" customWidth="1"/>
    <col min="15612" max="15612" width="4.28515625" style="28" customWidth="1"/>
    <col min="15613" max="15613" width="34.7109375" style="28" customWidth="1"/>
    <col min="15614" max="15614" width="0" style="28" hidden="1" customWidth="1"/>
    <col min="15615" max="15615" width="20" style="28" customWidth="1"/>
    <col min="15616" max="15616" width="20.85546875" style="28" customWidth="1"/>
    <col min="15617" max="15617" width="25" style="28" customWidth="1"/>
    <col min="15618" max="15618" width="18.7109375" style="28" customWidth="1"/>
    <col min="15619" max="15619" width="29.7109375" style="28" customWidth="1"/>
    <col min="15620" max="15620" width="13.42578125" style="28" customWidth="1"/>
    <col min="15621" max="15621" width="13.85546875" style="28" customWidth="1"/>
    <col min="15622" max="15626" width="16.5703125" style="28" customWidth="1"/>
    <col min="15627" max="15627" width="20.5703125" style="28" customWidth="1"/>
    <col min="15628" max="15628" width="21.140625" style="28" customWidth="1"/>
    <col min="15629" max="15629" width="9.5703125" style="28" customWidth="1"/>
    <col min="15630" max="15630" width="0.42578125" style="28" customWidth="1"/>
    <col min="15631" max="15637" width="6.42578125" style="28" customWidth="1"/>
    <col min="15638" max="15866" width="11.42578125" style="28"/>
    <col min="15867" max="15867" width="1" style="28" customWidth="1"/>
    <col min="15868" max="15868" width="4.28515625" style="28" customWidth="1"/>
    <col min="15869" max="15869" width="34.7109375" style="28" customWidth="1"/>
    <col min="15870" max="15870" width="0" style="28" hidden="1" customWidth="1"/>
    <col min="15871" max="15871" width="20" style="28" customWidth="1"/>
    <col min="15872" max="15872" width="20.85546875" style="28" customWidth="1"/>
    <col min="15873" max="15873" width="25" style="28" customWidth="1"/>
    <col min="15874" max="15874" width="18.7109375" style="28" customWidth="1"/>
    <col min="15875" max="15875" width="29.7109375" style="28" customWidth="1"/>
    <col min="15876" max="15876" width="13.42578125" style="28" customWidth="1"/>
    <col min="15877" max="15877" width="13.85546875" style="28" customWidth="1"/>
    <col min="15878" max="15882" width="16.5703125" style="28" customWidth="1"/>
    <col min="15883" max="15883" width="20.5703125" style="28" customWidth="1"/>
    <col min="15884" max="15884" width="21.140625" style="28" customWidth="1"/>
    <col min="15885" max="15885" width="9.5703125" style="28" customWidth="1"/>
    <col min="15886" max="15886" width="0.42578125" style="28" customWidth="1"/>
    <col min="15887" max="15893" width="6.42578125" style="28" customWidth="1"/>
    <col min="15894" max="16122" width="11.42578125" style="28"/>
    <col min="16123" max="16123" width="1" style="28" customWidth="1"/>
    <col min="16124" max="16124" width="4.28515625" style="28" customWidth="1"/>
    <col min="16125" max="16125" width="34.7109375" style="28" customWidth="1"/>
    <col min="16126" max="16126" width="0" style="28" hidden="1" customWidth="1"/>
    <col min="16127" max="16127" width="20" style="28" customWidth="1"/>
    <col min="16128" max="16128" width="20.85546875" style="28" customWidth="1"/>
    <col min="16129" max="16129" width="25" style="28" customWidth="1"/>
    <col min="16130" max="16130" width="18.7109375" style="28" customWidth="1"/>
    <col min="16131" max="16131" width="29.7109375" style="28" customWidth="1"/>
    <col min="16132" max="16132" width="13.42578125" style="28" customWidth="1"/>
    <col min="16133" max="16133" width="13.85546875" style="28" customWidth="1"/>
    <col min="16134" max="16138" width="16.5703125" style="28" customWidth="1"/>
    <col min="16139" max="16139" width="20.5703125" style="28" customWidth="1"/>
    <col min="16140" max="16140" width="21.140625" style="28" customWidth="1"/>
    <col min="16141" max="16141" width="9.5703125" style="28" customWidth="1"/>
    <col min="16142" max="16142" width="0.42578125" style="28" customWidth="1"/>
    <col min="16143" max="16149" width="6.42578125" style="28" customWidth="1"/>
    <col min="16150" max="16370" width="11.42578125" style="28"/>
    <col min="16371" max="16383" width="11.42578125" style="28" customWidth="1"/>
    <col min="16384" max="16384" width="11.42578125" style="28"/>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1274</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26</v>
      </c>
      <c r="D10" s="1514"/>
      <c r="E10" s="1515"/>
      <c r="F10" s="32"/>
      <c r="G10" s="31"/>
      <c r="H10" s="32"/>
      <c r="I10" s="32"/>
      <c r="J10" s="32"/>
      <c r="K10" s="32"/>
      <c r="L10" s="32"/>
      <c r="M10" s="32"/>
      <c r="N10" s="33"/>
    </row>
    <row r="11" spans="2:16" ht="15.75" thickBot="1">
      <c r="B11" s="117" t="s">
        <v>8</v>
      </c>
      <c r="C11" s="1">
        <v>41976</v>
      </c>
      <c r="D11" s="35"/>
      <c r="E11" s="35"/>
      <c r="F11" s="35"/>
      <c r="G11" s="36"/>
      <c r="H11" s="35"/>
      <c r="I11" s="35"/>
      <c r="J11" s="35"/>
      <c r="K11" s="35"/>
      <c r="L11" s="35"/>
      <c r="M11" s="35"/>
      <c r="N11" s="37"/>
    </row>
    <row r="12" spans="2:16">
      <c r="B12" s="94"/>
      <c r="C12" s="38"/>
      <c r="D12" s="96"/>
      <c r="E12" s="96"/>
      <c r="F12" s="96"/>
      <c r="G12" s="97"/>
      <c r="H12" s="96"/>
      <c r="I12" s="39"/>
      <c r="J12" s="39"/>
      <c r="K12" s="39"/>
      <c r="L12" s="39"/>
      <c r="M12" s="39"/>
      <c r="N12" s="96"/>
    </row>
    <row r="13" spans="2:16">
      <c r="I13" s="39"/>
      <c r="J13" s="39"/>
      <c r="K13" s="39"/>
      <c r="L13" s="39"/>
      <c r="M13" s="39"/>
      <c r="N13" s="2"/>
    </row>
    <row r="14" spans="2:16" ht="45.75" customHeight="1">
      <c r="B14" s="1516" t="s">
        <v>9</v>
      </c>
      <c r="C14" s="1516"/>
      <c r="D14" s="120" t="s">
        <v>10</v>
      </c>
      <c r="E14" s="120" t="s">
        <v>11</v>
      </c>
      <c r="F14" s="120" t="s">
        <v>12</v>
      </c>
      <c r="G14" s="40"/>
      <c r="I14" s="41"/>
      <c r="J14" s="41"/>
      <c r="K14" s="41"/>
      <c r="L14" s="41"/>
      <c r="M14" s="41"/>
      <c r="N14" s="2"/>
    </row>
    <row r="15" spans="2:16">
      <c r="B15" s="1516"/>
      <c r="C15" s="1516"/>
      <c r="D15" s="120">
        <v>26</v>
      </c>
      <c r="E15" s="42">
        <v>1670624800</v>
      </c>
      <c r="F15" s="221">
        <v>800</v>
      </c>
      <c r="G15" s="368"/>
      <c r="I15" s="45"/>
      <c r="J15" s="45"/>
      <c r="K15" s="45"/>
      <c r="L15" s="45"/>
      <c r="M15" s="45"/>
      <c r="N15" s="2"/>
    </row>
    <row r="16" spans="2:16" ht="15.75" thickBot="1">
      <c r="B16" s="1517" t="s">
        <v>13</v>
      </c>
      <c r="C16" s="1518"/>
      <c r="D16" s="120"/>
      <c r="E16" s="151">
        <f>+SUM(E15:E15)</f>
        <v>1670624800</v>
      </c>
      <c r="F16" s="4">
        <f>+SUM(F15:F15)</f>
        <v>800</v>
      </c>
      <c r="G16" s="368"/>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640</v>
      </c>
      <c r="D18" s="195"/>
      <c r="E18" s="6">
        <f>E16</f>
        <v>1670624800</v>
      </c>
      <c r="F18" s="7"/>
      <c r="G18" s="7"/>
      <c r="H18" s="7"/>
      <c r="I18" s="53"/>
      <c r="J18" s="53"/>
      <c r="K18" s="53"/>
      <c r="L18" s="53"/>
      <c r="M18" s="53"/>
    </row>
    <row r="19" spans="1:14">
      <c r="A19" s="125"/>
      <c r="C19" s="54"/>
      <c r="D19" s="45"/>
      <c r="E19" s="56"/>
      <c r="F19" s="7"/>
      <c r="G19" s="7"/>
      <c r="H19" s="7"/>
      <c r="I19" s="53"/>
      <c r="J19" s="53"/>
      <c r="K19" s="53"/>
      <c r="L19" s="53"/>
      <c r="M19" s="53"/>
    </row>
    <row r="20" spans="1:14">
      <c r="A20" s="125"/>
      <c r="C20" s="54"/>
      <c r="D20" s="45"/>
      <c r="E20" s="56"/>
      <c r="F20" s="7"/>
      <c r="G20" s="7"/>
      <c r="H20" s="7"/>
      <c r="I20" s="53"/>
      <c r="J20" s="53"/>
      <c r="K20" s="53"/>
      <c r="L20" s="53"/>
      <c r="M20" s="53"/>
    </row>
    <row r="21" spans="1:14">
      <c r="A21" s="125"/>
      <c r="B21" s="8" t="s">
        <v>16</v>
      </c>
      <c r="C21" s="57"/>
      <c r="D21" s="57"/>
      <c r="E21" s="57"/>
      <c r="F21" s="57"/>
      <c r="G21" s="58"/>
      <c r="H21" s="57"/>
      <c r="I21" s="39"/>
      <c r="J21" s="39"/>
      <c r="K21" s="39"/>
      <c r="L21" s="39"/>
      <c r="M21" s="39"/>
      <c r="N21" s="2"/>
    </row>
    <row r="22" spans="1:14">
      <c r="A22" s="125"/>
      <c r="B22" s="57"/>
      <c r="C22" s="57"/>
      <c r="D22" s="57"/>
      <c r="E22" s="57"/>
      <c r="F22" s="57"/>
      <c r="G22" s="58"/>
      <c r="H22" s="57"/>
      <c r="I22" s="39"/>
      <c r="J22" s="39"/>
      <c r="K22" s="39"/>
      <c r="L22" s="39"/>
      <c r="M22" s="39"/>
      <c r="N22" s="2"/>
    </row>
    <row r="23" spans="1:14">
      <c r="A23" s="125"/>
      <c r="B23" s="9" t="s">
        <v>17</v>
      </c>
      <c r="C23" s="9" t="s">
        <v>18</v>
      </c>
      <c r="D23" s="9" t="s">
        <v>19</v>
      </c>
      <c r="E23" s="57"/>
      <c r="F23" s="57"/>
      <c r="G23" s="58"/>
      <c r="H23" s="57"/>
      <c r="I23" s="39"/>
      <c r="J23" s="39"/>
      <c r="K23" s="39"/>
      <c r="L23" s="39"/>
      <c r="M23" s="39"/>
      <c r="N23" s="2"/>
    </row>
    <row r="24" spans="1:14">
      <c r="A24" s="125"/>
      <c r="B24" s="59" t="s">
        <v>20</v>
      </c>
      <c r="C24" s="60" t="s">
        <v>21</v>
      </c>
      <c r="D24" s="60"/>
      <c r="E24" s="57"/>
      <c r="F24" s="57"/>
      <c r="G24" s="58"/>
      <c r="H24" s="57"/>
      <c r="I24" s="39"/>
      <c r="J24" s="39"/>
      <c r="K24" s="39"/>
      <c r="L24" s="39"/>
      <c r="M24" s="39"/>
      <c r="N24" s="2"/>
    </row>
    <row r="25" spans="1:14">
      <c r="A25" s="125"/>
      <c r="B25" s="59" t="s">
        <v>22</v>
      </c>
      <c r="C25" s="60" t="s">
        <v>21</v>
      </c>
      <c r="D25" s="60"/>
      <c r="E25" s="57"/>
      <c r="F25" s="57"/>
      <c r="G25" s="58"/>
      <c r="H25" s="57"/>
      <c r="I25" s="39"/>
      <c r="J25" s="39"/>
      <c r="K25" s="39"/>
      <c r="L25" s="39"/>
      <c r="M25" s="39"/>
      <c r="N25" s="2"/>
    </row>
    <row r="26" spans="1:14">
      <c r="A26" s="125"/>
      <c r="B26" s="59" t="s">
        <v>23</v>
      </c>
      <c r="C26" s="60" t="s">
        <v>21</v>
      </c>
      <c r="D26" s="60"/>
      <c r="E26" s="57"/>
      <c r="F26" s="57"/>
      <c r="G26" s="58"/>
      <c r="H26" s="57"/>
      <c r="I26" s="39"/>
      <c r="J26" s="39"/>
      <c r="K26" s="39"/>
      <c r="L26" s="39"/>
      <c r="M26" s="39"/>
      <c r="N26" s="2"/>
    </row>
    <row r="27" spans="1:14">
      <c r="A27" s="125"/>
      <c r="B27" s="59" t="s">
        <v>24</v>
      </c>
      <c r="C27" s="60"/>
      <c r="D27" s="60" t="s">
        <v>21</v>
      </c>
      <c r="E27" s="57"/>
      <c r="F27" s="57"/>
      <c r="G27" s="58"/>
      <c r="H27" s="57"/>
      <c r="I27" s="39"/>
      <c r="J27" s="39"/>
      <c r="K27" s="39"/>
      <c r="L27" s="39"/>
      <c r="M27" s="39"/>
      <c r="N27" s="2"/>
    </row>
    <row r="28" spans="1:14">
      <c r="A28" s="125"/>
      <c r="B28" s="59" t="s">
        <v>1275</v>
      </c>
      <c r="C28" s="60"/>
      <c r="D28" s="60" t="s">
        <v>21</v>
      </c>
      <c r="E28" s="57"/>
      <c r="F28" s="57"/>
      <c r="G28" s="58"/>
      <c r="H28" s="57"/>
      <c r="I28" s="39"/>
      <c r="J28" s="39"/>
      <c r="K28" s="39"/>
      <c r="L28" s="39"/>
      <c r="M28" s="39"/>
      <c r="N28" s="2"/>
    </row>
    <row r="29" spans="1:14">
      <c r="A29" s="125"/>
      <c r="B29" s="57"/>
      <c r="C29" s="57"/>
      <c r="D29" s="57"/>
      <c r="E29" s="57"/>
      <c r="F29" s="57"/>
      <c r="G29" s="58"/>
      <c r="H29" s="57"/>
      <c r="I29" s="39"/>
      <c r="J29" s="39"/>
      <c r="K29" s="39"/>
      <c r="L29" s="39"/>
      <c r="M29" s="39"/>
      <c r="N29" s="2"/>
    </row>
    <row r="30" spans="1:14">
      <c r="A30" s="125"/>
      <c r="B30" s="57"/>
      <c r="C30" s="57"/>
      <c r="D30" s="57"/>
      <c r="E30" s="57"/>
      <c r="F30" s="57"/>
      <c r="G30" s="58"/>
      <c r="H30" s="57"/>
      <c r="I30" s="39"/>
      <c r="J30" s="39"/>
      <c r="K30" s="39"/>
      <c r="L30" s="39"/>
      <c r="M30" s="39"/>
      <c r="N30" s="2"/>
    </row>
    <row r="31" spans="1:14">
      <c r="A31" s="125"/>
      <c r="B31" s="8" t="s">
        <v>26</v>
      </c>
      <c r="C31" s="57"/>
      <c r="D31" s="57"/>
      <c r="E31" s="57"/>
      <c r="F31" s="57"/>
      <c r="G31" s="58"/>
      <c r="H31" s="57"/>
      <c r="I31" s="39"/>
      <c r="J31" s="39"/>
      <c r="K31" s="39"/>
      <c r="L31" s="39"/>
      <c r="M31" s="39"/>
      <c r="N31" s="2"/>
    </row>
    <row r="32" spans="1:14">
      <c r="A32" s="125"/>
      <c r="B32" s="57"/>
      <c r="C32" s="57"/>
      <c r="D32" s="57"/>
      <c r="E32" s="57"/>
      <c r="F32" s="57"/>
      <c r="G32" s="58"/>
      <c r="H32" s="57"/>
      <c r="I32" s="39"/>
      <c r="J32" s="39"/>
      <c r="K32" s="39"/>
      <c r="L32" s="39"/>
      <c r="M32" s="39"/>
      <c r="N32" s="2"/>
    </row>
    <row r="33" spans="1:25">
      <c r="A33" s="125"/>
      <c r="B33" s="57"/>
      <c r="C33" s="57"/>
      <c r="D33" s="57"/>
      <c r="E33" s="57"/>
      <c r="F33" s="57"/>
      <c r="G33" s="58"/>
      <c r="H33" s="57"/>
      <c r="I33" s="39"/>
      <c r="J33" s="39"/>
      <c r="K33" s="39"/>
      <c r="L33" s="39"/>
      <c r="M33" s="39"/>
      <c r="N33" s="2"/>
    </row>
    <row r="34" spans="1:25">
      <c r="A34" s="125"/>
      <c r="B34" s="9" t="s">
        <v>17</v>
      </c>
      <c r="C34" s="9" t="s">
        <v>27</v>
      </c>
      <c r="D34" s="121" t="s">
        <v>28</v>
      </c>
      <c r="E34" s="121" t="s">
        <v>29</v>
      </c>
      <c r="F34" s="57"/>
      <c r="G34" s="58"/>
      <c r="H34" s="57"/>
      <c r="I34" s="39"/>
      <c r="J34" s="39"/>
      <c r="K34" s="39"/>
      <c r="L34" s="39"/>
      <c r="M34" s="39"/>
      <c r="N34" s="2"/>
    </row>
    <row r="35" spans="1:25" ht="30" customHeight="1">
      <c r="A35" s="125"/>
      <c r="B35" s="62" t="s">
        <v>30</v>
      </c>
      <c r="C35" s="123">
        <v>40</v>
      </c>
      <c r="D35" s="124">
        <f>+D136</f>
        <v>0</v>
      </c>
      <c r="E35" s="1519">
        <f>+D35+D36</f>
        <v>0</v>
      </c>
      <c r="F35" s="57"/>
      <c r="G35" s="58"/>
      <c r="H35" s="57"/>
      <c r="I35" s="39"/>
      <c r="J35" s="39"/>
      <c r="K35" s="39"/>
      <c r="L35" s="39"/>
      <c r="M35" s="39"/>
      <c r="N35" s="2"/>
    </row>
    <row r="36" spans="1:25" ht="51.75" customHeight="1">
      <c r="A36" s="125"/>
      <c r="B36" s="62" t="s">
        <v>31</v>
      </c>
      <c r="C36" s="123">
        <v>60</v>
      </c>
      <c r="D36" s="124">
        <f>+D137</f>
        <v>0</v>
      </c>
      <c r="E36" s="1520"/>
      <c r="F36" s="57"/>
      <c r="G36" s="58"/>
      <c r="H36" s="57"/>
      <c r="I36" s="39"/>
      <c r="J36" s="39"/>
      <c r="K36" s="39"/>
      <c r="L36" s="39"/>
      <c r="M36" s="39"/>
      <c r="N36" s="2"/>
    </row>
    <row r="37" spans="1:25">
      <c r="A37" s="125"/>
      <c r="C37" s="54"/>
      <c r="D37" s="45"/>
      <c r="E37" s="56"/>
      <c r="F37" s="7"/>
      <c r="G37" s="7"/>
      <c r="H37" s="7"/>
      <c r="I37" s="53"/>
      <c r="J37" s="53"/>
      <c r="K37" s="53"/>
      <c r="L37" s="53"/>
      <c r="M37" s="53"/>
    </row>
    <row r="38" spans="1:25">
      <c r="A38" s="125"/>
      <c r="C38" s="54"/>
      <c r="D38" s="45"/>
      <c r="E38" s="56"/>
      <c r="F38" s="7"/>
      <c r="G38" s="7"/>
      <c r="H38" s="7"/>
      <c r="I38" s="53"/>
      <c r="J38" s="53"/>
      <c r="K38" s="53"/>
      <c r="L38" s="53"/>
      <c r="M38" s="53"/>
    </row>
    <row r="39" spans="1:25">
      <c r="B39" s="8" t="s">
        <v>32</v>
      </c>
      <c r="M39" s="10"/>
      <c r="N39" s="10"/>
    </row>
    <row r="40" spans="1:25" ht="15.75" thickBot="1">
      <c r="M40" s="10"/>
      <c r="N40" s="10"/>
    </row>
    <row r="41" spans="1:25"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5" s="119" customFormat="1">
      <c r="A42" s="14">
        <v>1</v>
      </c>
      <c r="B42" s="15" t="s">
        <v>1274</v>
      </c>
      <c r="C42" s="15" t="s">
        <v>1274</v>
      </c>
      <c r="D42" s="15" t="s">
        <v>340</v>
      </c>
      <c r="E42" s="186" t="s">
        <v>1276</v>
      </c>
      <c r="F42" s="16" t="s">
        <v>18</v>
      </c>
      <c r="G42" s="99" t="s">
        <v>5</v>
      </c>
      <c r="H42" s="100">
        <v>40925</v>
      </c>
      <c r="I42" s="100">
        <v>41090</v>
      </c>
      <c r="J42" s="103" t="s">
        <v>19</v>
      </c>
      <c r="K42" s="104">
        <f>(DAYS360(H42,I42))/30</f>
        <v>5.4333333333333336</v>
      </c>
      <c r="L42" s="103" t="s">
        <v>19</v>
      </c>
      <c r="M42" s="105">
        <v>156</v>
      </c>
      <c r="N42" s="99" t="s">
        <v>5</v>
      </c>
      <c r="O42" s="106">
        <v>57999220</v>
      </c>
      <c r="P42" s="106" t="s">
        <v>1277</v>
      </c>
      <c r="Q42" s="18"/>
      <c r="R42" s="64"/>
      <c r="S42" s="64"/>
      <c r="T42" s="64"/>
      <c r="U42" s="64"/>
      <c r="V42" s="64"/>
      <c r="W42" s="64"/>
      <c r="X42" s="64"/>
      <c r="Y42" s="64"/>
    </row>
    <row r="43" spans="1:25" s="119" customFormat="1">
      <c r="A43" s="14">
        <f>+A42+1</f>
        <v>2</v>
      </c>
      <c r="B43" s="15" t="s">
        <v>1274</v>
      </c>
      <c r="C43" s="15" t="s">
        <v>1274</v>
      </c>
      <c r="D43" s="15" t="s">
        <v>340</v>
      </c>
      <c r="E43" s="186" t="s">
        <v>1278</v>
      </c>
      <c r="F43" s="16" t="s">
        <v>18</v>
      </c>
      <c r="G43" s="16" t="s">
        <v>5</v>
      </c>
      <c r="H43" s="100">
        <v>41091</v>
      </c>
      <c r="I43" s="100">
        <v>41273</v>
      </c>
      <c r="J43" s="103" t="s">
        <v>19</v>
      </c>
      <c r="K43" s="104">
        <f t="shared" ref="K43:K49" si="0">(DAYS360(H43,I43))/30</f>
        <v>5.9666666666666668</v>
      </c>
      <c r="L43" s="103" t="s">
        <v>19</v>
      </c>
      <c r="M43" s="105">
        <v>156</v>
      </c>
      <c r="N43" s="16" t="s">
        <v>5</v>
      </c>
      <c r="O43" s="106">
        <v>210263040</v>
      </c>
      <c r="P43" s="106" t="s">
        <v>1277</v>
      </c>
      <c r="Q43" s="18"/>
      <c r="R43" s="64"/>
      <c r="S43" s="64"/>
      <c r="T43" s="64"/>
      <c r="U43" s="64"/>
      <c r="V43" s="64"/>
      <c r="W43" s="64"/>
      <c r="X43" s="64"/>
      <c r="Y43" s="64"/>
    </row>
    <row r="44" spans="1:25" s="119" customFormat="1">
      <c r="A44" s="14">
        <f t="shared" ref="A44:A48" si="1">+A43+1</f>
        <v>3</v>
      </c>
      <c r="B44" s="15" t="s">
        <v>1274</v>
      </c>
      <c r="C44" s="15" t="s">
        <v>1274</v>
      </c>
      <c r="D44" s="15" t="s">
        <v>340</v>
      </c>
      <c r="E44" s="186" t="s">
        <v>1279</v>
      </c>
      <c r="F44" s="16" t="s">
        <v>18</v>
      </c>
      <c r="G44" s="16" t="s">
        <v>5</v>
      </c>
      <c r="H44" s="100">
        <v>41291</v>
      </c>
      <c r="I44" s="100">
        <v>41639</v>
      </c>
      <c r="J44" s="103" t="s">
        <v>19</v>
      </c>
      <c r="K44" s="104">
        <f t="shared" si="0"/>
        <v>11.466666666666667</v>
      </c>
      <c r="L44" s="103" t="s">
        <v>19</v>
      </c>
      <c r="M44" s="105">
        <v>576</v>
      </c>
      <c r="N44" s="16" t="s">
        <v>5</v>
      </c>
      <c r="O44" s="106">
        <v>210263040</v>
      </c>
      <c r="P44" s="106" t="s">
        <v>1277</v>
      </c>
      <c r="Q44" s="18"/>
      <c r="R44" s="64"/>
      <c r="S44" s="64"/>
      <c r="T44" s="64"/>
      <c r="U44" s="64"/>
      <c r="V44" s="64"/>
      <c r="W44" s="64"/>
      <c r="X44" s="64"/>
      <c r="Y44" s="64"/>
    </row>
    <row r="45" spans="1:25" s="119" customFormat="1">
      <c r="A45" s="14">
        <f t="shared" si="1"/>
        <v>4</v>
      </c>
      <c r="B45" s="15" t="s">
        <v>1274</v>
      </c>
      <c r="C45" s="15" t="s">
        <v>1274</v>
      </c>
      <c r="D45" s="15" t="s">
        <v>340</v>
      </c>
      <c r="E45" s="186" t="s">
        <v>1280</v>
      </c>
      <c r="F45" s="16" t="s">
        <v>18</v>
      </c>
      <c r="G45" s="16" t="s">
        <v>5</v>
      </c>
      <c r="H45" s="100">
        <v>41640</v>
      </c>
      <c r="I45" s="100">
        <v>41933</v>
      </c>
      <c r="J45" s="103" t="s">
        <v>19</v>
      </c>
      <c r="K45" s="104">
        <f t="shared" si="0"/>
        <v>9.6666666666666661</v>
      </c>
      <c r="L45" s="103" t="s">
        <v>19</v>
      </c>
      <c r="M45" s="105">
        <v>200</v>
      </c>
      <c r="N45" s="16" t="s">
        <v>5</v>
      </c>
      <c r="O45" s="106">
        <v>210263040</v>
      </c>
      <c r="P45" s="106" t="s">
        <v>1277</v>
      </c>
      <c r="Q45" s="18"/>
      <c r="R45" s="64"/>
      <c r="S45" s="64"/>
      <c r="T45" s="64"/>
      <c r="U45" s="64"/>
      <c r="V45" s="64"/>
      <c r="W45" s="64"/>
      <c r="X45" s="64"/>
      <c r="Y45" s="64"/>
    </row>
    <row r="46" spans="1:25" s="119" customFormat="1">
      <c r="A46" s="14">
        <f t="shared" si="1"/>
        <v>5</v>
      </c>
      <c r="B46" s="15" t="s">
        <v>1274</v>
      </c>
      <c r="C46" s="15" t="s">
        <v>1274</v>
      </c>
      <c r="D46" s="15" t="s">
        <v>340</v>
      </c>
      <c r="E46" s="186" t="s">
        <v>1281</v>
      </c>
      <c r="F46" s="16" t="s">
        <v>18</v>
      </c>
      <c r="G46" s="16" t="s">
        <v>5</v>
      </c>
      <c r="H46" s="100">
        <v>41944</v>
      </c>
      <c r="I46" s="100">
        <v>42004</v>
      </c>
      <c r="J46" s="103" t="s">
        <v>19</v>
      </c>
      <c r="K46" s="104">
        <f t="shared" si="0"/>
        <v>2</v>
      </c>
      <c r="L46" s="103" t="s">
        <v>19</v>
      </c>
      <c r="M46" s="105">
        <v>700</v>
      </c>
      <c r="N46" s="16" t="s">
        <v>5</v>
      </c>
      <c r="O46" s="106">
        <v>1547377950</v>
      </c>
      <c r="P46" s="106" t="s">
        <v>1277</v>
      </c>
      <c r="Q46" s="18"/>
      <c r="R46" s="64"/>
      <c r="S46" s="64"/>
      <c r="T46" s="64"/>
      <c r="U46" s="64"/>
      <c r="V46" s="64"/>
      <c r="W46" s="64"/>
      <c r="X46" s="64"/>
      <c r="Y46" s="64"/>
    </row>
    <row r="47" spans="1:25" s="119" customFormat="1" ht="150">
      <c r="A47" s="14">
        <f t="shared" si="1"/>
        <v>6</v>
      </c>
      <c r="B47" s="15" t="s">
        <v>1274</v>
      </c>
      <c r="C47" s="15" t="s">
        <v>1274</v>
      </c>
      <c r="D47" s="15" t="s">
        <v>340</v>
      </c>
      <c r="E47" s="186" t="s">
        <v>1282</v>
      </c>
      <c r="F47" s="16" t="s">
        <v>18</v>
      </c>
      <c r="G47" s="16" t="s">
        <v>5</v>
      </c>
      <c r="H47" s="100">
        <v>41895</v>
      </c>
      <c r="I47" s="100">
        <v>41974</v>
      </c>
      <c r="J47" s="103" t="s">
        <v>19</v>
      </c>
      <c r="K47" s="104">
        <v>0</v>
      </c>
      <c r="L47" s="105">
        <v>2.6</v>
      </c>
      <c r="M47" s="105">
        <v>550</v>
      </c>
      <c r="N47" s="16" t="s">
        <v>5</v>
      </c>
      <c r="O47" s="106">
        <v>1051718325</v>
      </c>
      <c r="P47" s="106" t="s">
        <v>1277</v>
      </c>
      <c r="Q47" s="18" t="s">
        <v>1284</v>
      </c>
      <c r="R47" s="64"/>
      <c r="S47" s="64"/>
      <c r="T47" s="64"/>
      <c r="U47" s="64"/>
      <c r="V47" s="64"/>
      <c r="W47" s="64"/>
      <c r="X47" s="64"/>
      <c r="Y47" s="64"/>
    </row>
    <row r="48" spans="1:25" s="119" customFormat="1" ht="19.5" customHeight="1">
      <c r="A48" s="14">
        <f t="shared" si="1"/>
        <v>7</v>
      </c>
      <c r="B48" s="15" t="s">
        <v>1274</v>
      </c>
      <c r="C48" s="15" t="s">
        <v>1274</v>
      </c>
      <c r="D48" s="15" t="s">
        <v>340</v>
      </c>
      <c r="E48" s="186" t="s">
        <v>1283</v>
      </c>
      <c r="F48" s="16" t="s">
        <v>18</v>
      </c>
      <c r="G48" s="16" t="s">
        <v>5</v>
      </c>
      <c r="H48" s="100"/>
      <c r="I48" s="100"/>
      <c r="J48" s="103" t="s">
        <v>19</v>
      </c>
      <c r="K48" s="104">
        <f t="shared" si="0"/>
        <v>0</v>
      </c>
      <c r="L48" s="103" t="s">
        <v>19</v>
      </c>
      <c r="M48" s="105" t="s">
        <v>5</v>
      </c>
      <c r="N48" s="16" t="s">
        <v>5</v>
      </c>
      <c r="O48" s="106"/>
      <c r="P48" s="106"/>
      <c r="Q48" s="18" t="s">
        <v>1284</v>
      </c>
      <c r="R48" s="64"/>
      <c r="S48" s="64"/>
      <c r="T48" s="64"/>
      <c r="U48" s="64"/>
      <c r="V48" s="64"/>
      <c r="W48" s="64"/>
      <c r="X48" s="64"/>
      <c r="Y48" s="64"/>
    </row>
    <row r="49" spans="1:25" s="119" customFormat="1" ht="17.25" customHeight="1">
      <c r="A49" s="14">
        <v>8</v>
      </c>
      <c r="B49" s="15" t="s">
        <v>1274</v>
      </c>
      <c r="C49" s="15" t="s">
        <v>1274</v>
      </c>
      <c r="D49" s="15" t="s">
        <v>340</v>
      </c>
      <c r="E49" s="186" t="s">
        <v>1285</v>
      </c>
      <c r="F49" s="16" t="s">
        <v>18</v>
      </c>
      <c r="G49" s="16" t="s">
        <v>5</v>
      </c>
      <c r="H49" s="100"/>
      <c r="I49" s="100"/>
      <c r="J49" s="103" t="s">
        <v>19</v>
      </c>
      <c r="K49" s="104">
        <f t="shared" si="0"/>
        <v>0</v>
      </c>
      <c r="L49" s="103" t="s">
        <v>19</v>
      </c>
      <c r="M49" s="105" t="s">
        <v>5</v>
      </c>
      <c r="N49" s="16" t="s">
        <v>5</v>
      </c>
      <c r="O49" s="106"/>
      <c r="P49" s="106"/>
      <c r="Q49" s="18" t="s">
        <v>1284</v>
      </c>
      <c r="R49" s="64"/>
      <c r="S49" s="64"/>
      <c r="T49" s="64"/>
      <c r="U49" s="64"/>
      <c r="V49" s="64"/>
      <c r="W49" s="64"/>
      <c r="X49" s="64"/>
      <c r="Y49" s="64"/>
    </row>
    <row r="50" spans="1:25" s="136" customFormat="1">
      <c r="A50" s="129"/>
      <c r="B50" s="130" t="s">
        <v>29</v>
      </c>
      <c r="C50" s="131"/>
      <c r="D50" s="109"/>
      <c r="E50" s="108"/>
      <c r="F50" s="131"/>
      <c r="G50" s="131"/>
      <c r="H50" s="131"/>
      <c r="I50" s="370"/>
      <c r="J50" s="133"/>
      <c r="K50" s="371">
        <f>SUM(K42:K49)</f>
        <v>34.533333333333331</v>
      </c>
      <c r="L50" s="109">
        <f>SUM(L42:L49)</f>
        <v>2.6</v>
      </c>
      <c r="M50" s="110">
        <f>SUM(M42:M49)</f>
        <v>2338</v>
      </c>
      <c r="N50" s="109">
        <f>SUM(N42:N49)</f>
        <v>0</v>
      </c>
      <c r="O50" s="110">
        <f>SUM(O42:O49)</f>
        <v>3287884615</v>
      </c>
      <c r="P50" s="134"/>
      <c r="Q50" s="135"/>
    </row>
    <row r="51" spans="1:25" s="66" customFormat="1">
      <c r="E51" s="68"/>
      <c r="G51" s="69"/>
    </row>
    <row r="52" spans="1:25" s="66" customFormat="1">
      <c r="B52" s="1587" t="s">
        <v>57</v>
      </c>
      <c r="C52" s="1587" t="s">
        <v>58</v>
      </c>
      <c r="D52" s="1589" t="s">
        <v>59</v>
      </c>
      <c r="E52" s="1589"/>
      <c r="G52" s="69"/>
    </row>
    <row r="53" spans="1:25" s="66" customFormat="1">
      <c r="B53" s="1588"/>
      <c r="C53" s="1588"/>
      <c r="D53" s="121" t="s">
        <v>60</v>
      </c>
      <c r="E53" s="118" t="s">
        <v>61</v>
      </c>
      <c r="G53" s="69"/>
    </row>
    <row r="54" spans="1:25" s="66" customFormat="1" ht="30.6" customHeight="1">
      <c r="B54" s="19" t="s">
        <v>62</v>
      </c>
      <c r="C54" s="20">
        <f>+K50</f>
        <v>34.533333333333331</v>
      </c>
      <c r="D54" s="71" t="s">
        <v>21</v>
      </c>
      <c r="E54" s="90"/>
      <c r="F54" s="112"/>
      <c r="G54" s="111"/>
      <c r="H54" s="112"/>
      <c r="I54" s="112"/>
      <c r="J54" s="112"/>
      <c r="K54" s="372"/>
      <c r="L54" s="372"/>
      <c r="M54" s="112"/>
    </row>
    <row r="55" spans="1:25" s="66" customFormat="1" ht="30" customHeight="1">
      <c r="B55" s="19" t="s">
        <v>64</v>
      </c>
      <c r="C55" s="160">
        <f>+M50</f>
        <v>2338</v>
      </c>
      <c r="D55" s="71" t="s">
        <v>21</v>
      </c>
      <c r="E55" s="90"/>
      <c r="G55" s="69"/>
      <c r="K55" s="372"/>
      <c r="L55" s="372"/>
    </row>
    <row r="56" spans="1:25" s="66" customFormat="1">
      <c r="B56" s="113"/>
      <c r="C56" s="1512"/>
      <c r="D56" s="1512"/>
      <c r="E56" s="1512"/>
      <c r="F56" s="1512"/>
      <c r="G56" s="1512"/>
      <c r="H56" s="1512"/>
      <c r="I56" s="1512"/>
      <c r="J56" s="1512"/>
      <c r="K56" s="1512"/>
      <c r="L56" s="1512"/>
      <c r="M56" s="1512"/>
      <c r="N56" s="1512"/>
    </row>
    <row r="57" spans="1:25" ht="28.15" customHeight="1" thickBot="1"/>
    <row r="58" spans="1:25" ht="15.75" thickBot="1">
      <c r="B58" s="1513" t="s">
        <v>65</v>
      </c>
      <c r="C58" s="1513"/>
      <c r="D58" s="1513"/>
      <c r="E58" s="1513"/>
      <c r="F58" s="1513"/>
      <c r="G58" s="1513"/>
      <c r="H58" s="1513"/>
      <c r="I58" s="1513"/>
      <c r="J58" s="1513"/>
      <c r="K58" s="1513"/>
      <c r="L58" s="1513"/>
      <c r="M58" s="1513"/>
      <c r="N58" s="1513"/>
    </row>
    <row r="61" spans="1:25"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5" ht="42" customHeight="1">
      <c r="B62" s="373" t="s">
        <v>81</v>
      </c>
      <c r="C62" s="373" t="s">
        <v>251</v>
      </c>
      <c r="D62" s="374" t="s">
        <v>1286</v>
      </c>
      <c r="E62" s="374" t="s">
        <v>514</v>
      </c>
      <c r="F62" s="375" t="s">
        <v>514</v>
      </c>
      <c r="G62" s="376" t="s">
        <v>514</v>
      </c>
      <c r="H62" s="375" t="s">
        <v>514</v>
      </c>
      <c r="I62" s="373" t="s">
        <v>18</v>
      </c>
      <c r="J62" s="373" t="s">
        <v>514</v>
      </c>
      <c r="K62" s="377" t="s">
        <v>514</v>
      </c>
      <c r="L62" s="377" t="s">
        <v>514</v>
      </c>
      <c r="M62" s="377" t="s">
        <v>514</v>
      </c>
      <c r="N62" s="377" t="s">
        <v>514</v>
      </c>
      <c r="O62" s="1590" t="s">
        <v>1287</v>
      </c>
      <c r="P62" s="1591"/>
      <c r="Q62" s="377" t="s">
        <v>18</v>
      </c>
      <c r="R62" s="166"/>
    </row>
    <row r="63" spans="1:25">
      <c r="B63" s="28" t="s">
        <v>84</v>
      </c>
    </row>
    <row r="64" spans="1:25">
      <c r="B64" s="28" t="s">
        <v>85</v>
      </c>
    </row>
    <row r="65" spans="2:17">
      <c r="B65" s="28" t="s">
        <v>86</v>
      </c>
    </row>
    <row r="67" spans="2:17" ht="15.75" thickBot="1"/>
    <row r="68" spans="2:17" ht="15.75" thickBot="1">
      <c r="B68" s="1532" t="s">
        <v>87</v>
      </c>
      <c r="C68" s="1533"/>
      <c r="D68" s="1533"/>
      <c r="E68" s="1533"/>
      <c r="F68" s="1533"/>
      <c r="G68" s="1533"/>
      <c r="H68" s="1533"/>
      <c r="I68" s="1533"/>
      <c r="J68" s="1533"/>
      <c r="K68" s="1533"/>
      <c r="L68" s="1533"/>
      <c r="M68" s="1533"/>
      <c r="N68" s="1534"/>
    </row>
    <row r="72" spans="2:17">
      <c r="C72" s="166"/>
    </row>
    <row r="73" spans="2:17" ht="76.5" customHeight="1">
      <c r="B73" s="9" t="s">
        <v>88</v>
      </c>
      <c r="C73" s="9" t="s">
        <v>89</v>
      </c>
      <c r="D73" s="9" t="s">
        <v>90</v>
      </c>
      <c r="E73" s="9" t="s">
        <v>91</v>
      </c>
      <c r="F73" s="9" t="s">
        <v>92</v>
      </c>
      <c r="G73" s="9" t="s">
        <v>93</v>
      </c>
      <c r="H73" s="9" t="s">
        <v>94</v>
      </c>
      <c r="I73" s="9" t="s">
        <v>95</v>
      </c>
      <c r="J73" s="1522" t="s">
        <v>1288</v>
      </c>
      <c r="K73" s="1529"/>
      <c r="L73" s="1523"/>
      <c r="M73" s="9" t="s">
        <v>97</v>
      </c>
      <c r="N73" s="9" t="s">
        <v>234</v>
      </c>
      <c r="O73" s="9" t="s">
        <v>235</v>
      </c>
      <c r="P73" s="1522" t="s">
        <v>79</v>
      </c>
      <c r="Q73" s="1523"/>
    </row>
    <row r="74" spans="2:17" s="30" customFormat="1" ht="105">
      <c r="B74" s="192" t="s">
        <v>1289</v>
      </c>
      <c r="C74" s="192" t="s">
        <v>1290</v>
      </c>
      <c r="D74" s="192" t="s">
        <v>1291</v>
      </c>
      <c r="E74" s="192">
        <v>34373390</v>
      </c>
      <c r="F74" s="192" t="s">
        <v>1292</v>
      </c>
      <c r="G74" s="192" t="s">
        <v>1293</v>
      </c>
      <c r="H74" s="378">
        <v>40894</v>
      </c>
      <c r="I74" s="89"/>
      <c r="J74" s="192" t="s">
        <v>1294</v>
      </c>
      <c r="K74" s="379" t="s">
        <v>1295</v>
      </c>
      <c r="L74" s="89" t="s">
        <v>1296</v>
      </c>
      <c r="M74" s="78" t="s">
        <v>18</v>
      </c>
      <c r="N74" s="78" t="s">
        <v>19</v>
      </c>
      <c r="O74" s="78" t="s">
        <v>18</v>
      </c>
      <c r="P74" s="1593" t="s">
        <v>1297</v>
      </c>
      <c r="Q74" s="1593"/>
    </row>
    <row r="75" spans="2:17" s="30" customFormat="1" ht="102.75" customHeight="1">
      <c r="B75" s="192" t="s">
        <v>1289</v>
      </c>
      <c r="C75" s="192" t="s">
        <v>1290</v>
      </c>
      <c r="D75" s="192" t="s">
        <v>1298</v>
      </c>
      <c r="E75" s="192">
        <v>1059980420</v>
      </c>
      <c r="F75" s="192" t="s">
        <v>1299</v>
      </c>
      <c r="G75" s="192" t="s">
        <v>1300</v>
      </c>
      <c r="H75" s="378">
        <v>40704</v>
      </c>
      <c r="I75" s="89"/>
      <c r="J75" s="192" t="s">
        <v>1301</v>
      </c>
      <c r="K75" s="379" t="s">
        <v>1302</v>
      </c>
      <c r="L75" s="89" t="s">
        <v>1296</v>
      </c>
      <c r="M75" s="78" t="s">
        <v>18</v>
      </c>
      <c r="N75" s="78" t="s">
        <v>19</v>
      </c>
      <c r="O75" s="78" t="s">
        <v>18</v>
      </c>
      <c r="P75" s="1593" t="s">
        <v>1297</v>
      </c>
      <c r="Q75" s="1593"/>
    </row>
    <row r="76" spans="2:17" s="30" customFormat="1" ht="102.75" customHeight="1">
      <c r="B76" s="192" t="s">
        <v>1289</v>
      </c>
      <c r="C76" s="192" t="s">
        <v>1290</v>
      </c>
      <c r="D76" s="192" t="s">
        <v>1303</v>
      </c>
      <c r="E76" s="192">
        <v>38602485</v>
      </c>
      <c r="F76" s="192" t="s">
        <v>1304</v>
      </c>
      <c r="G76" s="192" t="s">
        <v>1305</v>
      </c>
      <c r="H76" s="378">
        <v>40390</v>
      </c>
      <c r="I76" s="89"/>
      <c r="J76" s="192" t="s">
        <v>1306</v>
      </c>
      <c r="K76" s="379" t="s">
        <v>1302</v>
      </c>
      <c r="L76" s="89" t="s">
        <v>1307</v>
      </c>
      <c r="M76" s="78" t="s">
        <v>18</v>
      </c>
      <c r="N76" s="78" t="s">
        <v>19</v>
      </c>
      <c r="O76" s="78" t="s">
        <v>18</v>
      </c>
      <c r="P76" s="1593" t="s">
        <v>1297</v>
      </c>
      <c r="Q76" s="1593"/>
    </row>
    <row r="77" spans="2:17" s="30" customFormat="1" ht="102.75" customHeight="1">
      <c r="B77" s="192" t="s">
        <v>1289</v>
      </c>
      <c r="C77" s="192" t="s">
        <v>1290</v>
      </c>
      <c r="D77" s="192" t="s">
        <v>1308</v>
      </c>
      <c r="E77" s="192">
        <v>25280085</v>
      </c>
      <c r="F77" s="192" t="s">
        <v>1309</v>
      </c>
      <c r="G77" s="192" t="s">
        <v>1310</v>
      </c>
      <c r="H77" s="378">
        <v>41902</v>
      </c>
      <c r="I77" s="89"/>
      <c r="J77" s="192" t="s">
        <v>1311</v>
      </c>
      <c r="K77" s="379" t="s">
        <v>1302</v>
      </c>
      <c r="L77" s="89" t="s">
        <v>1312</v>
      </c>
      <c r="M77" s="78" t="s">
        <v>18</v>
      </c>
      <c r="N77" s="78" t="s">
        <v>19</v>
      </c>
      <c r="O77" s="78" t="s">
        <v>18</v>
      </c>
      <c r="P77" s="1593" t="s">
        <v>1313</v>
      </c>
      <c r="Q77" s="1593"/>
    </row>
    <row r="78" spans="2:17" s="30" customFormat="1" ht="102.75" customHeight="1">
      <c r="B78" s="192" t="s">
        <v>119</v>
      </c>
      <c r="C78" s="192" t="s">
        <v>1314</v>
      </c>
      <c r="D78" s="192" t="s">
        <v>1315</v>
      </c>
      <c r="E78" s="192">
        <v>34371256</v>
      </c>
      <c r="F78" s="192" t="s">
        <v>1316</v>
      </c>
      <c r="G78" s="192" t="s">
        <v>1317</v>
      </c>
      <c r="H78" s="380">
        <v>41082</v>
      </c>
      <c r="I78" s="89"/>
      <c r="J78" s="192" t="s">
        <v>1318</v>
      </c>
      <c r="K78" s="89" t="s">
        <v>1319</v>
      </c>
      <c r="L78" s="89" t="s">
        <v>1320</v>
      </c>
      <c r="M78" s="78" t="s">
        <v>18</v>
      </c>
      <c r="N78" s="78" t="s">
        <v>18</v>
      </c>
      <c r="O78" s="78" t="s">
        <v>18</v>
      </c>
      <c r="P78" s="1593" t="s">
        <v>1321</v>
      </c>
      <c r="Q78" s="1593"/>
    </row>
    <row r="79" spans="2:17" s="30" customFormat="1" ht="102.75" customHeight="1">
      <c r="B79" s="192" t="s">
        <v>119</v>
      </c>
      <c r="C79" s="192" t="s">
        <v>1314</v>
      </c>
      <c r="D79" s="192" t="s">
        <v>1322</v>
      </c>
      <c r="E79" s="192">
        <v>31449353</v>
      </c>
      <c r="F79" s="192" t="s">
        <v>1323</v>
      </c>
      <c r="G79" s="192" t="s">
        <v>1324</v>
      </c>
      <c r="H79" s="378">
        <v>37597</v>
      </c>
      <c r="I79" s="89"/>
      <c r="J79" s="192" t="s">
        <v>1325</v>
      </c>
      <c r="K79" s="89" t="s">
        <v>1326</v>
      </c>
      <c r="L79" s="89" t="s">
        <v>1327</v>
      </c>
      <c r="M79" s="78" t="s">
        <v>18</v>
      </c>
      <c r="N79" s="78" t="s">
        <v>19</v>
      </c>
      <c r="O79" s="78" t="s">
        <v>18</v>
      </c>
      <c r="P79" s="1593" t="s">
        <v>1328</v>
      </c>
      <c r="Q79" s="1593"/>
    </row>
    <row r="80" spans="2:17" s="30" customFormat="1" ht="102.75" customHeight="1">
      <c r="B80" s="192" t="s">
        <v>119</v>
      </c>
      <c r="C80" s="192" t="s">
        <v>1314</v>
      </c>
      <c r="D80" s="89" t="s">
        <v>1329</v>
      </c>
      <c r="E80" s="192">
        <v>1053781110</v>
      </c>
      <c r="F80" s="89" t="s">
        <v>1330</v>
      </c>
      <c r="G80" s="192" t="s">
        <v>1331</v>
      </c>
      <c r="H80" s="378">
        <v>41452</v>
      </c>
      <c r="I80" s="89"/>
      <c r="J80" s="192" t="s">
        <v>1325</v>
      </c>
      <c r="K80" s="89" t="s">
        <v>1326</v>
      </c>
      <c r="L80" s="89" t="s">
        <v>1327</v>
      </c>
      <c r="M80" s="78" t="s">
        <v>18</v>
      </c>
      <c r="N80" s="78" t="s">
        <v>19</v>
      </c>
      <c r="O80" s="78" t="s">
        <v>18</v>
      </c>
      <c r="P80" s="1593" t="s">
        <v>1332</v>
      </c>
      <c r="Q80" s="1593"/>
    </row>
    <row r="81" spans="2:17" s="30" customFormat="1" ht="166.5" customHeight="1">
      <c r="B81" s="381" t="s">
        <v>119</v>
      </c>
      <c r="C81" s="192" t="s">
        <v>1314</v>
      </c>
      <c r="D81" s="89" t="s">
        <v>1333</v>
      </c>
      <c r="E81" s="192">
        <v>34770791</v>
      </c>
      <c r="F81" s="89" t="s">
        <v>1334</v>
      </c>
      <c r="G81" s="192" t="s">
        <v>1335</v>
      </c>
      <c r="H81" s="378">
        <v>41803</v>
      </c>
      <c r="I81" s="89"/>
      <c r="J81" s="192" t="s">
        <v>1336</v>
      </c>
      <c r="K81" s="89" t="s">
        <v>1337</v>
      </c>
      <c r="L81" s="89" t="s">
        <v>1338</v>
      </c>
      <c r="M81" s="78" t="s">
        <v>18</v>
      </c>
      <c r="N81" s="78" t="s">
        <v>18</v>
      </c>
      <c r="O81" s="78" t="s">
        <v>18</v>
      </c>
      <c r="P81" s="1593" t="s">
        <v>1321</v>
      </c>
      <c r="Q81" s="1593"/>
    </row>
    <row r="82" spans="2:17" s="30" customFormat="1" ht="102.75" customHeight="1">
      <c r="B82" s="192" t="s">
        <v>119</v>
      </c>
      <c r="C82" s="192" t="s">
        <v>1314</v>
      </c>
      <c r="D82" s="89" t="s">
        <v>1339</v>
      </c>
      <c r="E82" s="89">
        <v>34373178</v>
      </c>
      <c r="F82" s="89" t="s">
        <v>1340</v>
      </c>
      <c r="G82" s="192" t="s">
        <v>1341</v>
      </c>
      <c r="H82" s="378">
        <v>41948</v>
      </c>
      <c r="I82" s="89"/>
      <c r="J82" s="192" t="s">
        <v>1342</v>
      </c>
      <c r="K82" s="89"/>
      <c r="L82" s="73" t="s">
        <v>1343</v>
      </c>
      <c r="M82" s="382" t="s">
        <v>18</v>
      </c>
      <c r="N82" s="382" t="s">
        <v>19</v>
      </c>
      <c r="O82" s="382" t="s">
        <v>18</v>
      </c>
      <c r="P82" s="1547" t="s">
        <v>1343</v>
      </c>
      <c r="Q82" s="1548"/>
    </row>
    <row r="83" spans="2:17" s="30" customFormat="1" ht="102.75" customHeight="1">
      <c r="B83" s="192" t="s">
        <v>119</v>
      </c>
      <c r="C83" s="192" t="s">
        <v>1314</v>
      </c>
      <c r="D83" s="89" t="s">
        <v>1344</v>
      </c>
      <c r="E83" s="192">
        <v>67000922</v>
      </c>
      <c r="F83" s="89" t="s">
        <v>1316</v>
      </c>
      <c r="G83" s="192" t="s">
        <v>1341</v>
      </c>
      <c r="H83" s="378">
        <v>39990</v>
      </c>
      <c r="I83" s="89"/>
      <c r="J83" s="192" t="s">
        <v>1345</v>
      </c>
      <c r="K83" s="89"/>
      <c r="L83" s="192" t="s">
        <v>1346</v>
      </c>
      <c r="M83" s="78" t="s">
        <v>18</v>
      </c>
      <c r="N83" s="78" t="s">
        <v>19</v>
      </c>
      <c r="O83" s="78" t="s">
        <v>18</v>
      </c>
      <c r="P83" s="1593" t="s">
        <v>1345</v>
      </c>
      <c r="Q83" s="1593"/>
    </row>
    <row r="84" spans="2:17" s="30" customFormat="1" ht="102.75" customHeight="1">
      <c r="B84" s="192" t="s">
        <v>119</v>
      </c>
      <c r="C84" s="192" t="s">
        <v>1314</v>
      </c>
      <c r="D84" s="89" t="s">
        <v>1347</v>
      </c>
      <c r="E84" s="192">
        <v>34606313</v>
      </c>
      <c r="F84" s="383" t="s">
        <v>1316</v>
      </c>
      <c r="G84" s="192" t="s">
        <v>1341</v>
      </c>
      <c r="H84" s="384">
        <v>40894</v>
      </c>
      <c r="I84" s="383"/>
      <c r="J84" s="385" t="s">
        <v>1348</v>
      </c>
      <c r="K84" s="383"/>
      <c r="L84" s="385" t="s">
        <v>1348</v>
      </c>
      <c r="M84" s="78" t="s">
        <v>18</v>
      </c>
      <c r="N84" s="78" t="s">
        <v>19</v>
      </c>
      <c r="O84" s="78" t="s">
        <v>18</v>
      </c>
      <c r="P84" s="1524" t="s">
        <v>1349</v>
      </c>
      <c r="Q84" s="1525"/>
    </row>
    <row r="85" spans="2:17" s="30" customFormat="1" ht="102.75" customHeight="1">
      <c r="B85" s="192" t="s">
        <v>119</v>
      </c>
      <c r="C85" s="192" t="s">
        <v>1314</v>
      </c>
      <c r="D85" s="89" t="s">
        <v>1350</v>
      </c>
      <c r="E85" s="89">
        <v>34512734</v>
      </c>
      <c r="F85" s="89" t="s">
        <v>1316</v>
      </c>
      <c r="G85" s="192" t="s">
        <v>476</v>
      </c>
      <c r="H85" s="378">
        <v>41393</v>
      </c>
      <c r="I85" s="89"/>
      <c r="J85" s="192" t="s">
        <v>1351</v>
      </c>
      <c r="K85" s="89"/>
      <c r="L85" s="385" t="s">
        <v>1352</v>
      </c>
      <c r="M85" s="78" t="s">
        <v>18</v>
      </c>
      <c r="N85" s="78" t="s">
        <v>19</v>
      </c>
      <c r="O85" s="78" t="s">
        <v>18</v>
      </c>
      <c r="P85" s="1593" t="s">
        <v>1352</v>
      </c>
      <c r="Q85" s="1593"/>
    </row>
    <row r="87" spans="2:17" ht="15.75" thickBot="1">
      <c r="B87" s="1553" t="s">
        <v>139</v>
      </c>
      <c r="C87" s="1554"/>
      <c r="D87" s="1554"/>
      <c r="E87" s="1554"/>
      <c r="F87" s="1554"/>
      <c r="G87" s="1554"/>
      <c r="H87" s="1554"/>
      <c r="I87" s="1554"/>
      <c r="J87" s="1554"/>
      <c r="K87" s="1554"/>
      <c r="L87" s="1554"/>
      <c r="M87" s="1554"/>
      <c r="N87" s="1555"/>
      <c r="P87" s="30"/>
    </row>
    <row r="88" spans="2:17">
      <c r="G88" s="28"/>
    </row>
    <row r="89" spans="2:17">
      <c r="G89" s="28"/>
    </row>
    <row r="90" spans="2:17" ht="46.15" customHeight="1">
      <c r="B90" s="22" t="s">
        <v>17</v>
      </c>
      <c r="C90" s="22" t="s">
        <v>80</v>
      </c>
      <c r="D90" s="1522" t="s">
        <v>79</v>
      </c>
      <c r="E90" s="1523"/>
      <c r="G90" s="28"/>
    </row>
    <row r="91" spans="2:17" ht="99.75" customHeight="1">
      <c r="B91" s="78" t="s">
        <v>140</v>
      </c>
      <c r="C91" s="59" t="s">
        <v>19</v>
      </c>
      <c r="D91" s="1547" t="s">
        <v>1353</v>
      </c>
      <c r="E91" s="1548"/>
    </row>
    <row r="94" spans="2:17">
      <c r="B94" s="1505" t="s">
        <v>141</v>
      </c>
      <c r="C94" s="1506"/>
      <c r="D94" s="1506"/>
      <c r="E94" s="1506"/>
      <c r="F94" s="1506"/>
      <c r="G94" s="1506"/>
      <c r="H94" s="1506"/>
      <c r="I94" s="1506"/>
      <c r="J94" s="1506"/>
      <c r="K94" s="1506"/>
      <c r="L94" s="1506"/>
      <c r="M94" s="1506"/>
      <c r="N94" s="1506"/>
      <c r="O94" s="1506"/>
      <c r="P94" s="1506"/>
    </row>
    <row r="96" spans="2:17" ht="15.75" thickBot="1"/>
    <row r="97" spans="1:25" ht="15.75" thickBot="1">
      <c r="B97" s="1532" t="s">
        <v>142</v>
      </c>
      <c r="C97" s="1533"/>
      <c r="D97" s="1533"/>
      <c r="E97" s="1533"/>
      <c r="F97" s="1533"/>
      <c r="G97" s="1533"/>
      <c r="H97" s="1533"/>
      <c r="I97" s="1533"/>
      <c r="J97" s="1533"/>
      <c r="K97" s="1533"/>
      <c r="L97" s="1533"/>
      <c r="M97" s="1533"/>
      <c r="N97" s="1534"/>
    </row>
    <row r="99" spans="1:25" ht="15.75" thickBot="1">
      <c r="M99" s="10"/>
      <c r="N99" s="10"/>
    </row>
    <row r="100" spans="1:25" s="39" customFormat="1" ht="109.5" customHeight="1">
      <c r="B100" s="11" t="s">
        <v>33</v>
      </c>
      <c r="C100" s="11" t="s">
        <v>34</v>
      </c>
      <c r="D100" s="11" t="s">
        <v>35</v>
      </c>
      <c r="E100" s="11" t="s">
        <v>36</v>
      </c>
      <c r="F100" s="11" t="s">
        <v>37</v>
      </c>
      <c r="G100" s="11" t="s">
        <v>38</v>
      </c>
      <c r="H100" s="11" t="s">
        <v>39</v>
      </c>
      <c r="I100" s="11" t="s">
        <v>40</v>
      </c>
      <c r="J100" s="11" t="s">
        <v>41</v>
      </c>
      <c r="K100" s="11" t="s">
        <v>42</v>
      </c>
      <c r="L100" s="11" t="s">
        <v>43</v>
      </c>
      <c r="M100" s="12" t="s">
        <v>44</v>
      </c>
      <c r="N100" s="11" t="s">
        <v>45</v>
      </c>
      <c r="O100" s="11" t="s">
        <v>46</v>
      </c>
      <c r="P100" s="13" t="s">
        <v>47</v>
      </c>
      <c r="Q100" s="13" t="s">
        <v>48</v>
      </c>
    </row>
    <row r="101" spans="1:25" s="119" customFormat="1">
      <c r="A101" s="14">
        <v>1</v>
      </c>
      <c r="B101" s="15" t="s">
        <v>1274</v>
      </c>
      <c r="C101" s="16" t="s">
        <v>1274</v>
      </c>
      <c r="D101" s="16" t="s">
        <v>340</v>
      </c>
      <c r="E101" s="98" t="s">
        <v>1354</v>
      </c>
      <c r="F101" s="16" t="s">
        <v>18</v>
      </c>
      <c r="G101" s="99" t="s">
        <v>5</v>
      </c>
      <c r="H101" s="100">
        <v>40925</v>
      </c>
      <c r="I101" s="100">
        <v>41273</v>
      </c>
      <c r="J101" s="103" t="s">
        <v>19</v>
      </c>
      <c r="K101" s="104">
        <f t="shared" ref="K101" si="2">(DAYS360(H101,I101))/30</f>
        <v>11.433333333333334</v>
      </c>
      <c r="L101" s="103"/>
      <c r="M101" s="105">
        <v>576</v>
      </c>
      <c r="N101" s="105" t="s">
        <v>51</v>
      </c>
      <c r="O101" s="106">
        <v>456278420</v>
      </c>
      <c r="P101" s="106">
        <v>97</v>
      </c>
      <c r="Q101" s="323"/>
      <c r="R101" s="64"/>
      <c r="S101" s="64"/>
      <c r="T101" s="64"/>
      <c r="U101" s="64"/>
      <c r="V101" s="64"/>
      <c r="W101" s="64"/>
      <c r="X101" s="64"/>
      <c r="Y101" s="64"/>
    </row>
    <row r="102" spans="1:25" s="136" customFormat="1">
      <c r="A102" s="129"/>
      <c r="B102" s="130" t="s">
        <v>29</v>
      </c>
      <c r="C102" s="131"/>
      <c r="D102" s="109"/>
      <c r="E102" s="132"/>
      <c r="F102" s="131"/>
      <c r="G102" s="131"/>
      <c r="H102" s="131"/>
      <c r="I102" s="370"/>
      <c r="J102" s="133"/>
      <c r="K102" s="109">
        <f>SUM(K101:K101)</f>
        <v>11.433333333333334</v>
      </c>
      <c r="L102" s="109">
        <f>SUM(L101:L101)</f>
        <v>0</v>
      </c>
      <c r="M102" s="110">
        <f>SUM(M101:M101)</f>
        <v>576</v>
      </c>
      <c r="N102" s="109">
        <f>SUM(N101:N101)</f>
        <v>0</v>
      </c>
      <c r="O102" s="134"/>
      <c r="P102" s="134"/>
      <c r="Q102" s="135"/>
    </row>
    <row r="103" spans="1:25" ht="15.75" thickBot="1">
      <c r="B103" s="66"/>
      <c r="C103" s="66"/>
      <c r="D103" s="66"/>
      <c r="E103" s="68"/>
      <c r="F103" s="66"/>
      <c r="G103" s="69"/>
      <c r="H103" s="66"/>
      <c r="I103" s="66"/>
      <c r="J103" s="66"/>
      <c r="K103" s="66"/>
      <c r="L103" s="66"/>
      <c r="M103" s="66"/>
      <c r="N103" s="66"/>
      <c r="O103" s="66"/>
      <c r="P103" s="66"/>
    </row>
    <row r="104" spans="1:25">
      <c r="B104" s="19" t="s">
        <v>156</v>
      </c>
      <c r="C104" s="386">
        <f>+K102</f>
        <v>11.433333333333334</v>
      </c>
      <c r="H104" s="112"/>
      <c r="I104" s="112"/>
      <c r="J104" s="372"/>
      <c r="K104" s="372"/>
      <c r="L104" s="372"/>
      <c r="M104" s="112"/>
      <c r="N104" s="66"/>
      <c r="O104" s="66"/>
      <c r="P104" s="66"/>
    </row>
    <row r="105" spans="1:25">
      <c r="J105" s="387"/>
      <c r="K105" s="387"/>
    </row>
    <row r="106" spans="1:25" ht="15.75" thickBot="1"/>
    <row r="107" spans="1:25" ht="37.15" customHeight="1" thickBot="1">
      <c r="B107" s="24" t="s">
        <v>157</v>
      </c>
      <c r="C107" s="25" t="s">
        <v>158</v>
      </c>
      <c r="D107" s="24" t="s">
        <v>28</v>
      </c>
      <c r="E107" s="25" t="s">
        <v>159</v>
      </c>
      <c r="K107" s="388"/>
    </row>
    <row r="108" spans="1:25">
      <c r="B108" s="85" t="s">
        <v>160</v>
      </c>
      <c r="C108" s="86">
        <v>20</v>
      </c>
      <c r="D108" s="389">
        <v>0</v>
      </c>
      <c r="E108" s="1536">
        <f>+D108+D109+D110</f>
        <v>0</v>
      </c>
    </row>
    <row r="109" spans="1:25">
      <c r="B109" s="85" t="s">
        <v>161</v>
      </c>
      <c r="C109" s="71">
        <v>30</v>
      </c>
      <c r="D109" s="390">
        <v>0</v>
      </c>
      <c r="E109" s="1537"/>
    </row>
    <row r="110" spans="1:25" ht="15.75" thickBot="1">
      <c r="B110" s="85" t="s">
        <v>162</v>
      </c>
      <c r="C110" s="87">
        <v>40</v>
      </c>
      <c r="D110" s="391">
        <v>0</v>
      </c>
      <c r="E110" s="1538"/>
    </row>
    <row r="112" spans="1:25" ht="15.75" thickBot="1"/>
    <row r="113" spans="2:17" ht="15.75" thickBot="1">
      <c r="B113" s="1532" t="s">
        <v>163</v>
      </c>
      <c r="C113" s="1533"/>
      <c r="D113" s="1533"/>
      <c r="E113" s="1533"/>
      <c r="F113" s="1533"/>
      <c r="G113" s="1533"/>
      <c r="H113" s="1533"/>
      <c r="I113" s="1533"/>
      <c r="J113" s="1533"/>
      <c r="K113" s="1533"/>
      <c r="L113" s="1533"/>
      <c r="M113" s="1533"/>
      <c r="N113" s="1534"/>
    </row>
    <row r="114" spans="2:17">
      <c r="C114" s="166"/>
    </row>
    <row r="115" spans="2:17" ht="76.5" customHeight="1">
      <c r="B115" s="9" t="s">
        <v>88</v>
      </c>
      <c r="C115" s="9" t="s">
        <v>89</v>
      </c>
      <c r="D115" s="9" t="s">
        <v>90</v>
      </c>
      <c r="E115" s="9" t="s">
        <v>91</v>
      </c>
      <c r="F115" s="9" t="s">
        <v>92</v>
      </c>
      <c r="G115" s="9" t="s">
        <v>93</v>
      </c>
      <c r="H115" s="9" t="s">
        <v>94</v>
      </c>
      <c r="I115" s="9" t="s">
        <v>95</v>
      </c>
      <c r="J115" s="1522" t="s">
        <v>164</v>
      </c>
      <c r="K115" s="1529"/>
      <c r="L115" s="1523"/>
      <c r="M115" s="9" t="s">
        <v>97</v>
      </c>
      <c r="N115" s="9" t="s">
        <v>234</v>
      </c>
      <c r="O115" s="9" t="s">
        <v>235</v>
      </c>
      <c r="P115" s="1522" t="s">
        <v>79</v>
      </c>
      <c r="Q115" s="1523"/>
    </row>
    <row r="116" spans="2:17" s="30" customFormat="1" ht="60">
      <c r="B116" s="290" t="s">
        <v>1355</v>
      </c>
      <c r="C116" s="308" t="s">
        <v>305</v>
      </c>
      <c r="D116" s="392" t="s">
        <v>1356</v>
      </c>
      <c r="E116" s="392">
        <v>52098570</v>
      </c>
      <c r="F116" s="308" t="s">
        <v>1357</v>
      </c>
      <c r="G116" s="308" t="s">
        <v>1358</v>
      </c>
      <c r="H116" s="328">
        <v>40508</v>
      </c>
      <c r="I116" s="290"/>
      <c r="J116" s="308" t="s">
        <v>1274</v>
      </c>
      <c r="K116" s="393">
        <v>35797</v>
      </c>
      <c r="L116" s="394" t="s">
        <v>1359</v>
      </c>
      <c r="M116" s="217" t="s">
        <v>259</v>
      </c>
      <c r="N116" s="217" t="s">
        <v>19</v>
      </c>
      <c r="O116" s="217" t="s">
        <v>18</v>
      </c>
      <c r="P116" s="1539" t="s">
        <v>1360</v>
      </c>
      <c r="Q116" s="1539"/>
    </row>
    <row r="117" spans="2:17" s="30" customFormat="1" ht="54.75" customHeight="1">
      <c r="B117" s="290" t="s">
        <v>1355</v>
      </c>
      <c r="C117" s="308" t="s">
        <v>305</v>
      </c>
      <c r="D117" s="344" t="s">
        <v>1361</v>
      </c>
      <c r="E117" s="344">
        <v>34372133</v>
      </c>
      <c r="F117" s="308" t="s">
        <v>1357</v>
      </c>
      <c r="G117" s="308" t="s">
        <v>1362</v>
      </c>
      <c r="H117" s="328">
        <v>39073</v>
      </c>
      <c r="I117" s="290"/>
      <c r="J117" s="308" t="s">
        <v>1274</v>
      </c>
      <c r="K117" s="393">
        <v>39762</v>
      </c>
      <c r="L117" s="394" t="s">
        <v>1363</v>
      </c>
      <c r="M117" s="217" t="s">
        <v>259</v>
      </c>
      <c r="N117" s="217" t="s">
        <v>19</v>
      </c>
      <c r="O117" s="217" t="s">
        <v>18</v>
      </c>
      <c r="P117" s="1539" t="s">
        <v>1360</v>
      </c>
      <c r="Q117" s="1539"/>
    </row>
    <row r="118" spans="2:17" s="30" customFormat="1" ht="60">
      <c r="B118" s="396" t="s">
        <v>1364</v>
      </c>
      <c r="C118" s="308" t="s">
        <v>305</v>
      </c>
      <c r="D118" s="344" t="s">
        <v>1365</v>
      </c>
      <c r="E118" s="344">
        <v>34603110</v>
      </c>
      <c r="F118" s="308" t="s">
        <v>1366</v>
      </c>
      <c r="G118" s="308" t="s">
        <v>1367</v>
      </c>
      <c r="H118" s="328">
        <v>38713</v>
      </c>
      <c r="I118" s="290"/>
      <c r="J118" s="308" t="s">
        <v>1274</v>
      </c>
      <c r="K118" s="397">
        <v>39595</v>
      </c>
      <c r="L118" s="290" t="s">
        <v>1368</v>
      </c>
      <c r="M118" s="217" t="s">
        <v>259</v>
      </c>
      <c r="N118" s="217" t="s">
        <v>19</v>
      </c>
      <c r="O118" s="217" t="s">
        <v>18</v>
      </c>
      <c r="P118" s="1539" t="s">
        <v>1369</v>
      </c>
      <c r="Q118" s="1539"/>
    </row>
    <row r="119" spans="2:17" s="30" customFormat="1" ht="60">
      <c r="B119" s="396" t="s">
        <v>1364</v>
      </c>
      <c r="C119" s="308" t="s">
        <v>305</v>
      </c>
      <c r="D119" s="344" t="s">
        <v>1370</v>
      </c>
      <c r="E119" s="344">
        <v>25618787</v>
      </c>
      <c r="F119" s="398" t="s">
        <v>1371</v>
      </c>
      <c r="G119" s="399" t="s">
        <v>266</v>
      </c>
      <c r="H119" s="400">
        <v>40508</v>
      </c>
      <c r="I119" s="401"/>
      <c r="J119" s="398" t="s">
        <v>1372</v>
      </c>
      <c r="K119" s="402">
        <v>41323</v>
      </c>
      <c r="L119" s="394" t="s">
        <v>1373</v>
      </c>
      <c r="M119" s="217" t="s">
        <v>259</v>
      </c>
      <c r="N119" s="217" t="s">
        <v>19</v>
      </c>
      <c r="O119" s="217" t="s">
        <v>19</v>
      </c>
      <c r="P119" s="1574" t="s">
        <v>1374</v>
      </c>
      <c r="Q119" s="1575"/>
    </row>
    <row r="120" spans="2:17" s="30" customFormat="1" ht="45">
      <c r="B120" s="308" t="s">
        <v>1375</v>
      </c>
      <c r="C120" s="403" t="s">
        <v>321</v>
      </c>
      <c r="D120" s="344" t="s">
        <v>1376</v>
      </c>
      <c r="E120" s="344">
        <v>16273371</v>
      </c>
      <c r="F120" s="398" t="s">
        <v>323</v>
      </c>
      <c r="G120" s="399" t="s">
        <v>1377</v>
      </c>
      <c r="H120" s="400">
        <v>34824</v>
      </c>
      <c r="I120" s="401"/>
      <c r="J120" s="398" t="s">
        <v>1378</v>
      </c>
      <c r="K120" s="402">
        <v>33057</v>
      </c>
      <c r="L120" s="394" t="s">
        <v>1378</v>
      </c>
      <c r="M120" s="217" t="s">
        <v>259</v>
      </c>
      <c r="N120" s="217" t="s">
        <v>19</v>
      </c>
      <c r="O120" s="217" t="s">
        <v>19</v>
      </c>
      <c r="P120" s="1574" t="s">
        <v>1379</v>
      </c>
      <c r="Q120" s="1575"/>
    </row>
    <row r="121" spans="2:17" s="30" customFormat="1" ht="75">
      <c r="B121" s="308" t="s">
        <v>531</v>
      </c>
      <c r="C121" s="308"/>
      <c r="D121" s="344" t="s">
        <v>1380</v>
      </c>
      <c r="E121" s="344">
        <v>1059983313</v>
      </c>
      <c r="F121" s="404" t="s">
        <v>1381</v>
      </c>
      <c r="G121" s="331" t="s">
        <v>1382</v>
      </c>
      <c r="H121" s="405" t="s">
        <v>1383</v>
      </c>
      <c r="I121" s="404"/>
      <c r="J121" s="404" t="s">
        <v>1384</v>
      </c>
      <c r="K121" s="217" t="s">
        <v>1385</v>
      </c>
      <c r="L121" s="217" t="s">
        <v>531</v>
      </c>
      <c r="M121" s="217" t="s">
        <v>259</v>
      </c>
      <c r="N121" s="217" t="s">
        <v>5</v>
      </c>
      <c r="O121" s="217" t="s">
        <v>5</v>
      </c>
      <c r="P121" s="1568" t="s">
        <v>1386</v>
      </c>
      <c r="Q121" s="1569"/>
    </row>
    <row r="122" spans="2:17" s="30" customFormat="1" ht="45">
      <c r="B122" s="308" t="s">
        <v>531</v>
      </c>
      <c r="C122" s="406"/>
      <c r="D122" s="344" t="s">
        <v>1387</v>
      </c>
      <c r="E122" s="344">
        <v>34516748</v>
      </c>
      <c r="F122" s="217" t="s">
        <v>1388</v>
      </c>
      <c r="G122" s="217" t="s">
        <v>1389</v>
      </c>
      <c r="H122" s="407"/>
      <c r="I122" s="217"/>
      <c r="J122" s="217" t="s">
        <v>1274</v>
      </c>
      <c r="K122" s="217" t="s">
        <v>1390</v>
      </c>
      <c r="L122" s="217" t="s">
        <v>1391</v>
      </c>
      <c r="M122" s="217" t="s">
        <v>259</v>
      </c>
      <c r="N122" s="217" t="s">
        <v>5</v>
      </c>
      <c r="O122" s="217" t="s">
        <v>5</v>
      </c>
      <c r="P122" s="1539" t="s">
        <v>1386</v>
      </c>
      <c r="Q122" s="1539"/>
    </row>
    <row r="123" spans="2:17" s="30" customFormat="1" ht="80.25" customHeight="1">
      <c r="B123" s="308" t="s">
        <v>1392</v>
      </c>
      <c r="C123" s="217"/>
      <c r="D123" s="344" t="s">
        <v>1393</v>
      </c>
      <c r="E123" s="344">
        <v>34509553</v>
      </c>
      <c r="F123" s="217" t="s">
        <v>741</v>
      </c>
      <c r="G123" s="217"/>
      <c r="H123" s="217"/>
      <c r="I123" s="217"/>
      <c r="J123" s="217"/>
      <c r="K123" s="217"/>
      <c r="L123" s="217"/>
      <c r="M123" s="217"/>
      <c r="N123" s="217" t="s">
        <v>5</v>
      </c>
      <c r="O123" s="217" t="s">
        <v>5</v>
      </c>
      <c r="P123" s="1539" t="s">
        <v>1386</v>
      </c>
      <c r="Q123" s="1539"/>
    </row>
    <row r="124" spans="2:17" ht="15.75" thickBot="1"/>
    <row r="125" spans="2:17" ht="54" customHeight="1">
      <c r="B125" s="121" t="s">
        <v>17</v>
      </c>
      <c r="C125" s="121" t="s">
        <v>157</v>
      </c>
      <c r="D125" s="9" t="s">
        <v>158</v>
      </c>
      <c r="E125" s="121" t="s">
        <v>28</v>
      </c>
      <c r="F125" s="25" t="s">
        <v>228</v>
      </c>
      <c r="G125" s="178"/>
    </row>
    <row r="126" spans="2:17" ht="150">
      <c r="B126" s="1540" t="s">
        <v>229</v>
      </c>
      <c r="C126" s="115" t="s">
        <v>230</v>
      </c>
      <c r="D126" s="124">
        <v>25</v>
      </c>
      <c r="E126" s="390">
        <v>0</v>
      </c>
      <c r="F126" s="1541">
        <f>+E126+E127+E128</f>
        <v>0</v>
      </c>
      <c r="G126" s="408"/>
    </row>
    <row r="127" spans="2:17" ht="120">
      <c r="B127" s="1540"/>
      <c r="C127" s="115" t="s">
        <v>231</v>
      </c>
      <c r="D127" s="123">
        <v>25</v>
      </c>
      <c r="E127" s="390">
        <v>0</v>
      </c>
      <c r="F127" s="1542"/>
      <c r="G127" s="408"/>
    </row>
    <row r="128" spans="2:17" ht="90">
      <c r="B128" s="1540"/>
      <c r="C128" s="115" t="s">
        <v>232</v>
      </c>
      <c r="D128" s="124">
        <v>10</v>
      </c>
      <c r="E128" s="390">
        <v>0</v>
      </c>
      <c r="F128" s="1543"/>
      <c r="G128" s="408"/>
    </row>
    <row r="129" spans="2:5">
      <c r="C129" s="57"/>
    </row>
    <row r="132" spans="2:5">
      <c r="B132" s="8" t="s">
        <v>233</v>
      </c>
    </row>
    <row r="135" spans="2:5">
      <c r="B135" s="9" t="s">
        <v>17</v>
      </c>
      <c r="C135" s="9" t="s">
        <v>27</v>
      </c>
      <c r="D135" s="121" t="s">
        <v>28</v>
      </c>
      <c r="E135" s="121" t="s">
        <v>29</v>
      </c>
    </row>
    <row r="136" spans="2:5" ht="47.25" customHeight="1">
      <c r="B136" s="62" t="s">
        <v>236</v>
      </c>
      <c r="C136" s="123">
        <v>40</v>
      </c>
      <c r="D136" s="60">
        <f>+E108</f>
        <v>0</v>
      </c>
      <c r="E136" s="1519">
        <f>+D136+D137</f>
        <v>0</v>
      </c>
    </row>
    <row r="137" spans="2:5" ht="47.25" customHeight="1">
      <c r="B137" s="62" t="s">
        <v>237</v>
      </c>
      <c r="C137" s="123">
        <v>60</v>
      </c>
      <c r="D137" s="60">
        <f>+F126</f>
        <v>0</v>
      </c>
      <c r="E137" s="1520"/>
    </row>
  </sheetData>
  <mergeCells count="52">
    <mergeCell ref="C9:N9"/>
    <mergeCell ref="B2:P2"/>
    <mergeCell ref="B4:P4"/>
    <mergeCell ref="C6:N6"/>
    <mergeCell ref="C7:N7"/>
    <mergeCell ref="C8:N8"/>
    <mergeCell ref="C10:E10"/>
    <mergeCell ref="B14:C15"/>
    <mergeCell ref="B16:C16"/>
    <mergeCell ref="E35:E36"/>
    <mergeCell ref="B52:B53"/>
    <mergeCell ref="C52:C53"/>
    <mergeCell ref="D52:E52"/>
    <mergeCell ref="P79:Q79"/>
    <mergeCell ref="C56:N56"/>
    <mergeCell ref="B58:N58"/>
    <mergeCell ref="O61:P61"/>
    <mergeCell ref="O62:P62"/>
    <mergeCell ref="B68:N68"/>
    <mergeCell ref="J73:L73"/>
    <mergeCell ref="P73:Q73"/>
    <mergeCell ref="P74:Q74"/>
    <mergeCell ref="P75:Q75"/>
    <mergeCell ref="P76:Q76"/>
    <mergeCell ref="P77:Q77"/>
    <mergeCell ref="P78:Q78"/>
    <mergeCell ref="E108:E110"/>
    <mergeCell ref="P80:Q80"/>
    <mergeCell ref="P81:Q81"/>
    <mergeCell ref="P82:Q82"/>
    <mergeCell ref="P83:Q83"/>
    <mergeCell ref="P84:Q84"/>
    <mergeCell ref="P85:Q85"/>
    <mergeCell ref="B87:N87"/>
    <mergeCell ref="D90:E90"/>
    <mergeCell ref="D91:E91"/>
    <mergeCell ref="B94:P94"/>
    <mergeCell ref="B97:N97"/>
    <mergeCell ref="B126:B128"/>
    <mergeCell ref="F126:F128"/>
    <mergeCell ref="B113:N113"/>
    <mergeCell ref="J115:L115"/>
    <mergeCell ref="P115:Q115"/>
    <mergeCell ref="P116:Q116"/>
    <mergeCell ref="P117:Q117"/>
    <mergeCell ref="P118:Q118"/>
    <mergeCell ref="E136:E137"/>
    <mergeCell ref="P119:Q119"/>
    <mergeCell ref="P120:Q120"/>
    <mergeCell ref="P121:Q121"/>
    <mergeCell ref="P122:Q122"/>
    <mergeCell ref="P123:Q123"/>
  </mergeCells>
  <dataValidations count="2">
    <dataValidation type="decimal" allowBlank="1" showInputMessage="1" showErrorMessage="1" sqref="WVG983053 WLK983053 C65549 IU65549 SQ65549 ACM65549 AMI65549 AWE65549 BGA65549 BPW65549 BZS65549 CJO65549 CTK65549 DDG65549 DNC65549 DWY65549 EGU65549 EQQ65549 FAM65549 FKI65549 FUE65549 GEA65549 GNW65549 GXS65549 HHO65549 HRK65549 IBG65549 ILC65549 IUY65549 JEU65549 JOQ65549 JYM65549 KII65549 KSE65549 LCA65549 LLW65549 LVS65549 MFO65549 MPK65549 MZG65549 NJC65549 NSY65549 OCU65549 OMQ65549 OWM65549 PGI65549 PQE65549 QAA65549 QJW65549 QTS65549 RDO65549 RNK65549 RXG65549 SHC65549 SQY65549 TAU65549 TKQ65549 TUM65549 UEI65549 UOE65549 UYA65549 VHW65549 VRS65549 WBO65549 WLK65549 WVG65549 C131085 IU131085 SQ131085 ACM131085 AMI131085 AWE131085 BGA131085 BPW131085 BZS131085 CJO131085 CTK131085 DDG131085 DNC131085 DWY131085 EGU131085 EQQ131085 FAM131085 FKI131085 FUE131085 GEA131085 GNW131085 GXS131085 HHO131085 HRK131085 IBG131085 ILC131085 IUY131085 JEU131085 JOQ131085 JYM131085 KII131085 KSE131085 LCA131085 LLW131085 LVS131085 MFO131085 MPK131085 MZG131085 NJC131085 NSY131085 OCU131085 OMQ131085 OWM131085 PGI131085 PQE131085 QAA131085 QJW131085 QTS131085 RDO131085 RNK131085 RXG131085 SHC131085 SQY131085 TAU131085 TKQ131085 TUM131085 UEI131085 UOE131085 UYA131085 VHW131085 VRS131085 WBO131085 WLK131085 WVG131085 C196621 IU196621 SQ196621 ACM196621 AMI196621 AWE196621 BGA196621 BPW196621 BZS196621 CJO196621 CTK196621 DDG196621 DNC196621 DWY196621 EGU196621 EQQ196621 FAM196621 FKI196621 FUE196621 GEA196621 GNW196621 GXS196621 HHO196621 HRK196621 IBG196621 ILC196621 IUY196621 JEU196621 JOQ196621 JYM196621 KII196621 KSE196621 LCA196621 LLW196621 LVS196621 MFO196621 MPK196621 MZG196621 NJC196621 NSY196621 OCU196621 OMQ196621 OWM196621 PGI196621 PQE196621 QAA196621 QJW196621 QTS196621 RDO196621 RNK196621 RXG196621 SHC196621 SQY196621 TAU196621 TKQ196621 TUM196621 UEI196621 UOE196621 UYA196621 VHW196621 VRS196621 WBO196621 WLK196621 WVG196621 C262157 IU262157 SQ262157 ACM262157 AMI262157 AWE262157 BGA262157 BPW262157 BZS262157 CJO262157 CTK262157 DDG262157 DNC262157 DWY262157 EGU262157 EQQ262157 FAM262157 FKI262157 FUE262157 GEA262157 GNW262157 GXS262157 HHO262157 HRK262157 IBG262157 ILC262157 IUY262157 JEU262157 JOQ262157 JYM262157 KII262157 KSE262157 LCA262157 LLW262157 LVS262157 MFO262157 MPK262157 MZG262157 NJC262157 NSY262157 OCU262157 OMQ262157 OWM262157 PGI262157 PQE262157 QAA262157 QJW262157 QTS262157 RDO262157 RNK262157 RXG262157 SHC262157 SQY262157 TAU262157 TKQ262157 TUM262157 UEI262157 UOE262157 UYA262157 VHW262157 VRS262157 WBO262157 WLK262157 WVG262157 C327693 IU327693 SQ327693 ACM327693 AMI327693 AWE327693 BGA327693 BPW327693 BZS327693 CJO327693 CTK327693 DDG327693 DNC327693 DWY327693 EGU327693 EQQ327693 FAM327693 FKI327693 FUE327693 GEA327693 GNW327693 GXS327693 HHO327693 HRK327693 IBG327693 ILC327693 IUY327693 JEU327693 JOQ327693 JYM327693 KII327693 KSE327693 LCA327693 LLW327693 LVS327693 MFO327693 MPK327693 MZG327693 NJC327693 NSY327693 OCU327693 OMQ327693 OWM327693 PGI327693 PQE327693 QAA327693 QJW327693 QTS327693 RDO327693 RNK327693 RXG327693 SHC327693 SQY327693 TAU327693 TKQ327693 TUM327693 UEI327693 UOE327693 UYA327693 VHW327693 VRS327693 WBO327693 WLK327693 WVG327693 C393229 IU393229 SQ393229 ACM393229 AMI393229 AWE393229 BGA393229 BPW393229 BZS393229 CJO393229 CTK393229 DDG393229 DNC393229 DWY393229 EGU393229 EQQ393229 FAM393229 FKI393229 FUE393229 GEA393229 GNW393229 GXS393229 HHO393229 HRK393229 IBG393229 ILC393229 IUY393229 JEU393229 JOQ393229 JYM393229 KII393229 KSE393229 LCA393229 LLW393229 LVS393229 MFO393229 MPK393229 MZG393229 NJC393229 NSY393229 OCU393229 OMQ393229 OWM393229 PGI393229 PQE393229 QAA393229 QJW393229 QTS393229 RDO393229 RNK393229 RXG393229 SHC393229 SQY393229 TAU393229 TKQ393229 TUM393229 UEI393229 UOE393229 UYA393229 VHW393229 VRS393229 WBO393229 WLK393229 WVG393229 C458765 IU458765 SQ458765 ACM458765 AMI458765 AWE458765 BGA458765 BPW458765 BZS458765 CJO458765 CTK458765 DDG458765 DNC458765 DWY458765 EGU458765 EQQ458765 FAM458765 FKI458765 FUE458765 GEA458765 GNW458765 GXS458765 HHO458765 HRK458765 IBG458765 ILC458765 IUY458765 JEU458765 JOQ458765 JYM458765 KII458765 KSE458765 LCA458765 LLW458765 LVS458765 MFO458765 MPK458765 MZG458765 NJC458765 NSY458765 OCU458765 OMQ458765 OWM458765 PGI458765 PQE458765 QAA458765 QJW458765 QTS458765 RDO458765 RNK458765 RXG458765 SHC458765 SQY458765 TAU458765 TKQ458765 TUM458765 UEI458765 UOE458765 UYA458765 VHW458765 VRS458765 WBO458765 WLK458765 WVG458765 C524301 IU524301 SQ524301 ACM524301 AMI524301 AWE524301 BGA524301 BPW524301 BZS524301 CJO524301 CTK524301 DDG524301 DNC524301 DWY524301 EGU524301 EQQ524301 FAM524301 FKI524301 FUE524301 GEA524301 GNW524301 GXS524301 HHO524301 HRK524301 IBG524301 ILC524301 IUY524301 JEU524301 JOQ524301 JYM524301 KII524301 KSE524301 LCA524301 LLW524301 LVS524301 MFO524301 MPK524301 MZG524301 NJC524301 NSY524301 OCU524301 OMQ524301 OWM524301 PGI524301 PQE524301 QAA524301 QJW524301 QTS524301 RDO524301 RNK524301 RXG524301 SHC524301 SQY524301 TAU524301 TKQ524301 TUM524301 UEI524301 UOE524301 UYA524301 VHW524301 VRS524301 WBO524301 WLK524301 WVG524301 C589837 IU589837 SQ589837 ACM589837 AMI589837 AWE589837 BGA589837 BPW589837 BZS589837 CJO589837 CTK589837 DDG589837 DNC589837 DWY589837 EGU589837 EQQ589837 FAM589837 FKI589837 FUE589837 GEA589837 GNW589837 GXS589837 HHO589837 HRK589837 IBG589837 ILC589837 IUY589837 JEU589837 JOQ589837 JYM589837 KII589837 KSE589837 LCA589837 LLW589837 LVS589837 MFO589837 MPK589837 MZG589837 NJC589837 NSY589837 OCU589837 OMQ589837 OWM589837 PGI589837 PQE589837 QAA589837 QJW589837 QTS589837 RDO589837 RNK589837 RXG589837 SHC589837 SQY589837 TAU589837 TKQ589837 TUM589837 UEI589837 UOE589837 UYA589837 VHW589837 VRS589837 WBO589837 WLK589837 WVG589837 C655373 IU655373 SQ655373 ACM655373 AMI655373 AWE655373 BGA655373 BPW655373 BZS655373 CJO655373 CTK655373 DDG655373 DNC655373 DWY655373 EGU655373 EQQ655373 FAM655373 FKI655373 FUE655373 GEA655373 GNW655373 GXS655373 HHO655373 HRK655373 IBG655373 ILC655373 IUY655373 JEU655373 JOQ655373 JYM655373 KII655373 KSE655373 LCA655373 LLW655373 LVS655373 MFO655373 MPK655373 MZG655373 NJC655373 NSY655373 OCU655373 OMQ655373 OWM655373 PGI655373 PQE655373 QAA655373 QJW655373 QTS655373 RDO655373 RNK655373 RXG655373 SHC655373 SQY655373 TAU655373 TKQ655373 TUM655373 UEI655373 UOE655373 UYA655373 VHW655373 VRS655373 WBO655373 WLK655373 WVG655373 C720909 IU720909 SQ720909 ACM720909 AMI720909 AWE720909 BGA720909 BPW720909 BZS720909 CJO720909 CTK720909 DDG720909 DNC720909 DWY720909 EGU720909 EQQ720909 FAM720909 FKI720909 FUE720909 GEA720909 GNW720909 GXS720909 HHO720909 HRK720909 IBG720909 ILC720909 IUY720909 JEU720909 JOQ720909 JYM720909 KII720909 KSE720909 LCA720909 LLW720909 LVS720909 MFO720909 MPK720909 MZG720909 NJC720909 NSY720909 OCU720909 OMQ720909 OWM720909 PGI720909 PQE720909 QAA720909 QJW720909 QTS720909 RDO720909 RNK720909 RXG720909 SHC720909 SQY720909 TAU720909 TKQ720909 TUM720909 UEI720909 UOE720909 UYA720909 VHW720909 VRS720909 WBO720909 WLK720909 WVG720909 C786445 IU786445 SQ786445 ACM786445 AMI786445 AWE786445 BGA786445 BPW786445 BZS786445 CJO786445 CTK786445 DDG786445 DNC786445 DWY786445 EGU786445 EQQ786445 FAM786445 FKI786445 FUE786445 GEA786445 GNW786445 GXS786445 HHO786445 HRK786445 IBG786445 ILC786445 IUY786445 JEU786445 JOQ786445 JYM786445 KII786445 KSE786445 LCA786445 LLW786445 LVS786445 MFO786445 MPK786445 MZG786445 NJC786445 NSY786445 OCU786445 OMQ786445 OWM786445 PGI786445 PQE786445 QAA786445 QJW786445 QTS786445 RDO786445 RNK786445 RXG786445 SHC786445 SQY786445 TAU786445 TKQ786445 TUM786445 UEI786445 UOE786445 UYA786445 VHW786445 VRS786445 WBO786445 WLK786445 WVG786445 C851981 IU851981 SQ851981 ACM851981 AMI851981 AWE851981 BGA851981 BPW851981 BZS851981 CJO851981 CTK851981 DDG851981 DNC851981 DWY851981 EGU851981 EQQ851981 FAM851981 FKI851981 FUE851981 GEA851981 GNW851981 GXS851981 HHO851981 HRK851981 IBG851981 ILC851981 IUY851981 JEU851981 JOQ851981 JYM851981 KII851981 KSE851981 LCA851981 LLW851981 LVS851981 MFO851981 MPK851981 MZG851981 NJC851981 NSY851981 OCU851981 OMQ851981 OWM851981 PGI851981 PQE851981 QAA851981 QJW851981 QTS851981 RDO851981 RNK851981 RXG851981 SHC851981 SQY851981 TAU851981 TKQ851981 TUM851981 UEI851981 UOE851981 UYA851981 VHW851981 VRS851981 WBO851981 WLK851981 WVG851981 C917517 IU917517 SQ917517 ACM917517 AMI917517 AWE917517 BGA917517 BPW917517 BZS917517 CJO917517 CTK917517 DDG917517 DNC917517 DWY917517 EGU917517 EQQ917517 FAM917517 FKI917517 FUE917517 GEA917517 GNW917517 GXS917517 HHO917517 HRK917517 IBG917517 ILC917517 IUY917517 JEU917517 JOQ917517 JYM917517 KII917517 KSE917517 LCA917517 LLW917517 LVS917517 MFO917517 MPK917517 MZG917517 NJC917517 NSY917517 OCU917517 OMQ917517 OWM917517 PGI917517 PQE917517 QAA917517 QJW917517 QTS917517 RDO917517 RNK917517 RXG917517 SHC917517 SQY917517 TAU917517 TKQ917517 TUM917517 UEI917517 UOE917517 UYA917517 VHW917517 VRS917517 WBO917517 WLK917517 WVG917517 C983053 IU983053 SQ983053 ACM983053 AMI983053 AWE983053 BGA983053 BPW983053 BZS983053 CJO983053 CTK983053 DDG983053 DNC983053 DWY983053 EGU983053 EQQ983053 FAM983053 FKI983053 FUE983053 GEA983053 GNW983053 GXS983053 HHO983053 HRK983053 IBG983053 ILC983053 IUY983053 JEU983053 JOQ983053 JYM983053 KII983053 KSE983053 LCA983053 LLW983053 LVS983053 MFO983053 MPK983053 MZG983053 NJC983053 NSY983053 OCU983053 OMQ983053 OWM983053 PGI983053 PQE983053 QAA983053 QJW983053 QTS983053 RDO983053 RNK983053 RXG983053 SHC983053 SQY983053 TAU983053 TKQ983053 TUM983053 UEI983053 UOE983053 UYA983053 VHW983053 VRS983053 WBO983053 WVG18:WVG38 WLK18:WLK38 WBO18:WBO38 VRS18:VRS38 VHW18:VHW38 UYA18:UYA38 UOE18:UOE38 UEI18:UEI38 TUM18:TUM38 TKQ18:TKQ38 TAU18:TAU38 SQY18:SQY38 SHC18:SHC38 RXG18:RXG38 RNK18:RNK38 RDO18:RDO38 QTS18:QTS38 QJW18:QJW38 QAA18:QAA38 PQE18:PQE38 PGI18:PGI38 OWM18:OWM38 OMQ18:OMQ38 OCU18:OCU38 NSY18:NSY38 NJC18:NJC38 MZG18:MZG38 MPK18:MPK38 MFO18:MFO38 LVS18:LVS38 LLW18:LLW38 LCA18:LCA38 KSE18:KSE38 KII18:KII38 JYM18:JYM38 JOQ18:JOQ38 JEU18:JEU38 IUY18:IUY38 ILC18:ILC38 IBG18:IBG38 HRK18:HRK38 HHO18:HHO38 GXS18:GXS38 GNW18:GNW38 GEA18:GEA38 FUE18:FUE38 FKI18:FKI38 FAM18:FAM38 EQQ18:EQQ38 EGU18:EGU38 DWY18:DWY38 DNC18:DNC38 DDG18:DDG38 CTK18:CTK38 CJO18:CJO38 BZS18:BZS38 BPW18:BPW38 BGA18:BGA38 AWE18:AWE38 AMI18:AMI38 ACM18:ACM38 SQ18:SQ38 IU18:IU38">
      <formula1>0</formula1>
      <formula2>1</formula2>
    </dataValidation>
    <dataValidation type="list" allowBlank="1" showInputMessage="1" showErrorMessage="1" sqref="WVD983053 A65549 IR65549 SN65549 ACJ65549 AMF65549 AWB65549 BFX65549 BPT65549 BZP65549 CJL65549 CTH65549 DDD65549 DMZ65549 DWV65549 EGR65549 EQN65549 FAJ65549 FKF65549 FUB65549 GDX65549 GNT65549 GXP65549 HHL65549 HRH65549 IBD65549 IKZ65549 IUV65549 JER65549 JON65549 JYJ65549 KIF65549 KSB65549 LBX65549 LLT65549 LVP65549 MFL65549 MPH65549 MZD65549 NIZ65549 NSV65549 OCR65549 OMN65549 OWJ65549 PGF65549 PQB65549 PZX65549 QJT65549 QTP65549 RDL65549 RNH65549 RXD65549 SGZ65549 SQV65549 TAR65549 TKN65549 TUJ65549 UEF65549 UOB65549 UXX65549 VHT65549 VRP65549 WBL65549 WLH65549 WVD65549 A131085 IR131085 SN131085 ACJ131085 AMF131085 AWB131085 BFX131085 BPT131085 BZP131085 CJL131085 CTH131085 DDD131085 DMZ131085 DWV131085 EGR131085 EQN131085 FAJ131085 FKF131085 FUB131085 GDX131085 GNT131085 GXP131085 HHL131085 HRH131085 IBD131085 IKZ131085 IUV131085 JER131085 JON131085 JYJ131085 KIF131085 KSB131085 LBX131085 LLT131085 LVP131085 MFL131085 MPH131085 MZD131085 NIZ131085 NSV131085 OCR131085 OMN131085 OWJ131085 PGF131085 PQB131085 PZX131085 QJT131085 QTP131085 RDL131085 RNH131085 RXD131085 SGZ131085 SQV131085 TAR131085 TKN131085 TUJ131085 UEF131085 UOB131085 UXX131085 VHT131085 VRP131085 WBL131085 WLH131085 WVD131085 A196621 IR196621 SN196621 ACJ196621 AMF196621 AWB196621 BFX196621 BPT196621 BZP196621 CJL196621 CTH196621 DDD196621 DMZ196621 DWV196621 EGR196621 EQN196621 FAJ196621 FKF196621 FUB196621 GDX196621 GNT196621 GXP196621 HHL196621 HRH196621 IBD196621 IKZ196621 IUV196621 JER196621 JON196621 JYJ196621 KIF196621 KSB196621 LBX196621 LLT196621 LVP196621 MFL196621 MPH196621 MZD196621 NIZ196621 NSV196621 OCR196621 OMN196621 OWJ196621 PGF196621 PQB196621 PZX196621 QJT196621 QTP196621 RDL196621 RNH196621 RXD196621 SGZ196621 SQV196621 TAR196621 TKN196621 TUJ196621 UEF196621 UOB196621 UXX196621 VHT196621 VRP196621 WBL196621 WLH196621 WVD196621 A262157 IR262157 SN262157 ACJ262157 AMF262157 AWB262157 BFX262157 BPT262157 BZP262157 CJL262157 CTH262157 DDD262157 DMZ262157 DWV262157 EGR262157 EQN262157 FAJ262157 FKF262157 FUB262157 GDX262157 GNT262157 GXP262157 HHL262157 HRH262157 IBD262157 IKZ262157 IUV262157 JER262157 JON262157 JYJ262157 KIF262157 KSB262157 LBX262157 LLT262157 LVP262157 MFL262157 MPH262157 MZD262157 NIZ262157 NSV262157 OCR262157 OMN262157 OWJ262157 PGF262157 PQB262157 PZX262157 QJT262157 QTP262157 RDL262157 RNH262157 RXD262157 SGZ262157 SQV262157 TAR262157 TKN262157 TUJ262157 UEF262157 UOB262157 UXX262157 VHT262157 VRP262157 WBL262157 WLH262157 WVD262157 A327693 IR327693 SN327693 ACJ327693 AMF327693 AWB327693 BFX327693 BPT327693 BZP327693 CJL327693 CTH327693 DDD327693 DMZ327693 DWV327693 EGR327693 EQN327693 FAJ327693 FKF327693 FUB327693 GDX327693 GNT327693 GXP327693 HHL327693 HRH327693 IBD327693 IKZ327693 IUV327693 JER327693 JON327693 JYJ327693 KIF327693 KSB327693 LBX327693 LLT327693 LVP327693 MFL327693 MPH327693 MZD327693 NIZ327693 NSV327693 OCR327693 OMN327693 OWJ327693 PGF327693 PQB327693 PZX327693 QJT327693 QTP327693 RDL327693 RNH327693 RXD327693 SGZ327693 SQV327693 TAR327693 TKN327693 TUJ327693 UEF327693 UOB327693 UXX327693 VHT327693 VRP327693 WBL327693 WLH327693 WVD327693 A393229 IR393229 SN393229 ACJ393229 AMF393229 AWB393229 BFX393229 BPT393229 BZP393229 CJL393229 CTH393229 DDD393229 DMZ393229 DWV393229 EGR393229 EQN393229 FAJ393229 FKF393229 FUB393229 GDX393229 GNT393229 GXP393229 HHL393229 HRH393229 IBD393229 IKZ393229 IUV393229 JER393229 JON393229 JYJ393229 KIF393229 KSB393229 LBX393229 LLT393229 LVP393229 MFL393229 MPH393229 MZD393229 NIZ393229 NSV393229 OCR393229 OMN393229 OWJ393229 PGF393229 PQB393229 PZX393229 QJT393229 QTP393229 RDL393229 RNH393229 RXD393229 SGZ393229 SQV393229 TAR393229 TKN393229 TUJ393229 UEF393229 UOB393229 UXX393229 VHT393229 VRP393229 WBL393229 WLH393229 WVD393229 A458765 IR458765 SN458765 ACJ458765 AMF458765 AWB458765 BFX458765 BPT458765 BZP458765 CJL458765 CTH458765 DDD458765 DMZ458765 DWV458765 EGR458765 EQN458765 FAJ458765 FKF458765 FUB458765 GDX458765 GNT458765 GXP458765 HHL458765 HRH458765 IBD458765 IKZ458765 IUV458765 JER458765 JON458765 JYJ458765 KIF458765 KSB458765 LBX458765 LLT458765 LVP458765 MFL458765 MPH458765 MZD458765 NIZ458765 NSV458765 OCR458765 OMN458765 OWJ458765 PGF458765 PQB458765 PZX458765 QJT458765 QTP458765 RDL458765 RNH458765 RXD458765 SGZ458765 SQV458765 TAR458765 TKN458765 TUJ458765 UEF458765 UOB458765 UXX458765 VHT458765 VRP458765 WBL458765 WLH458765 WVD458765 A524301 IR524301 SN524301 ACJ524301 AMF524301 AWB524301 BFX524301 BPT524301 BZP524301 CJL524301 CTH524301 DDD524301 DMZ524301 DWV524301 EGR524301 EQN524301 FAJ524301 FKF524301 FUB524301 GDX524301 GNT524301 GXP524301 HHL524301 HRH524301 IBD524301 IKZ524301 IUV524301 JER524301 JON524301 JYJ524301 KIF524301 KSB524301 LBX524301 LLT524301 LVP524301 MFL524301 MPH524301 MZD524301 NIZ524301 NSV524301 OCR524301 OMN524301 OWJ524301 PGF524301 PQB524301 PZX524301 QJT524301 QTP524301 RDL524301 RNH524301 RXD524301 SGZ524301 SQV524301 TAR524301 TKN524301 TUJ524301 UEF524301 UOB524301 UXX524301 VHT524301 VRP524301 WBL524301 WLH524301 WVD524301 A589837 IR589837 SN589837 ACJ589837 AMF589837 AWB589837 BFX589837 BPT589837 BZP589837 CJL589837 CTH589837 DDD589837 DMZ589837 DWV589837 EGR589837 EQN589837 FAJ589837 FKF589837 FUB589837 GDX589837 GNT589837 GXP589837 HHL589837 HRH589837 IBD589837 IKZ589837 IUV589837 JER589837 JON589837 JYJ589837 KIF589837 KSB589837 LBX589837 LLT589837 LVP589837 MFL589837 MPH589837 MZD589837 NIZ589837 NSV589837 OCR589837 OMN589837 OWJ589837 PGF589837 PQB589837 PZX589837 QJT589837 QTP589837 RDL589837 RNH589837 RXD589837 SGZ589837 SQV589837 TAR589837 TKN589837 TUJ589837 UEF589837 UOB589837 UXX589837 VHT589837 VRP589837 WBL589837 WLH589837 WVD589837 A655373 IR655373 SN655373 ACJ655373 AMF655373 AWB655373 BFX655373 BPT655373 BZP655373 CJL655373 CTH655373 DDD655373 DMZ655373 DWV655373 EGR655373 EQN655373 FAJ655373 FKF655373 FUB655373 GDX655373 GNT655373 GXP655373 HHL655373 HRH655373 IBD655373 IKZ655373 IUV655373 JER655373 JON655373 JYJ655373 KIF655373 KSB655373 LBX655373 LLT655373 LVP655373 MFL655373 MPH655373 MZD655373 NIZ655373 NSV655373 OCR655373 OMN655373 OWJ655373 PGF655373 PQB655373 PZX655373 QJT655373 QTP655373 RDL655373 RNH655373 RXD655373 SGZ655373 SQV655373 TAR655373 TKN655373 TUJ655373 UEF655373 UOB655373 UXX655373 VHT655373 VRP655373 WBL655373 WLH655373 WVD655373 A720909 IR720909 SN720909 ACJ720909 AMF720909 AWB720909 BFX720909 BPT720909 BZP720909 CJL720909 CTH720909 DDD720909 DMZ720909 DWV720909 EGR720909 EQN720909 FAJ720909 FKF720909 FUB720909 GDX720909 GNT720909 GXP720909 HHL720909 HRH720909 IBD720909 IKZ720909 IUV720909 JER720909 JON720909 JYJ720909 KIF720909 KSB720909 LBX720909 LLT720909 LVP720909 MFL720909 MPH720909 MZD720909 NIZ720909 NSV720909 OCR720909 OMN720909 OWJ720909 PGF720909 PQB720909 PZX720909 QJT720909 QTP720909 RDL720909 RNH720909 RXD720909 SGZ720909 SQV720909 TAR720909 TKN720909 TUJ720909 UEF720909 UOB720909 UXX720909 VHT720909 VRP720909 WBL720909 WLH720909 WVD720909 A786445 IR786445 SN786445 ACJ786445 AMF786445 AWB786445 BFX786445 BPT786445 BZP786445 CJL786445 CTH786445 DDD786445 DMZ786445 DWV786445 EGR786445 EQN786445 FAJ786445 FKF786445 FUB786445 GDX786445 GNT786445 GXP786445 HHL786445 HRH786445 IBD786445 IKZ786445 IUV786445 JER786445 JON786445 JYJ786445 KIF786445 KSB786445 LBX786445 LLT786445 LVP786445 MFL786445 MPH786445 MZD786445 NIZ786445 NSV786445 OCR786445 OMN786445 OWJ786445 PGF786445 PQB786445 PZX786445 QJT786445 QTP786445 RDL786445 RNH786445 RXD786445 SGZ786445 SQV786445 TAR786445 TKN786445 TUJ786445 UEF786445 UOB786445 UXX786445 VHT786445 VRP786445 WBL786445 WLH786445 WVD786445 A851981 IR851981 SN851981 ACJ851981 AMF851981 AWB851981 BFX851981 BPT851981 BZP851981 CJL851981 CTH851981 DDD851981 DMZ851981 DWV851981 EGR851981 EQN851981 FAJ851981 FKF851981 FUB851981 GDX851981 GNT851981 GXP851981 HHL851981 HRH851981 IBD851981 IKZ851981 IUV851981 JER851981 JON851981 JYJ851981 KIF851981 KSB851981 LBX851981 LLT851981 LVP851981 MFL851981 MPH851981 MZD851981 NIZ851981 NSV851981 OCR851981 OMN851981 OWJ851981 PGF851981 PQB851981 PZX851981 QJT851981 QTP851981 RDL851981 RNH851981 RXD851981 SGZ851981 SQV851981 TAR851981 TKN851981 TUJ851981 UEF851981 UOB851981 UXX851981 VHT851981 VRP851981 WBL851981 WLH851981 WVD851981 A917517 IR917517 SN917517 ACJ917517 AMF917517 AWB917517 BFX917517 BPT917517 BZP917517 CJL917517 CTH917517 DDD917517 DMZ917517 DWV917517 EGR917517 EQN917517 FAJ917517 FKF917517 FUB917517 GDX917517 GNT917517 GXP917517 HHL917517 HRH917517 IBD917517 IKZ917517 IUV917517 JER917517 JON917517 JYJ917517 KIF917517 KSB917517 LBX917517 LLT917517 LVP917517 MFL917517 MPH917517 MZD917517 NIZ917517 NSV917517 OCR917517 OMN917517 OWJ917517 PGF917517 PQB917517 PZX917517 QJT917517 QTP917517 RDL917517 RNH917517 RXD917517 SGZ917517 SQV917517 TAR917517 TKN917517 TUJ917517 UEF917517 UOB917517 UXX917517 VHT917517 VRP917517 WBL917517 WLH917517 WVD917517 A983053 IR983053 SN983053 ACJ983053 AMF983053 AWB983053 BFX983053 BPT983053 BZP983053 CJL983053 CTH983053 DDD983053 DMZ983053 DWV983053 EGR983053 EQN983053 FAJ983053 FKF983053 FUB983053 GDX983053 GNT983053 GXP983053 HHL983053 HRH983053 IBD983053 IKZ983053 IUV983053 JER983053 JON983053 JYJ983053 KIF983053 KSB983053 LBX983053 LLT983053 LVP983053 MFL983053 MPH983053 MZD983053 NIZ983053 NSV983053 OCR983053 OMN983053 OWJ983053 PGF983053 PQB983053 PZX983053 QJT983053 QTP983053 RDL983053 RNH983053 RXD983053 SGZ983053 SQV983053 TAR983053 TKN983053 TUJ983053 UEF983053 UOB983053 UXX983053 VHT983053 VRP983053 WBL983053 WLH983053 WVD18:WVD38 WLH18:WLH38 WBL18:WBL38 VRP18:VRP38 VHT18:VHT38 UXX18:UXX38 UOB18:UOB38 UEF18:UEF38 TUJ18:TUJ38 TKN18:TKN38 TAR18:TAR38 SQV18:SQV38 SGZ18:SGZ38 RXD18:RXD38 RNH18:RNH38 RDL18:RDL38 QTP18:QTP38 QJT18:QJT38 PZX18:PZX38 PQB18:PQB38 PGF18:PGF38 OWJ18:OWJ38 OMN18:OMN38 OCR18:OCR38 NSV18:NSV38 NIZ18:NIZ38 MZD18:MZD38 MPH18:MPH38 MFL18:MFL38 LVP18:LVP38 LLT18:LLT38 LBX18:LBX38 KSB18:KSB38 KIF18:KIF38 JYJ18:JYJ38 JON18:JON38 JER18:JER38 IUV18:IUV38 IKZ18:IKZ38 IBD18:IBD38 HRH18:HRH38 HHL18:HHL38 GXP18:GXP38 GNT18:GNT38 GDX18:GDX38 FUB18:FUB38 FKF18:FKF38 FAJ18:FAJ38 EQN18:EQN38 EGR18:EGR38 DWV18:DWV38 DMZ18:DMZ38 DDD18:DDD38 CTH18:CTH38 CJL18:CJL38 BZP18:BZP38 BPT18:BPT38 BFX18:BFX38 AWB18:AWB38 AMF18:AMF38 ACJ18:ACJ38 SN18:SN38 IR18:IR38 A18:A38">
      <formula1>"1,2,3,4,5"</formula1>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40"/>
  <sheetViews>
    <sheetView topLeftCell="E64" zoomScale="70" zoomScaleNormal="70" workbookViewId="0">
      <selection activeCell="M50" sqref="M50"/>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30" customWidth="1"/>
    <col min="8" max="8" width="24.5703125" style="28" customWidth="1"/>
    <col min="9" max="9" width="24" style="28" customWidth="1"/>
    <col min="10" max="10" width="25.7109375" style="28" customWidth="1"/>
    <col min="11" max="11" width="18.28515625" style="28" customWidth="1"/>
    <col min="12" max="12" width="25.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18" width="6.42578125" style="28" customWidth="1"/>
    <col min="19" max="19" width="10.140625" style="28" customWidth="1"/>
    <col min="20" max="21" width="6.42578125" style="28" customWidth="1"/>
    <col min="22" max="250" width="11.42578125" style="28"/>
    <col min="251" max="251" width="1" style="28" customWidth="1"/>
    <col min="252" max="252" width="4.28515625" style="28" customWidth="1"/>
    <col min="253" max="253" width="34.7109375" style="28" customWidth="1"/>
    <col min="254" max="254" width="0" style="28" hidden="1" customWidth="1"/>
    <col min="255" max="255" width="20" style="28" customWidth="1"/>
    <col min="256" max="256" width="20.85546875" style="28" customWidth="1"/>
    <col min="257" max="257" width="25" style="28" customWidth="1"/>
    <col min="258" max="258" width="18.7109375" style="28" customWidth="1"/>
    <col min="259" max="259" width="29.7109375" style="28" customWidth="1"/>
    <col min="260" max="260" width="13.42578125" style="28" customWidth="1"/>
    <col min="261" max="261" width="13.85546875" style="28" customWidth="1"/>
    <col min="262" max="266" width="16.5703125" style="28" customWidth="1"/>
    <col min="267" max="267" width="20.5703125" style="28" customWidth="1"/>
    <col min="268" max="268" width="21.140625" style="28" customWidth="1"/>
    <col min="269" max="269" width="9.5703125" style="28" customWidth="1"/>
    <col min="270" max="270" width="0.42578125" style="28" customWidth="1"/>
    <col min="271" max="277" width="6.42578125" style="28" customWidth="1"/>
    <col min="278" max="506" width="11.42578125" style="28"/>
    <col min="507" max="507" width="1" style="28" customWidth="1"/>
    <col min="508" max="508" width="4.28515625" style="28" customWidth="1"/>
    <col min="509" max="509" width="34.7109375" style="28" customWidth="1"/>
    <col min="510" max="510" width="0" style="28" hidden="1" customWidth="1"/>
    <col min="511" max="511" width="20" style="28" customWidth="1"/>
    <col min="512" max="512" width="20.85546875" style="28" customWidth="1"/>
    <col min="513" max="513" width="25" style="28" customWidth="1"/>
    <col min="514" max="514" width="18.7109375" style="28" customWidth="1"/>
    <col min="515" max="515" width="29.7109375" style="28" customWidth="1"/>
    <col min="516" max="516" width="13.42578125" style="28" customWidth="1"/>
    <col min="517" max="517" width="13.85546875" style="28" customWidth="1"/>
    <col min="518" max="522" width="16.5703125" style="28" customWidth="1"/>
    <col min="523" max="523" width="20.5703125" style="28" customWidth="1"/>
    <col min="524" max="524" width="21.140625" style="28" customWidth="1"/>
    <col min="525" max="525" width="9.5703125" style="28" customWidth="1"/>
    <col min="526" max="526" width="0.42578125" style="28" customWidth="1"/>
    <col min="527" max="533" width="6.42578125" style="28" customWidth="1"/>
    <col min="534" max="762" width="11.42578125" style="28"/>
    <col min="763" max="763" width="1" style="28" customWidth="1"/>
    <col min="764" max="764" width="4.28515625" style="28" customWidth="1"/>
    <col min="765" max="765" width="34.7109375" style="28" customWidth="1"/>
    <col min="766" max="766" width="0" style="28" hidden="1" customWidth="1"/>
    <col min="767" max="767" width="20" style="28" customWidth="1"/>
    <col min="768" max="768" width="20.85546875" style="28" customWidth="1"/>
    <col min="769" max="769" width="25" style="28" customWidth="1"/>
    <col min="770" max="770" width="18.7109375" style="28" customWidth="1"/>
    <col min="771" max="771" width="29.7109375" style="28" customWidth="1"/>
    <col min="772" max="772" width="13.42578125" style="28" customWidth="1"/>
    <col min="773" max="773" width="13.85546875" style="28" customWidth="1"/>
    <col min="774" max="778" width="16.5703125" style="28" customWidth="1"/>
    <col min="779" max="779" width="20.5703125" style="28" customWidth="1"/>
    <col min="780" max="780" width="21.140625" style="28" customWidth="1"/>
    <col min="781" max="781" width="9.5703125" style="28" customWidth="1"/>
    <col min="782" max="782" width="0.42578125" style="28" customWidth="1"/>
    <col min="783" max="789" width="6.42578125" style="28" customWidth="1"/>
    <col min="790" max="1018" width="11.42578125" style="28"/>
    <col min="1019" max="1019" width="1" style="28" customWidth="1"/>
    <col min="1020" max="1020" width="4.28515625" style="28" customWidth="1"/>
    <col min="1021" max="1021" width="34.7109375" style="28" customWidth="1"/>
    <col min="1022" max="1022" width="0" style="28" hidden="1" customWidth="1"/>
    <col min="1023" max="1023" width="20" style="28" customWidth="1"/>
    <col min="1024" max="1024" width="20.85546875" style="28" customWidth="1"/>
    <col min="1025" max="1025" width="25" style="28" customWidth="1"/>
    <col min="1026" max="1026" width="18.7109375" style="28" customWidth="1"/>
    <col min="1027" max="1027" width="29.7109375" style="28" customWidth="1"/>
    <col min="1028" max="1028" width="13.42578125" style="28" customWidth="1"/>
    <col min="1029" max="1029" width="13.85546875" style="28" customWidth="1"/>
    <col min="1030" max="1034" width="16.5703125" style="28" customWidth="1"/>
    <col min="1035" max="1035" width="20.5703125" style="28" customWidth="1"/>
    <col min="1036" max="1036" width="21.140625" style="28" customWidth="1"/>
    <col min="1037" max="1037" width="9.5703125" style="28" customWidth="1"/>
    <col min="1038" max="1038" width="0.42578125" style="28" customWidth="1"/>
    <col min="1039" max="1045" width="6.42578125" style="28" customWidth="1"/>
    <col min="1046" max="1274" width="11.42578125" style="28"/>
    <col min="1275" max="1275" width="1" style="28" customWidth="1"/>
    <col min="1276" max="1276" width="4.28515625" style="28" customWidth="1"/>
    <col min="1277" max="1277" width="34.7109375" style="28" customWidth="1"/>
    <col min="1278" max="1278" width="0" style="28" hidden="1" customWidth="1"/>
    <col min="1279" max="1279" width="20" style="28" customWidth="1"/>
    <col min="1280" max="1280" width="20.85546875" style="28" customWidth="1"/>
    <col min="1281" max="1281" width="25" style="28" customWidth="1"/>
    <col min="1282" max="1282" width="18.7109375" style="28" customWidth="1"/>
    <col min="1283" max="1283" width="29.7109375" style="28" customWidth="1"/>
    <col min="1284" max="1284" width="13.42578125" style="28" customWidth="1"/>
    <col min="1285" max="1285" width="13.85546875" style="28" customWidth="1"/>
    <col min="1286" max="1290" width="16.5703125" style="28" customWidth="1"/>
    <col min="1291" max="1291" width="20.5703125" style="28" customWidth="1"/>
    <col min="1292" max="1292" width="21.140625" style="28" customWidth="1"/>
    <col min="1293" max="1293" width="9.5703125" style="28" customWidth="1"/>
    <col min="1294" max="1294" width="0.42578125" style="28" customWidth="1"/>
    <col min="1295" max="1301" width="6.42578125" style="28" customWidth="1"/>
    <col min="1302" max="1530" width="11.42578125" style="28"/>
    <col min="1531" max="1531" width="1" style="28" customWidth="1"/>
    <col min="1532" max="1532" width="4.28515625" style="28" customWidth="1"/>
    <col min="1533" max="1533" width="34.7109375" style="28" customWidth="1"/>
    <col min="1534" max="1534" width="0" style="28" hidden="1" customWidth="1"/>
    <col min="1535" max="1535" width="20" style="28" customWidth="1"/>
    <col min="1536" max="1536" width="20.85546875" style="28" customWidth="1"/>
    <col min="1537" max="1537" width="25" style="28" customWidth="1"/>
    <col min="1538" max="1538" width="18.7109375" style="28" customWidth="1"/>
    <col min="1539" max="1539" width="29.7109375" style="28" customWidth="1"/>
    <col min="1540" max="1540" width="13.42578125" style="28" customWidth="1"/>
    <col min="1541" max="1541" width="13.85546875" style="28" customWidth="1"/>
    <col min="1542" max="1546" width="16.5703125" style="28" customWidth="1"/>
    <col min="1547" max="1547" width="20.5703125" style="28" customWidth="1"/>
    <col min="1548" max="1548" width="21.140625" style="28" customWidth="1"/>
    <col min="1549" max="1549" width="9.5703125" style="28" customWidth="1"/>
    <col min="1550" max="1550" width="0.42578125" style="28" customWidth="1"/>
    <col min="1551" max="1557" width="6.42578125" style="28" customWidth="1"/>
    <col min="1558" max="1786" width="11.42578125" style="28"/>
    <col min="1787" max="1787" width="1" style="28" customWidth="1"/>
    <col min="1788" max="1788" width="4.28515625" style="28" customWidth="1"/>
    <col min="1789" max="1789" width="34.7109375" style="28" customWidth="1"/>
    <col min="1790" max="1790" width="0" style="28" hidden="1" customWidth="1"/>
    <col min="1791" max="1791" width="20" style="28" customWidth="1"/>
    <col min="1792" max="1792" width="20.85546875" style="28" customWidth="1"/>
    <col min="1793" max="1793" width="25" style="28" customWidth="1"/>
    <col min="1794" max="1794" width="18.7109375" style="28" customWidth="1"/>
    <col min="1795" max="1795" width="29.7109375" style="28" customWidth="1"/>
    <col min="1796" max="1796" width="13.42578125" style="28" customWidth="1"/>
    <col min="1797" max="1797" width="13.85546875" style="28" customWidth="1"/>
    <col min="1798" max="1802" width="16.5703125" style="28" customWidth="1"/>
    <col min="1803" max="1803" width="20.5703125" style="28" customWidth="1"/>
    <col min="1804" max="1804" width="21.140625" style="28" customWidth="1"/>
    <col min="1805" max="1805" width="9.5703125" style="28" customWidth="1"/>
    <col min="1806" max="1806" width="0.42578125" style="28" customWidth="1"/>
    <col min="1807" max="1813" width="6.42578125" style="28" customWidth="1"/>
    <col min="1814" max="2042" width="11.42578125" style="28"/>
    <col min="2043" max="2043" width="1" style="28" customWidth="1"/>
    <col min="2044" max="2044" width="4.28515625" style="28" customWidth="1"/>
    <col min="2045" max="2045" width="34.7109375" style="28" customWidth="1"/>
    <col min="2046" max="2046" width="0" style="28" hidden="1" customWidth="1"/>
    <col min="2047" max="2047" width="20" style="28" customWidth="1"/>
    <col min="2048" max="2048" width="20.85546875" style="28" customWidth="1"/>
    <col min="2049" max="2049" width="25" style="28" customWidth="1"/>
    <col min="2050" max="2050" width="18.7109375" style="28" customWidth="1"/>
    <col min="2051" max="2051" width="29.7109375" style="28" customWidth="1"/>
    <col min="2052" max="2052" width="13.42578125" style="28" customWidth="1"/>
    <col min="2053" max="2053" width="13.85546875" style="28" customWidth="1"/>
    <col min="2054" max="2058" width="16.5703125" style="28" customWidth="1"/>
    <col min="2059" max="2059" width="20.5703125" style="28" customWidth="1"/>
    <col min="2060" max="2060" width="21.140625" style="28" customWidth="1"/>
    <col min="2061" max="2061" width="9.5703125" style="28" customWidth="1"/>
    <col min="2062" max="2062" width="0.42578125" style="28" customWidth="1"/>
    <col min="2063" max="2069" width="6.42578125" style="28" customWidth="1"/>
    <col min="2070" max="2298" width="11.42578125" style="28"/>
    <col min="2299" max="2299" width="1" style="28" customWidth="1"/>
    <col min="2300" max="2300" width="4.28515625" style="28" customWidth="1"/>
    <col min="2301" max="2301" width="34.7109375" style="28" customWidth="1"/>
    <col min="2302" max="2302" width="0" style="28" hidden="1" customWidth="1"/>
    <col min="2303" max="2303" width="20" style="28" customWidth="1"/>
    <col min="2304" max="2304" width="20.85546875" style="28" customWidth="1"/>
    <col min="2305" max="2305" width="25" style="28" customWidth="1"/>
    <col min="2306" max="2306" width="18.7109375" style="28" customWidth="1"/>
    <col min="2307" max="2307" width="29.7109375" style="28" customWidth="1"/>
    <col min="2308" max="2308" width="13.42578125" style="28" customWidth="1"/>
    <col min="2309" max="2309" width="13.85546875" style="28" customWidth="1"/>
    <col min="2310" max="2314" width="16.5703125" style="28" customWidth="1"/>
    <col min="2315" max="2315" width="20.5703125" style="28" customWidth="1"/>
    <col min="2316" max="2316" width="21.140625" style="28" customWidth="1"/>
    <col min="2317" max="2317" width="9.5703125" style="28" customWidth="1"/>
    <col min="2318" max="2318" width="0.42578125" style="28" customWidth="1"/>
    <col min="2319" max="2325" width="6.42578125" style="28" customWidth="1"/>
    <col min="2326" max="2554" width="11.42578125" style="28"/>
    <col min="2555" max="2555" width="1" style="28" customWidth="1"/>
    <col min="2556" max="2556" width="4.28515625" style="28" customWidth="1"/>
    <col min="2557" max="2557" width="34.7109375" style="28" customWidth="1"/>
    <col min="2558" max="2558" width="0" style="28" hidden="1" customWidth="1"/>
    <col min="2559" max="2559" width="20" style="28" customWidth="1"/>
    <col min="2560" max="2560" width="20.85546875" style="28" customWidth="1"/>
    <col min="2561" max="2561" width="25" style="28" customWidth="1"/>
    <col min="2562" max="2562" width="18.7109375" style="28" customWidth="1"/>
    <col min="2563" max="2563" width="29.7109375" style="28" customWidth="1"/>
    <col min="2564" max="2564" width="13.42578125" style="28" customWidth="1"/>
    <col min="2565" max="2565" width="13.85546875" style="28" customWidth="1"/>
    <col min="2566" max="2570" width="16.5703125" style="28" customWidth="1"/>
    <col min="2571" max="2571" width="20.5703125" style="28" customWidth="1"/>
    <col min="2572" max="2572" width="21.140625" style="28" customWidth="1"/>
    <col min="2573" max="2573" width="9.5703125" style="28" customWidth="1"/>
    <col min="2574" max="2574" width="0.42578125" style="28" customWidth="1"/>
    <col min="2575" max="2581" width="6.42578125" style="28" customWidth="1"/>
    <col min="2582" max="2810" width="11.42578125" style="28"/>
    <col min="2811" max="2811" width="1" style="28" customWidth="1"/>
    <col min="2812" max="2812" width="4.28515625" style="28" customWidth="1"/>
    <col min="2813" max="2813" width="34.7109375" style="28" customWidth="1"/>
    <col min="2814" max="2814" width="0" style="28" hidden="1" customWidth="1"/>
    <col min="2815" max="2815" width="20" style="28" customWidth="1"/>
    <col min="2816" max="2816" width="20.85546875" style="28" customWidth="1"/>
    <col min="2817" max="2817" width="25" style="28" customWidth="1"/>
    <col min="2818" max="2818" width="18.7109375" style="28" customWidth="1"/>
    <col min="2819" max="2819" width="29.7109375" style="28" customWidth="1"/>
    <col min="2820" max="2820" width="13.42578125" style="28" customWidth="1"/>
    <col min="2821" max="2821" width="13.85546875" style="28" customWidth="1"/>
    <col min="2822" max="2826" width="16.5703125" style="28" customWidth="1"/>
    <col min="2827" max="2827" width="20.5703125" style="28" customWidth="1"/>
    <col min="2828" max="2828" width="21.140625" style="28" customWidth="1"/>
    <col min="2829" max="2829" width="9.5703125" style="28" customWidth="1"/>
    <col min="2830" max="2830" width="0.42578125" style="28" customWidth="1"/>
    <col min="2831" max="2837" width="6.42578125" style="28" customWidth="1"/>
    <col min="2838" max="3066" width="11.42578125" style="28"/>
    <col min="3067" max="3067" width="1" style="28" customWidth="1"/>
    <col min="3068" max="3068" width="4.28515625" style="28" customWidth="1"/>
    <col min="3069" max="3069" width="34.7109375" style="28" customWidth="1"/>
    <col min="3070" max="3070" width="0" style="28" hidden="1" customWidth="1"/>
    <col min="3071" max="3071" width="20" style="28" customWidth="1"/>
    <col min="3072" max="3072" width="20.85546875" style="28" customWidth="1"/>
    <col min="3073" max="3073" width="25" style="28" customWidth="1"/>
    <col min="3074" max="3074" width="18.7109375" style="28" customWidth="1"/>
    <col min="3075" max="3075" width="29.7109375" style="28" customWidth="1"/>
    <col min="3076" max="3076" width="13.42578125" style="28" customWidth="1"/>
    <col min="3077" max="3077" width="13.85546875" style="28" customWidth="1"/>
    <col min="3078" max="3082" width="16.5703125" style="28" customWidth="1"/>
    <col min="3083" max="3083" width="20.5703125" style="28" customWidth="1"/>
    <col min="3084" max="3084" width="21.140625" style="28" customWidth="1"/>
    <col min="3085" max="3085" width="9.5703125" style="28" customWidth="1"/>
    <col min="3086" max="3086" width="0.42578125" style="28" customWidth="1"/>
    <col min="3087" max="3093" width="6.42578125" style="28" customWidth="1"/>
    <col min="3094" max="3322" width="11.42578125" style="28"/>
    <col min="3323" max="3323" width="1" style="28" customWidth="1"/>
    <col min="3324" max="3324" width="4.28515625" style="28" customWidth="1"/>
    <col min="3325" max="3325" width="34.7109375" style="28" customWidth="1"/>
    <col min="3326" max="3326" width="0" style="28" hidden="1" customWidth="1"/>
    <col min="3327" max="3327" width="20" style="28" customWidth="1"/>
    <col min="3328" max="3328" width="20.85546875" style="28" customWidth="1"/>
    <col min="3329" max="3329" width="25" style="28" customWidth="1"/>
    <col min="3330" max="3330" width="18.7109375" style="28" customWidth="1"/>
    <col min="3331" max="3331" width="29.7109375" style="28" customWidth="1"/>
    <col min="3332" max="3332" width="13.42578125" style="28" customWidth="1"/>
    <col min="3333" max="3333" width="13.85546875" style="28" customWidth="1"/>
    <col min="3334" max="3338" width="16.5703125" style="28" customWidth="1"/>
    <col min="3339" max="3339" width="20.5703125" style="28" customWidth="1"/>
    <col min="3340" max="3340" width="21.140625" style="28" customWidth="1"/>
    <col min="3341" max="3341" width="9.5703125" style="28" customWidth="1"/>
    <col min="3342" max="3342" width="0.42578125" style="28" customWidth="1"/>
    <col min="3343" max="3349" width="6.42578125" style="28" customWidth="1"/>
    <col min="3350" max="3578" width="11.42578125" style="28"/>
    <col min="3579" max="3579" width="1" style="28" customWidth="1"/>
    <col min="3580" max="3580" width="4.28515625" style="28" customWidth="1"/>
    <col min="3581" max="3581" width="34.7109375" style="28" customWidth="1"/>
    <col min="3582" max="3582" width="0" style="28" hidden="1" customWidth="1"/>
    <col min="3583" max="3583" width="20" style="28" customWidth="1"/>
    <col min="3584" max="3584" width="20.85546875" style="28" customWidth="1"/>
    <col min="3585" max="3585" width="25" style="28" customWidth="1"/>
    <col min="3586" max="3586" width="18.7109375" style="28" customWidth="1"/>
    <col min="3587" max="3587" width="29.7109375" style="28" customWidth="1"/>
    <col min="3588" max="3588" width="13.42578125" style="28" customWidth="1"/>
    <col min="3589" max="3589" width="13.85546875" style="28" customWidth="1"/>
    <col min="3590" max="3594" width="16.5703125" style="28" customWidth="1"/>
    <col min="3595" max="3595" width="20.5703125" style="28" customWidth="1"/>
    <col min="3596" max="3596" width="21.140625" style="28" customWidth="1"/>
    <col min="3597" max="3597" width="9.5703125" style="28" customWidth="1"/>
    <col min="3598" max="3598" width="0.42578125" style="28" customWidth="1"/>
    <col min="3599" max="3605" width="6.42578125" style="28" customWidth="1"/>
    <col min="3606" max="3834" width="11.42578125" style="28"/>
    <col min="3835" max="3835" width="1" style="28" customWidth="1"/>
    <col min="3836" max="3836" width="4.28515625" style="28" customWidth="1"/>
    <col min="3837" max="3837" width="34.7109375" style="28" customWidth="1"/>
    <col min="3838" max="3838" width="0" style="28" hidden="1" customWidth="1"/>
    <col min="3839" max="3839" width="20" style="28" customWidth="1"/>
    <col min="3840" max="3840" width="20.85546875" style="28" customWidth="1"/>
    <col min="3841" max="3841" width="25" style="28" customWidth="1"/>
    <col min="3842" max="3842" width="18.7109375" style="28" customWidth="1"/>
    <col min="3843" max="3843" width="29.7109375" style="28" customWidth="1"/>
    <col min="3844" max="3844" width="13.42578125" style="28" customWidth="1"/>
    <col min="3845" max="3845" width="13.85546875" style="28" customWidth="1"/>
    <col min="3846" max="3850" width="16.5703125" style="28" customWidth="1"/>
    <col min="3851" max="3851" width="20.5703125" style="28" customWidth="1"/>
    <col min="3852" max="3852" width="21.140625" style="28" customWidth="1"/>
    <col min="3853" max="3853" width="9.5703125" style="28" customWidth="1"/>
    <col min="3854" max="3854" width="0.42578125" style="28" customWidth="1"/>
    <col min="3855" max="3861" width="6.42578125" style="28" customWidth="1"/>
    <col min="3862" max="4090" width="11.42578125" style="28"/>
    <col min="4091" max="4091" width="1" style="28" customWidth="1"/>
    <col min="4092" max="4092" width="4.28515625" style="28" customWidth="1"/>
    <col min="4093" max="4093" width="34.7109375" style="28" customWidth="1"/>
    <col min="4094" max="4094" width="0" style="28" hidden="1" customWidth="1"/>
    <col min="4095" max="4095" width="20" style="28" customWidth="1"/>
    <col min="4096" max="4096" width="20.85546875" style="28" customWidth="1"/>
    <col min="4097" max="4097" width="25" style="28" customWidth="1"/>
    <col min="4098" max="4098" width="18.7109375" style="28" customWidth="1"/>
    <col min="4099" max="4099" width="29.7109375" style="28" customWidth="1"/>
    <col min="4100" max="4100" width="13.42578125" style="28" customWidth="1"/>
    <col min="4101" max="4101" width="13.85546875" style="28" customWidth="1"/>
    <col min="4102" max="4106" width="16.5703125" style="28" customWidth="1"/>
    <col min="4107" max="4107" width="20.5703125" style="28" customWidth="1"/>
    <col min="4108" max="4108" width="21.140625" style="28" customWidth="1"/>
    <col min="4109" max="4109" width="9.5703125" style="28" customWidth="1"/>
    <col min="4110" max="4110" width="0.42578125" style="28" customWidth="1"/>
    <col min="4111" max="4117" width="6.42578125" style="28" customWidth="1"/>
    <col min="4118" max="4346" width="11.42578125" style="28"/>
    <col min="4347" max="4347" width="1" style="28" customWidth="1"/>
    <col min="4348" max="4348" width="4.28515625" style="28" customWidth="1"/>
    <col min="4349" max="4349" width="34.7109375" style="28" customWidth="1"/>
    <col min="4350" max="4350" width="0" style="28" hidden="1" customWidth="1"/>
    <col min="4351" max="4351" width="20" style="28" customWidth="1"/>
    <col min="4352" max="4352" width="20.85546875" style="28" customWidth="1"/>
    <col min="4353" max="4353" width="25" style="28" customWidth="1"/>
    <col min="4354" max="4354" width="18.7109375" style="28" customWidth="1"/>
    <col min="4355" max="4355" width="29.7109375" style="28" customWidth="1"/>
    <col min="4356" max="4356" width="13.42578125" style="28" customWidth="1"/>
    <col min="4357" max="4357" width="13.85546875" style="28" customWidth="1"/>
    <col min="4358" max="4362" width="16.5703125" style="28" customWidth="1"/>
    <col min="4363" max="4363" width="20.5703125" style="28" customWidth="1"/>
    <col min="4364" max="4364" width="21.140625" style="28" customWidth="1"/>
    <col min="4365" max="4365" width="9.5703125" style="28" customWidth="1"/>
    <col min="4366" max="4366" width="0.42578125" style="28" customWidth="1"/>
    <col min="4367" max="4373" width="6.42578125" style="28" customWidth="1"/>
    <col min="4374" max="4602" width="11.42578125" style="28"/>
    <col min="4603" max="4603" width="1" style="28" customWidth="1"/>
    <col min="4604" max="4604" width="4.28515625" style="28" customWidth="1"/>
    <col min="4605" max="4605" width="34.7109375" style="28" customWidth="1"/>
    <col min="4606" max="4606" width="0" style="28" hidden="1" customWidth="1"/>
    <col min="4607" max="4607" width="20" style="28" customWidth="1"/>
    <col min="4608" max="4608" width="20.85546875" style="28" customWidth="1"/>
    <col min="4609" max="4609" width="25" style="28" customWidth="1"/>
    <col min="4610" max="4610" width="18.7109375" style="28" customWidth="1"/>
    <col min="4611" max="4611" width="29.7109375" style="28" customWidth="1"/>
    <col min="4612" max="4612" width="13.42578125" style="28" customWidth="1"/>
    <col min="4613" max="4613" width="13.85546875" style="28" customWidth="1"/>
    <col min="4614" max="4618" width="16.5703125" style="28" customWidth="1"/>
    <col min="4619" max="4619" width="20.5703125" style="28" customWidth="1"/>
    <col min="4620" max="4620" width="21.140625" style="28" customWidth="1"/>
    <col min="4621" max="4621" width="9.5703125" style="28" customWidth="1"/>
    <col min="4622" max="4622" width="0.42578125" style="28" customWidth="1"/>
    <col min="4623" max="4629" width="6.42578125" style="28" customWidth="1"/>
    <col min="4630" max="4858" width="11.42578125" style="28"/>
    <col min="4859" max="4859" width="1" style="28" customWidth="1"/>
    <col min="4860" max="4860" width="4.28515625" style="28" customWidth="1"/>
    <col min="4861" max="4861" width="34.7109375" style="28" customWidth="1"/>
    <col min="4862" max="4862" width="0" style="28" hidden="1" customWidth="1"/>
    <col min="4863" max="4863" width="20" style="28" customWidth="1"/>
    <col min="4864" max="4864" width="20.85546875" style="28" customWidth="1"/>
    <col min="4865" max="4865" width="25" style="28" customWidth="1"/>
    <col min="4866" max="4866" width="18.7109375" style="28" customWidth="1"/>
    <col min="4867" max="4867" width="29.7109375" style="28" customWidth="1"/>
    <col min="4868" max="4868" width="13.42578125" style="28" customWidth="1"/>
    <col min="4869" max="4869" width="13.85546875" style="28" customWidth="1"/>
    <col min="4870" max="4874" width="16.5703125" style="28" customWidth="1"/>
    <col min="4875" max="4875" width="20.5703125" style="28" customWidth="1"/>
    <col min="4876" max="4876" width="21.140625" style="28" customWidth="1"/>
    <col min="4877" max="4877" width="9.5703125" style="28" customWidth="1"/>
    <col min="4878" max="4878" width="0.42578125" style="28" customWidth="1"/>
    <col min="4879" max="4885" width="6.42578125" style="28" customWidth="1"/>
    <col min="4886" max="5114" width="11.42578125" style="28"/>
    <col min="5115" max="5115" width="1" style="28" customWidth="1"/>
    <col min="5116" max="5116" width="4.28515625" style="28" customWidth="1"/>
    <col min="5117" max="5117" width="34.7109375" style="28" customWidth="1"/>
    <col min="5118" max="5118" width="0" style="28" hidden="1" customWidth="1"/>
    <col min="5119" max="5119" width="20" style="28" customWidth="1"/>
    <col min="5120" max="5120" width="20.85546875" style="28" customWidth="1"/>
    <col min="5121" max="5121" width="25" style="28" customWidth="1"/>
    <col min="5122" max="5122" width="18.7109375" style="28" customWidth="1"/>
    <col min="5123" max="5123" width="29.7109375" style="28" customWidth="1"/>
    <col min="5124" max="5124" width="13.42578125" style="28" customWidth="1"/>
    <col min="5125" max="5125" width="13.85546875" style="28" customWidth="1"/>
    <col min="5126" max="5130" width="16.5703125" style="28" customWidth="1"/>
    <col min="5131" max="5131" width="20.5703125" style="28" customWidth="1"/>
    <col min="5132" max="5132" width="21.140625" style="28" customWidth="1"/>
    <col min="5133" max="5133" width="9.5703125" style="28" customWidth="1"/>
    <col min="5134" max="5134" width="0.42578125" style="28" customWidth="1"/>
    <col min="5135" max="5141" width="6.42578125" style="28" customWidth="1"/>
    <col min="5142" max="5370" width="11.42578125" style="28"/>
    <col min="5371" max="5371" width="1" style="28" customWidth="1"/>
    <col min="5372" max="5372" width="4.28515625" style="28" customWidth="1"/>
    <col min="5373" max="5373" width="34.7109375" style="28" customWidth="1"/>
    <col min="5374" max="5374" width="0" style="28" hidden="1" customWidth="1"/>
    <col min="5375" max="5375" width="20" style="28" customWidth="1"/>
    <col min="5376" max="5376" width="20.85546875" style="28" customWidth="1"/>
    <col min="5377" max="5377" width="25" style="28" customWidth="1"/>
    <col min="5378" max="5378" width="18.7109375" style="28" customWidth="1"/>
    <col min="5379" max="5379" width="29.7109375" style="28" customWidth="1"/>
    <col min="5380" max="5380" width="13.42578125" style="28" customWidth="1"/>
    <col min="5381" max="5381" width="13.85546875" style="28" customWidth="1"/>
    <col min="5382" max="5386" width="16.5703125" style="28" customWidth="1"/>
    <col min="5387" max="5387" width="20.5703125" style="28" customWidth="1"/>
    <col min="5388" max="5388" width="21.140625" style="28" customWidth="1"/>
    <col min="5389" max="5389" width="9.5703125" style="28" customWidth="1"/>
    <col min="5390" max="5390" width="0.42578125" style="28" customWidth="1"/>
    <col min="5391" max="5397" width="6.42578125" style="28" customWidth="1"/>
    <col min="5398" max="5626" width="11.42578125" style="28"/>
    <col min="5627" max="5627" width="1" style="28" customWidth="1"/>
    <col min="5628" max="5628" width="4.28515625" style="28" customWidth="1"/>
    <col min="5629" max="5629" width="34.7109375" style="28" customWidth="1"/>
    <col min="5630" max="5630" width="0" style="28" hidden="1" customWidth="1"/>
    <col min="5631" max="5631" width="20" style="28" customWidth="1"/>
    <col min="5632" max="5632" width="20.85546875" style="28" customWidth="1"/>
    <col min="5633" max="5633" width="25" style="28" customWidth="1"/>
    <col min="5634" max="5634" width="18.7109375" style="28" customWidth="1"/>
    <col min="5635" max="5635" width="29.7109375" style="28" customWidth="1"/>
    <col min="5636" max="5636" width="13.42578125" style="28" customWidth="1"/>
    <col min="5637" max="5637" width="13.85546875" style="28" customWidth="1"/>
    <col min="5638" max="5642" width="16.5703125" style="28" customWidth="1"/>
    <col min="5643" max="5643" width="20.5703125" style="28" customWidth="1"/>
    <col min="5644" max="5644" width="21.140625" style="28" customWidth="1"/>
    <col min="5645" max="5645" width="9.5703125" style="28" customWidth="1"/>
    <col min="5646" max="5646" width="0.42578125" style="28" customWidth="1"/>
    <col min="5647" max="5653" width="6.42578125" style="28" customWidth="1"/>
    <col min="5654" max="5882" width="11.42578125" style="28"/>
    <col min="5883" max="5883" width="1" style="28" customWidth="1"/>
    <col min="5884" max="5884" width="4.28515625" style="28" customWidth="1"/>
    <col min="5885" max="5885" width="34.7109375" style="28" customWidth="1"/>
    <col min="5886" max="5886" width="0" style="28" hidden="1" customWidth="1"/>
    <col min="5887" max="5887" width="20" style="28" customWidth="1"/>
    <col min="5888" max="5888" width="20.85546875" style="28" customWidth="1"/>
    <col min="5889" max="5889" width="25" style="28" customWidth="1"/>
    <col min="5890" max="5890" width="18.7109375" style="28" customWidth="1"/>
    <col min="5891" max="5891" width="29.7109375" style="28" customWidth="1"/>
    <col min="5892" max="5892" width="13.42578125" style="28" customWidth="1"/>
    <col min="5893" max="5893" width="13.85546875" style="28" customWidth="1"/>
    <col min="5894" max="5898" width="16.5703125" style="28" customWidth="1"/>
    <col min="5899" max="5899" width="20.5703125" style="28" customWidth="1"/>
    <col min="5900" max="5900" width="21.140625" style="28" customWidth="1"/>
    <col min="5901" max="5901" width="9.5703125" style="28" customWidth="1"/>
    <col min="5902" max="5902" width="0.42578125" style="28" customWidth="1"/>
    <col min="5903" max="5909" width="6.42578125" style="28" customWidth="1"/>
    <col min="5910" max="6138" width="11.42578125" style="28"/>
    <col min="6139" max="6139" width="1" style="28" customWidth="1"/>
    <col min="6140" max="6140" width="4.28515625" style="28" customWidth="1"/>
    <col min="6141" max="6141" width="34.7109375" style="28" customWidth="1"/>
    <col min="6142" max="6142" width="0" style="28" hidden="1" customWidth="1"/>
    <col min="6143" max="6143" width="20" style="28" customWidth="1"/>
    <col min="6144" max="6144" width="20.85546875" style="28" customWidth="1"/>
    <col min="6145" max="6145" width="25" style="28" customWidth="1"/>
    <col min="6146" max="6146" width="18.7109375" style="28" customWidth="1"/>
    <col min="6147" max="6147" width="29.7109375" style="28" customWidth="1"/>
    <col min="6148" max="6148" width="13.42578125" style="28" customWidth="1"/>
    <col min="6149" max="6149" width="13.85546875" style="28" customWidth="1"/>
    <col min="6150" max="6154" width="16.5703125" style="28" customWidth="1"/>
    <col min="6155" max="6155" width="20.5703125" style="28" customWidth="1"/>
    <col min="6156" max="6156" width="21.140625" style="28" customWidth="1"/>
    <col min="6157" max="6157" width="9.5703125" style="28" customWidth="1"/>
    <col min="6158" max="6158" width="0.42578125" style="28" customWidth="1"/>
    <col min="6159" max="6165" width="6.42578125" style="28" customWidth="1"/>
    <col min="6166" max="6394" width="11.42578125" style="28"/>
    <col min="6395" max="6395" width="1" style="28" customWidth="1"/>
    <col min="6396" max="6396" width="4.28515625" style="28" customWidth="1"/>
    <col min="6397" max="6397" width="34.7109375" style="28" customWidth="1"/>
    <col min="6398" max="6398" width="0" style="28" hidden="1" customWidth="1"/>
    <col min="6399" max="6399" width="20" style="28" customWidth="1"/>
    <col min="6400" max="6400" width="20.85546875" style="28" customWidth="1"/>
    <col min="6401" max="6401" width="25" style="28" customWidth="1"/>
    <col min="6402" max="6402" width="18.7109375" style="28" customWidth="1"/>
    <col min="6403" max="6403" width="29.7109375" style="28" customWidth="1"/>
    <col min="6404" max="6404" width="13.42578125" style="28" customWidth="1"/>
    <col min="6405" max="6405" width="13.85546875" style="28" customWidth="1"/>
    <col min="6406" max="6410" width="16.5703125" style="28" customWidth="1"/>
    <col min="6411" max="6411" width="20.5703125" style="28" customWidth="1"/>
    <col min="6412" max="6412" width="21.140625" style="28" customWidth="1"/>
    <col min="6413" max="6413" width="9.5703125" style="28" customWidth="1"/>
    <col min="6414" max="6414" width="0.42578125" style="28" customWidth="1"/>
    <col min="6415" max="6421" width="6.42578125" style="28" customWidth="1"/>
    <col min="6422" max="6650" width="11.42578125" style="28"/>
    <col min="6651" max="6651" width="1" style="28" customWidth="1"/>
    <col min="6652" max="6652" width="4.28515625" style="28" customWidth="1"/>
    <col min="6653" max="6653" width="34.7109375" style="28" customWidth="1"/>
    <col min="6654" max="6654" width="0" style="28" hidden="1" customWidth="1"/>
    <col min="6655" max="6655" width="20" style="28" customWidth="1"/>
    <col min="6656" max="6656" width="20.85546875" style="28" customWidth="1"/>
    <col min="6657" max="6657" width="25" style="28" customWidth="1"/>
    <col min="6658" max="6658" width="18.7109375" style="28" customWidth="1"/>
    <col min="6659" max="6659" width="29.7109375" style="28" customWidth="1"/>
    <col min="6660" max="6660" width="13.42578125" style="28" customWidth="1"/>
    <col min="6661" max="6661" width="13.85546875" style="28" customWidth="1"/>
    <col min="6662" max="6666" width="16.5703125" style="28" customWidth="1"/>
    <col min="6667" max="6667" width="20.5703125" style="28" customWidth="1"/>
    <col min="6668" max="6668" width="21.140625" style="28" customWidth="1"/>
    <col min="6669" max="6669" width="9.5703125" style="28" customWidth="1"/>
    <col min="6670" max="6670" width="0.42578125" style="28" customWidth="1"/>
    <col min="6671" max="6677" width="6.42578125" style="28" customWidth="1"/>
    <col min="6678" max="6906" width="11.42578125" style="28"/>
    <col min="6907" max="6907" width="1" style="28" customWidth="1"/>
    <col min="6908" max="6908" width="4.28515625" style="28" customWidth="1"/>
    <col min="6909" max="6909" width="34.7109375" style="28" customWidth="1"/>
    <col min="6910" max="6910" width="0" style="28" hidden="1" customWidth="1"/>
    <col min="6911" max="6911" width="20" style="28" customWidth="1"/>
    <col min="6912" max="6912" width="20.85546875" style="28" customWidth="1"/>
    <col min="6913" max="6913" width="25" style="28" customWidth="1"/>
    <col min="6914" max="6914" width="18.7109375" style="28" customWidth="1"/>
    <col min="6915" max="6915" width="29.7109375" style="28" customWidth="1"/>
    <col min="6916" max="6916" width="13.42578125" style="28" customWidth="1"/>
    <col min="6917" max="6917" width="13.85546875" style="28" customWidth="1"/>
    <col min="6918" max="6922" width="16.5703125" style="28" customWidth="1"/>
    <col min="6923" max="6923" width="20.5703125" style="28" customWidth="1"/>
    <col min="6924" max="6924" width="21.140625" style="28" customWidth="1"/>
    <col min="6925" max="6925" width="9.5703125" style="28" customWidth="1"/>
    <col min="6926" max="6926" width="0.42578125" style="28" customWidth="1"/>
    <col min="6927" max="6933" width="6.42578125" style="28" customWidth="1"/>
    <col min="6934" max="7162" width="11.42578125" style="28"/>
    <col min="7163" max="7163" width="1" style="28" customWidth="1"/>
    <col min="7164" max="7164" width="4.28515625" style="28" customWidth="1"/>
    <col min="7165" max="7165" width="34.7109375" style="28" customWidth="1"/>
    <col min="7166" max="7166" width="0" style="28" hidden="1" customWidth="1"/>
    <col min="7167" max="7167" width="20" style="28" customWidth="1"/>
    <col min="7168" max="7168" width="20.85546875" style="28" customWidth="1"/>
    <col min="7169" max="7169" width="25" style="28" customWidth="1"/>
    <col min="7170" max="7170" width="18.7109375" style="28" customWidth="1"/>
    <col min="7171" max="7171" width="29.7109375" style="28" customWidth="1"/>
    <col min="7172" max="7172" width="13.42578125" style="28" customWidth="1"/>
    <col min="7173" max="7173" width="13.85546875" style="28" customWidth="1"/>
    <col min="7174" max="7178" width="16.5703125" style="28" customWidth="1"/>
    <col min="7179" max="7179" width="20.5703125" style="28" customWidth="1"/>
    <col min="7180" max="7180" width="21.140625" style="28" customWidth="1"/>
    <col min="7181" max="7181" width="9.5703125" style="28" customWidth="1"/>
    <col min="7182" max="7182" width="0.42578125" style="28" customWidth="1"/>
    <col min="7183" max="7189" width="6.42578125" style="28" customWidth="1"/>
    <col min="7190" max="7418" width="11.42578125" style="28"/>
    <col min="7419" max="7419" width="1" style="28" customWidth="1"/>
    <col min="7420" max="7420" width="4.28515625" style="28" customWidth="1"/>
    <col min="7421" max="7421" width="34.7109375" style="28" customWidth="1"/>
    <col min="7422" max="7422" width="0" style="28" hidden="1" customWidth="1"/>
    <col min="7423" max="7423" width="20" style="28" customWidth="1"/>
    <col min="7424" max="7424" width="20.85546875" style="28" customWidth="1"/>
    <col min="7425" max="7425" width="25" style="28" customWidth="1"/>
    <col min="7426" max="7426" width="18.7109375" style="28" customWidth="1"/>
    <col min="7427" max="7427" width="29.7109375" style="28" customWidth="1"/>
    <col min="7428" max="7428" width="13.42578125" style="28" customWidth="1"/>
    <col min="7429" max="7429" width="13.85546875" style="28" customWidth="1"/>
    <col min="7430" max="7434" width="16.5703125" style="28" customWidth="1"/>
    <col min="7435" max="7435" width="20.5703125" style="28" customWidth="1"/>
    <col min="7436" max="7436" width="21.140625" style="28" customWidth="1"/>
    <col min="7437" max="7437" width="9.5703125" style="28" customWidth="1"/>
    <col min="7438" max="7438" width="0.42578125" style="28" customWidth="1"/>
    <col min="7439" max="7445" width="6.42578125" style="28" customWidth="1"/>
    <col min="7446" max="7674" width="11.42578125" style="28"/>
    <col min="7675" max="7675" width="1" style="28" customWidth="1"/>
    <col min="7676" max="7676" width="4.28515625" style="28" customWidth="1"/>
    <col min="7677" max="7677" width="34.7109375" style="28" customWidth="1"/>
    <col min="7678" max="7678" width="0" style="28" hidden="1" customWidth="1"/>
    <col min="7679" max="7679" width="20" style="28" customWidth="1"/>
    <col min="7680" max="7680" width="20.85546875" style="28" customWidth="1"/>
    <col min="7681" max="7681" width="25" style="28" customWidth="1"/>
    <col min="7682" max="7682" width="18.7109375" style="28" customWidth="1"/>
    <col min="7683" max="7683" width="29.7109375" style="28" customWidth="1"/>
    <col min="7684" max="7684" width="13.42578125" style="28" customWidth="1"/>
    <col min="7685" max="7685" width="13.85546875" style="28" customWidth="1"/>
    <col min="7686" max="7690" width="16.5703125" style="28" customWidth="1"/>
    <col min="7691" max="7691" width="20.5703125" style="28" customWidth="1"/>
    <col min="7692" max="7692" width="21.140625" style="28" customWidth="1"/>
    <col min="7693" max="7693" width="9.5703125" style="28" customWidth="1"/>
    <col min="7694" max="7694" width="0.42578125" style="28" customWidth="1"/>
    <col min="7695" max="7701" width="6.42578125" style="28" customWidth="1"/>
    <col min="7702" max="7930" width="11.42578125" style="28"/>
    <col min="7931" max="7931" width="1" style="28" customWidth="1"/>
    <col min="7932" max="7932" width="4.28515625" style="28" customWidth="1"/>
    <col min="7933" max="7933" width="34.7109375" style="28" customWidth="1"/>
    <col min="7934" max="7934" width="0" style="28" hidden="1" customWidth="1"/>
    <col min="7935" max="7935" width="20" style="28" customWidth="1"/>
    <col min="7936" max="7936" width="20.85546875" style="28" customWidth="1"/>
    <col min="7937" max="7937" width="25" style="28" customWidth="1"/>
    <col min="7938" max="7938" width="18.7109375" style="28" customWidth="1"/>
    <col min="7939" max="7939" width="29.7109375" style="28" customWidth="1"/>
    <col min="7940" max="7940" width="13.42578125" style="28" customWidth="1"/>
    <col min="7941" max="7941" width="13.85546875" style="28" customWidth="1"/>
    <col min="7942" max="7946" width="16.5703125" style="28" customWidth="1"/>
    <col min="7947" max="7947" width="20.5703125" style="28" customWidth="1"/>
    <col min="7948" max="7948" width="21.140625" style="28" customWidth="1"/>
    <col min="7949" max="7949" width="9.5703125" style="28" customWidth="1"/>
    <col min="7950" max="7950" width="0.42578125" style="28" customWidth="1"/>
    <col min="7951" max="7957" width="6.42578125" style="28" customWidth="1"/>
    <col min="7958" max="8186" width="11.42578125" style="28"/>
    <col min="8187" max="8187" width="1" style="28" customWidth="1"/>
    <col min="8188" max="8188" width="4.28515625" style="28" customWidth="1"/>
    <col min="8189" max="8189" width="34.7109375" style="28" customWidth="1"/>
    <col min="8190" max="8190" width="0" style="28" hidden="1" customWidth="1"/>
    <col min="8191" max="8191" width="20" style="28" customWidth="1"/>
    <col min="8192" max="8192" width="20.85546875" style="28" customWidth="1"/>
    <col min="8193" max="8193" width="25" style="28" customWidth="1"/>
    <col min="8194" max="8194" width="18.7109375" style="28" customWidth="1"/>
    <col min="8195" max="8195" width="29.7109375" style="28" customWidth="1"/>
    <col min="8196" max="8196" width="13.42578125" style="28" customWidth="1"/>
    <col min="8197" max="8197" width="13.85546875" style="28" customWidth="1"/>
    <col min="8198" max="8202" width="16.5703125" style="28" customWidth="1"/>
    <col min="8203" max="8203" width="20.5703125" style="28" customWidth="1"/>
    <col min="8204" max="8204" width="21.140625" style="28" customWidth="1"/>
    <col min="8205" max="8205" width="9.5703125" style="28" customWidth="1"/>
    <col min="8206" max="8206" width="0.42578125" style="28" customWidth="1"/>
    <col min="8207" max="8213" width="6.42578125" style="28" customWidth="1"/>
    <col min="8214" max="8442" width="11.42578125" style="28"/>
    <col min="8443" max="8443" width="1" style="28" customWidth="1"/>
    <col min="8444" max="8444" width="4.28515625" style="28" customWidth="1"/>
    <col min="8445" max="8445" width="34.7109375" style="28" customWidth="1"/>
    <col min="8446" max="8446" width="0" style="28" hidden="1" customWidth="1"/>
    <col min="8447" max="8447" width="20" style="28" customWidth="1"/>
    <col min="8448" max="8448" width="20.85546875" style="28" customWidth="1"/>
    <col min="8449" max="8449" width="25" style="28" customWidth="1"/>
    <col min="8450" max="8450" width="18.7109375" style="28" customWidth="1"/>
    <col min="8451" max="8451" width="29.7109375" style="28" customWidth="1"/>
    <col min="8452" max="8452" width="13.42578125" style="28" customWidth="1"/>
    <col min="8453" max="8453" width="13.85546875" style="28" customWidth="1"/>
    <col min="8454" max="8458" width="16.5703125" style="28" customWidth="1"/>
    <col min="8459" max="8459" width="20.5703125" style="28" customWidth="1"/>
    <col min="8460" max="8460" width="21.140625" style="28" customWidth="1"/>
    <col min="8461" max="8461" width="9.5703125" style="28" customWidth="1"/>
    <col min="8462" max="8462" width="0.42578125" style="28" customWidth="1"/>
    <col min="8463" max="8469" width="6.42578125" style="28" customWidth="1"/>
    <col min="8470" max="8698" width="11.42578125" style="28"/>
    <col min="8699" max="8699" width="1" style="28" customWidth="1"/>
    <col min="8700" max="8700" width="4.28515625" style="28" customWidth="1"/>
    <col min="8701" max="8701" width="34.7109375" style="28" customWidth="1"/>
    <col min="8702" max="8702" width="0" style="28" hidden="1" customWidth="1"/>
    <col min="8703" max="8703" width="20" style="28" customWidth="1"/>
    <col min="8704" max="8704" width="20.85546875" style="28" customWidth="1"/>
    <col min="8705" max="8705" width="25" style="28" customWidth="1"/>
    <col min="8706" max="8706" width="18.7109375" style="28" customWidth="1"/>
    <col min="8707" max="8707" width="29.7109375" style="28" customWidth="1"/>
    <col min="8708" max="8708" width="13.42578125" style="28" customWidth="1"/>
    <col min="8709" max="8709" width="13.85546875" style="28" customWidth="1"/>
    <col min="8710" max="8714" width="16.5703125" style="28" customWidth="1"/>
    <col min="8715" max="8715" width="20.5703125" style="28" customWidth="1"/>
    <col min="8716" max="8716" width="21.140625" style="28" customWidth="1"/>
    <col min="8717" max="8717" width="9.5703125" style="28" customWidth="1"/>
    <col min="8718" max="8718" width="0.42578125" style="28" customWidth="1"/>
    <col min="8719" max="8725" width="6.42578125" style="28" customWidth="1"/>
    <col min="8726" max="8954" width="11.42578125" style="28"/>
    <col min="8955" max="8955" width="1" style="28" customWidth="1"/>
    <col min="8956" max="8956" width="4.28515625" style="28" customWidth="1"/>
    <col min="8957" max="8957" width="34.7109375" style="28" customWidth="1"/>
    <col min="8958" max="8958" width="0" style="28" hidden="1" customWidth="1"/>
    <col min="8959" max="8959" width="20" style="28" customWidth="1"/>
    <col min="8960" max="8960" width="20.85546875" style="28" customWidth="1"/>
    <col min="8961" max="8961" width="25" style="28" customWidth="1"/>
    <col min="8962" max="8962" width="18.7109375" style="28" customWidth="1"/>
    <col min="8963" max="8963" width="29.7109375" style="28" customWidth="1"/>
    <col min="8964" max="8964" width="13.42578125" style="28" customWidth="1"/>
    <col min="8965" max="8965" width="13.85546875" style="28" customWidth="1"/>
    <col min="8966" max="8970" width="16.5703125" style="28" customWidth="1"/>
    <col min="8971" max="8971" width="20.5703125" style="28" customWidth="1"/>
    <col min="8972" max="8972" width="21.140625" style="28" customWidth="1"/>
    <col min="8973" max="8973" width="9.5703125" style="28" customWidth="1"/>
    <col min="8974" max="8974" width="0.42578125" style="28" customWidth="1"/>
    <col min="8975" max="8981" width="6.42578125" style="28" customWidth="1"/>
    <col min="8982" max="9210" width="11.42578125" style="28"/>
    <col min="9211" max="9211" width="1" style="28" customWidth="1"/>
    <col min="9212" max="9212" width="4.28515625" style="28" customWidth="1"/>
    <col min="9213" max="9213" width="34.7109375" style="28" customWidth="1"/>
    <col min="9214" max="9214" width="0" style="28" hidden="1" customWidth="1"/>
    <col min="9215" max="9215" width="20" style="28" customWidth="1"/>
    <col min="9216" max="9216" width="20.85546875" style="28" customWidth="1"/>
    <col min="9217" max="9217" width="25" style="28" customWidth="1"/>
    <col min="9218" max="9218" width="18.7109375" style="28" customWidth="1"/>
    <col min="9219" max="9219" width="29.7109375" style="28" customWidth="1"/>
    <col min="9220" max="9220" width="13.42578125" style="28" customWidth="1"/>
    <col min="9221" max="9221" width="13.85546875" style="28" customWidth="1"/>
    <col min="9222" max="9226" width="16.5703125" style="28" customWidth="1"/>
    <col min="9227" max="9227" width="20.5703125" style="28" customWidth="1"/>
    <col min="9228" max="9228" width="21.140625" style="28" customWidth="1"/>
    <col min="9229" max="9229" width="9.5703125" style="28" customWidth="1"/>
    <col min="9230" max="9230" width="0.42578125" style="28" customWidth="1"/>
    <col min="9231" max="9237" width="6.42578125" style="28" customWidth="1"/>
    <col min="9238" max="9466" width="11.42578125" style="28"/>
    <col min="9467" max="9467" width="1" style="28" customWidth="1"/>
    <col min="9468" max="9468" width="4.28515625" style="28" customWidth="1"/>
    <col min="9469" max="9469" width="34.7109375" style="28" customWidth="1"/>
    <col min="9470" max="9470" width="0" style="28" hidden="1" customWidth="1"/>
    <col min="9471" max="9471" width="20" style="28" customWidth="1"/>
    <col min="9472" max="9472" width="20.85546875" style="28" customWidth="1"/>
    <col min="9473" max="9473" width="25" style="28" customWidth="1"/>
    <col min="9474" max="9474" width="18.7109375" style="28" customWidth="1"/>
    <col min="9475" max="9475" width="29.7109375" style="28" customWidth="1"/>
    <col min="9476" max="9476" width="13.42578125" style="28" customWidth="1"/>
    <col min="9477" max="9477" width="13.85546875" style="28" customWidth="1"/>
    <col min="9478" max="9482" width="16.5703125" style="28" customWidth="1"/>
    <col min="9483" max="9483" width="20.5703125" style="28" customWidth="1"/>
    <col min="9484" max="9484" width="21.140625" style="28" customWidth="1"/>
    <col min="9485" max="9485" width="9.5703125" style="28" customWidth="1"/>
    <col min="9486" max="9486" width="0.42578125" style="28" customWidth="1"/>
    <col min="9487" max="9493" width="6.42578125" style="28" customWidth="1"/>
    <col min="9494" max="9722" width="11.42578125" style="28"/>
    <col min="9723" max="9723" width="1" style="28" customWidth="1"/>
    <col min="9724" max="9724" width="4.28515625" style="28" customWidth="1"/>
    <col min="9725" max="9725" width="34.7109375" style="28" customWidth="1"/>
    <col min="9726" max="9726" width="0" style="28" hidden="1" customWidth="1"/>
    <col min="9727" max="9727" width="20" style="28" customWidth="1"/>
    <col min="9728" max="9728" width="20.85546875" style="28" customWidth="1"/>
    <col min="9729" max="9729" width="25" style="28" customWidth="1"/>
    <col min="9730" max="9730" width="18.7109375" style="28" customWidth="1"/>
    <col min="9731" max="9731" width="29.7109375" style="28" customWidth="1"/>
    <col min="9732" max="9732" width="13.42578125" style="28" customWidth="1"/>
    <col min="9733" max="9733" width="13.85546875" style="28" customWidth="1"/>
    <col min="9734" max="9738" width="16.5703125" style="28" customWidth="1"/>
    <col min="9739" max="9739" width="20.5703125" style="28" customWidth="1"/>
    <col min="9740" max="9740" width="21.140625" style="28" customWidth="1"/>
    <col min="9741" max="9741" width="9.5703125" style="28" customWidth="1"/>
    <col min="9742" max="9742" width="0.42578125" style="28" customWidth="1"/>
    <col min="9743" max="9749" width="6.42578125" style="28" customWidth="1"/>
    <col min="9750" max="9978" width="11.42578125" style="28"/>
    <col min="9979" max="9979" width="1" style="28" customWidth="1"/>
    <col min="9980" max="9980" width="4.28515625" style="28" customWidth="1"/>
    <col min="9981" max="9981" width="34.7109375" style="28" customWidth="1"/>
    <col min="9982" max="9982" width="0" style="28" hidden="1" customWidth="1"/>
    <col min="9983" max="9983" width="20" style="28" customWidth="1"/>
    <col min="9984" max="9984" width="20.85546875" style="28" customWidth="1"/>
    <col min="9985" max="9985" width="25" style="28" customWidth="1"/>
    <col min="9986" max="9986" width="18.7109375" style="28" customWidth="1"/>
    <col min="9987" max="9987" width="29.7109375" style="28" customWidth="1"/>
    <col min="9988" max="9988" width="13.42578125" style="28" customWidth="1"/>
    <col min="9989" max="9989" width="13.85546875" style="28" customWidth="1"/>
    <col min="9990" max="9994" width="16.5703125" style="28" customWidth="1"/>
    <col min="9995" max="9995" width="20.5703125" style="28" customWidth="1"/>
    <col min="9996" max="9996" width="21.140625" style="28" customWidth="1"/>
    <col min="9997" max="9997" width="9.5703125" style="28" customWidth="1"/>
    <col min="9998" max="9998" width="0.42578125" style="28" customWidth="1"/>
    <col min="9999" max="10005" width="6.42578125" style="28" customWidth="1"/>
    <col min="10006" max="10234" width="11.42578125" style="28"/>
    <col min="10235" max="10235" width="1" style="28" customWidth="1"/>
    <col min="10236" max="10236" width="4.28515625" style="28" customWidth="1"/>
    <col min="10237" max="10237" width="34.7109375" style="28" customWidth="1"/>
    <col min="10238" max="10238" width="0" style="28" hidden="1" customWidth="1"/>
    <col min="10239" max="10239" width="20" style="28" customWidth="1"/>
    <col min="10240" max="10240" width="20.85546875" style="28" customWidth="1"/>
    <col min="10241" max="10241" width="25" style="28" customWidth="1"/>
    <col min="10242" max="10242" width="18.7109375" style="28" customWidth="1"/>
    <col min="10243" max="10243" width="29.7109375" style="28" customWidth="1"/>
    <col min="10244" max="10244" width="13.42578125" style="28" customWidth="1"/>
    <col min="10245" max="10245" width="13.85546875" style="28" customWidth="1"/>
    <col min="10246" max="10250" width="16.5703125" style="28" customWidth="1"/>
    <col min="10251" max="10251" width="20.5703125" style="28" customWidth="1"/>
    <col min="10252" max="10252" width="21.140625" style="28" customWidth="1"/>
    <col min="10253" max="10253" width="9.5703125" style="28" customWidth="1"/>
    <col min="10254" max="10254" width="0.42578125" style="28" customWidth="1"/>
    <col min="10255" max="10261" width="6.42578125" style="28" customWidth="1"/>
    <col min="10262" max="10490" width="11.42578125" style="28"/>
    <col min="10491" max="10491" width="1" style="28" customWidth="1"/>
    <col min="10492" max="10492" width="4.28515625" style="28" customWidth="1"/>
    <col min="10493" max="10493" width="34.7109375" style="28" customWidth="1"/>
    <col min="10494" max="10494" width="0" style="28" hidden="1" customWidth="1"/>
    <col min="10495" max="10495" width="20" style="28" customWidth="1"/>
    <col min="10496" max="10496" width="20.85546875" style="28" customWidth="1"/>
    <col min="10497" max="10497" width="25" style="28" customWidth="1"/>
    <col min="10498" max="10498" width="18.7109375" style="28" customWidth="1"/>
    <col min="10499" max="10499" width="29.7109375" style="28" customWidth="1"/>
    <col min="10500" max="10500" width="13.42578125" style="28" customWidth="1"/>
    <col min="10501" max="10501" width="13.85546875" style="28" customWidth="1"/>
    <col min="10502" max="10506" width="16.5703125" style="28" customWidth="1"/>
    <col min="10507" max="10507" width="20.5703125" style="28" customWidth="1"/>
    <col min="10508" max="10508" width="21.140625" style="28" customWidth="1"/>
    <col min="10509" max="10509" width="9.5703125" style="28" customWidth="1"/>
    <col min="10510" max="10510" width="0.42578125" style="28" customWidth="1"/>
    <col min="10511" max="10517" width="6.42578125" style="28" customWidth="1"/>
    <col min="10518" max="10746" width="11.42578125" style="28"/>
    <col min="10747" max="10747" width="1" style="28" customWidth="1"/>
    <col min="10748" max="10748" width="4.28515625" style="28" customWidth="1"/>
    <col min="10749" max="10749" width="34.7109375" style="28" customWidth="1"/>
    <col min="10750" max="10750" width="0" style="28" hidden="1" customWidth="1"/>
    <col min="10751" max="10751" width="20" style="28" customWidth="1"/>
    <col min="10752" max="10752" width="20.85546875" style="28" customWidth="1"/>
    <col min="10753" max="10753" width="25" style="28" customWidth="1"/>
    <col min="10754" max="10754" width="18.7109375" style="28" customWidth="1"/>
    <col min="10755" max="10755" width="29.7109375" style="28" customWidth="1"/>
    <col min="10756" max="10756" width="13.42578125" style="28" customWidth="1"/>
    <col min="10757" max="10757" width="13.85546875" style="28" customWidth="1"/>
    <col min="10758" max="10762" width="16.5703125" style="28" customWidth="1"/>
    <col min="10763" max="10763" width="20.5703125" style="28" customWidth="1"/>
    <col min="10764" max="10764" width="21.140625" style="28" customWidth="1"/>
    <col min="10765" max="10765" width="9.5703125" style="28" customWidth="1"/>
    <col min="10766" max="10766" width="0.42578125" style="28" customWidth="1"/>
    <col min="10767" max="10773" width="6.42578125" style="28" customWidth="1"/>
    <col min="10774" max="11002" width="11.42578125" style="28"/>
    <col min="11003" max="11003" width="1" style="28" customWidth="1"/>
    <col min="11004" max="11004" width="4.28515625" style="28" customWidth="1"/>
    <col min="11005" max="11005" width="34.7109375" style="28" customWidth="1"/>
    <col min="11006" max="11006" width="0" style="28" hidden="1" customWidth="1"/>
    <col min="11007" max="11007" width="20" style="28" customWidth="1"/>
    <col min="11008" max="11008" width="20.85546875" style="28" customWidth="1"/>
    <col min="11009" max="11009" width="25" style="28" customWidth="1"/>
    <col min="11010" max="11010" width="18.7109375" style="28" customWidth="1"/>
    <col min="11011" max="11011" width="29.7109375" style="28" customWidth="1"/>
    <col min="11012" max="11012" width="13.42578125" style="28" customWidth="1"/>
    <col min="11013" max="11013" width="13.85546875" style="28" customWidth="1"/>
    <col min="11014" max="11018" width="16.5703125" style="28" customWidth="1"/>
    <col min="11019" max="11019" width="20.5703125" style="28" customWidth="1"/>
    <col min="11020" max="11020" width="21.140625" style="28" customWidth="1"/>
    <col min="11021" max="11021" width="9.5703125" style="28" customWidth="1"/>
    <col min="11022" max="11022" width="0.42578125" style="28" customWidth="1"/>
    <col min="11023" max="11029" width="6.42578125" style="28" customWidth="1"/>
    <col min="11030" max="11258" width="11.42578125" style="28"/>
    <col min="11259" max="11259" width="1" style="28" customWidth="1"/>
    <col min="11260" max="11260" width="4.28515625" style="28" customWidth="1"/>
    <col min="11261" max="11261" width="34.7109375" style="28" customWidth="1"/>
    <col min="11262" max="11262" width="0" style="28" hidden="1" customWidth="1"/>
    <col min="11263" max="11263" width="20" style="28" customWidth="1"/>
    <col min="11264" max="11264" width="20.85546875" style="28" customWidth="1"/>
    <col min="11265" max="11265" width="25" style="28" customWidth="1"/>
    <col min="11266" max="11266" width="18.7109375" style="28" customWidth="1"/>
    <col min="11267" max="11267" width="29.7109375" style="28" customWidth="1"/>
    <col min="11268" max="11268" width="13.42578125" style="28" customWidth="1"/>
    <col min="11269" max="11269" width="13.85546875" style="28" customWidth="1"/>
    <col min="11270" max="11274" width="16.5703125" style="28" customWidth="1"/>
    <col min="11275" max="11275" width="20.5703125" style="28" customWidth="1"/>
    <col min="11276" max="11276" width="21.140625" style="28" customWidth="1"/>
    <col min="11277" max="11277" width="9.5703125" style="28" customWidth="1"/>
    <col min="11278" max="11278" width="0.42578125" style="28" customWidth="1"/>
    <col min="11279" max="11285" width="6.42578125" style="28" customWidth="1"/>
    <col min="11286" max="11514" width="11.42578125" style="28"/>
    <col min="11515" max="11515" width="1" style="28" customWidth="1"/>
    <col min="11516" max="11516" width="4.28515625" style="28" customWidth="1"/>
    <col min="11517" max="11517" width="34.7109375" style="28" customWidth="1"/>
    <col min="11518" max="11518" width="0" style="28" hidden="1" customWidth="1"/>
    <col min="11519" max="11519" width="20" style="28" customWidth="1"/>
    <col min="11520" max="11520" width="20.85546875" style="28" customWidth="1"/>
    <col min="11521" max="11521" width="25" style="28" customWidth="1"/>
    <col min="11522" max="11522" width="18.7109375" style="28" customWidth="1"/>
    <col min="11523" max="11523" width="29.7109375" style="28" customWidth="1"/>
    <col min="11524" max="11524" width="13.42578125" style="28" customWidth="1"/>
    <col min="11525" max="11525" width="13.85546875" style="28" customWidth="1"/>
    <col min="11526" max="11530" width="16.5703125" style="28" customWidth="1"/>
    <col min="11531" max="11531" width="20.5703125" style="28" customWidth="1"/>
    <col min="11532" max="11532" width="21.140625" style="28" customWidth="1"/>
    <col min="11533" max="11533" width="9.5703125" style="28" customWidth="1"/>
    <col min="11534" max="11534" width="0.42578125" style="28" customWidth="1"/>
    <col min="11535" max="11541" width="6.42578125" style="28" customWidth="1"/>
    <col min="11542" max="11770" width="11.42578125" style="28"/>
    <col min="11771" max="11771" width="1" style="28" customWidth="1"/>
    <col min="11772" max="11772" width="4.28515625" style="28" customWidth="1"/>
    <col min="11773" max="11773" width="34.7109375" style="28" customWidth="1"/>
    <col min="11774" max="11774" width="0" style="28" hidden="1" customWidth="1"/>
    <col min="11775" max="11775" width="20" style="28" customWidth="1"/>
    <col min="11776" max="11776" width="20.85546875" style="28" customWidth="1"/>
    <col min="11777" max="11777" width="25" style="28" customWidth="1"/>
    <col min="11778" max="11778" width="18.7109375" style="28" customWidth="1"/>
    <col min="11779" max="11779" width="29.7109375" style="28" customWidth="1"/>
    <col min="11780" max="11780" width="13.42578125" style="28" customWidth="1"/>
    <col min="11781" max="11781" width="13.85546875" style="28" customWidth="1"/>
    <col min="11782" max="11786" width="16.5703125" style="28" customWidth="1"/>
    <col min="11787" max="11787" width="20.5703125" style="28" customWidth="1"/>
    <col min="11788" max="11788" width="21.140625" style="28" customWidth="1"/>
    <col min="11789" max="11789" width="9.5703125" style="28" customWidth="1"/>
    <col min="11790" max="11790" width="0.42578125" style="28" customWidth="1"/>
    <col min="11791" max="11797" width="6.42578125" style="28" customWidth="1"/>
    <col min="11798" max="12026" width="11.42578125" style="28"/>
    <col min="12027" max="12027" width="1" style="28" customWidth="1"/>
    <col min="12028" max="12028" width="4.28515625" style="28" customWidth="1"/>
    <col min="12029" max="12029" width="34.7109375" style="28" customWidth="1"/>
    <col min="12030" max="12030" width="0" style="28" hidden="1" customWidth="1"/>
    <col min="12031" max="12031" width="20" style="28" customWidth="1"/>
    <col min="12032" max="12032" width="20.85546875" style="28" customWidth="1"/>
    <col min="12033" max="12033" width="25" style="28" customWidth="1"/>
    <col min="12034" max="12034" width="18.7109375" style="28" customWidth="1"/>
    <col min="12035" max="12035" width="29.7109375" style="28" customWidth="1"/>
    <col min="12036" max="12036" width="13.42578125" style="28" customWidth="1"/>
    <col min="12037" max="12037" width="13.85546875" style="28" customWidth="1"/>
    <col min="12038" max="12042" width="16.5703125" style="28" customWidth="1"/>
    <col min="12043" max="12043" width="20.5703125" style="28" customWidth="1"/>
    <col min="12044" max="12044" width="21.140625" style="28" customWidth="1"/>
    <col min="12045" max="12045" width="9.5703125" style="28" customWidth="1"/>
    <col min="12046" max="12046" width="0.42578125" style="28" customWidth="1"/>
    <col min="12047" max="12053" width="6.42578125" style="28" customWidth="1"/>
    <col min="12054" max="12282" width="11.42578125" style="28"/>
    <col min="12283" max="12283" width="1" style="28" customWidth="1"/>
    <col min="12284" max="12284" width="4.28515625" style="28" customWidth="1"/>
    <col min="12285" max="12285" width="34.7109375" style="28" customWidth="1"/>
    <col min="12286" max="12286" width="0" style="28" hidden="1" customWidth="1"/>
    <col min="12287" max="12287" width="20" style="28" customWidth="1"/>
    <col min="12288" max="12288" width="20.85546875" style="28" customWidth="1"/>
    <col min="12289" max="12289" width="25" style="28" customWidth="1"/>
    <col min="12290" max="12290" width="18.7109375" style="28" customWidth="1"/>
    <col min="12291" max="12291" width="29.7109375" style="28" customWidth="1"/>
    <col min="12292" max="12292" width="13.42578125" style="28" customWidth="1"/>
    <col min="12293" max="12293" width="13.85546875" style="28" customWidth="1"/>
    <col min="12294" max="12298" width="16.5703125" style="28" customWidth="1"/>
    <col min="12299" max="12299" width="20.5703125" style="28" customWidth="1"/>
    <col min="12300" max="12300" width="21.140625" style="28" customWidth="1"/>
    <col min="12301" max="12301" width="9.5703125" style="28" customWidth="1"/>
    <col min="12302" max="12302" width="0.42578125" style="28" customWidth="1"/>
    <col min="12303" max="12309" width="6.42578125" style="28" customWidth="1"/>
    <col min="12310" max="12538" width="11.42578125" style="28"/>
    <col min="12539" max="12539" width="1" style="28" customWidth="1"/>
    <col min="12540" max="12540" width="4.28515625" style="28" customWidth="1"/>
    <col min="12541" max="12541" width="34.7109375" style="28" customWidth="1"/>
    <col min="12542" max="12542" width="0" style="28" hidden="1" customWidth="1"/>
    <col min="12543" max="12543" width="20" style="28" customWidth="1"/>
    <col min="12544" max="12544" width="20.85546875" style="28" customWidth="1"/>
    <col min="12545" max="12545" width="25" style="28" customWidth="1"/>
    <col min="12546" max="12546" width="18.7109375" style="28" customWidth="1"/>
    <col min="12547" max="12547" width="29.7109375" style="28" customWidth="1"/>
    <col min="12548" max="12548" width="13.42578125" style="28" customWidth="1"/>
    <col min="12549" max="12549" width="13.85546875" style="28" customWidth="1"/>
    <col min="12550" max="12554" width="16.5703125" style="28" customWidth="1"/>
    <col min="12555" max="12555" width="20.5703125" style="28" customWidth="1"/>
    <col min="12556" max="12556" width="21.140625" style="28" customWidth="1"/>
    <col min="12557" max="12557" width="9.5703125" style="28" customWidth="1"/>
    <col min="12558" max="12558" width="0.42578125" style="28" customWidth="1"/>
    <col min="12559" max="12565" width="6.42578125" style="28" customWidth="1"/>
    <col min="12566" max="12794" width="11.42578125" style="28"/>
    <col min="12795" max="12795" width="1" style="28" customWidth="1"/>
    <col min="12796" max="12796" width="4.28515625" style="28" customWidth="1"/>
    <col min="12797" max="12797" width="34.7109375" style="28" customWidth="1"/>
    <col min="12798" max="12798" width="0" style="28" hidden="1" customWidth="1"/>
    <col min="12799" max="12799" width="20" style="28" customWidth="1"/>
    <col min="12800" max="12800" width="20.85546875" style="28" customWidth="1"/>
    <col min="12801" max="12801" width="25" style="28" customWidth="1"/>
    <col min="12802" max="12802" width="18.7109375" style="28" customWidth="1"/>
    <col min="12803" max="12803" width="29.7109375" style="28" customWidth="1"/>
    <col min="12804" max="12804" width="13.42578125" style="28" customWidth="1"/>
    <col min="12805" max="12805" width="13.85546875" style="28" customWidth="1"/>
    <col min="12806" max="12810" width="16.5703125" style="28" customWidth="1"/>
    <col min="12811" max="12811" width="20.5703125" style="28" customWidth="1"/>
    <col min="12812" max="12812" width="21.140625" style="28" customWidth="1"/>
    <col min="12813" max="12813" width="9.5703125" style="28" customWidth="1"/>
    <col min="12814" max="12814" width="0.42578125" style="28" customWidth="1"/>
    <col min="12815" max="12821" width="6.42578125" style="28" customWidth="1"/>
    <col min="12822" max="13050" width="11.42578125" style="28"/>
    <col min="13051" max="13051" width="1" style="28" customWidth="1"/>
    <col min="13052" max="13052" width="4.28515625" style="28" customWidth="1"/>
    <col min="13053" max="13053" width="34.7109375" style="28" customWidth="1"/>
    <col min="13054" max="13054" width="0" style="28" hidden="1" customWidth="1"/>
    <col min="13055" max="13055" width="20" style="28" customWidth="1"/>
    <col min="13056" max="13056" width="20.85546875" style="28" customWidth="1"/>
    <col min="13057" max="13057" width="25" style="28" customWidth="1"/>
    <col min="13058" max="13058" width="18.7109375" style="28" customWidth="1"/>
    <col min="13059" max="13059" width="29.7109375" style="28" customWidth="1"/>
    <col min="13060" max="13060" width="13.42578125" style="28" customWidth="1"/>
    <col min="13061" max="13061" width="13.85546875" style="28" customWidth="1"/>
    <col min="13062" max="13066" width="16.5703125" style="28" customWidth="1"/>
    <col min="13067" max="13067" width="20.5703125" style="28" customWidth="1"/>
    <col min="13068" max="13068" width="21.140625" style="28" customWidth="1"/>
    <col min="13069" max="13069" width="9.5703125" style="28" customWidth="1"/>
    <col min="13070" max="13070" width="0.42578125" style="28" customWidth="1"/>
    <col min="13071" max="13077" width="6.42578125" style="28" customWidth="1"/>
    <col min="13078" max="13306" width="11.42578125" style="28"/>
    <col min="13307" max="13307" width="1" style="28" customWidth="1"/>
    <col min="13308" max="13308" width="4.28515625" style="28" customWidth="1"/>
    <col min="13309" max="13309" width="34.7109375" style="28" customWidth="1"/>
    <col min="13310" max="13310" width="0" style="28" hidden="1" customWidth="1"/>
    <col min="13311" max="13311" width="20" style="28" customWidth="1"/>
    <col min="13312" max="13312" width="20.85546875" style="28" customWidth="1"/>
    <col min="13313" max="13313" width="25" style="28" customWidth="1"/>
    <col min="13314" max="13314" width="18.7109375" style="28" customWidth="1"/>
    <col min="13315" max="13315" width="29.7109375" style="28" customWidth="1"/>
    <col min="13316" max="13316" width="13.42578125" style="28" customWidth="1"/>
    <col min="13317" max="13317" width="13.85546875" style="28" customWidth="1"/>
    <col min="13318" max="13322" width="16.5703125" style="28" customWidth="1"/>
    <col min="13323" max="13323" width="20.5703125" style="28" customWidth="1"/>
    <col min="13324" max="13324" width="21.140625" style="28" customWidth="1"/>
    <col min="13325" max="13325" width="9.5703125" style="28" customWidth="1"/>
    <col min="13326" max="13326" width="0.42578125" style="28" customWidth="1"/>
    <col min="13327" max="13333" width="6.42578125" style="28" customWidth="1"/>
    <col min="13334" max="13562" width="11.42578125" style="28"/>
    <col min="13563" max="13563" width="1" style="28" customWidth="1"/>
    <col min="13564" max="13564" width="4.28515625" style="28" customWidth="1"/>
    <col min="13565" max="13565" width="34.7109375" style="28" customWidth="1"/>
    <col min="13566" max="13566" width="0" style="28" hidden="1" customWidth="1"/>
    <col min="13567" max="13567" width="20" style="28" customWidth="1"/>
    <col min="13568" max="13568" width="20.85546875" style="28" customWidth="1"/>
    <col min="13569" max="13569" width="25" style="28" customWidth="1"/>
    <col min="13570" max="13570" width="18.7109375" style="28" customWidth="1"/>
    <col min="13571" max="13571" width="29.7109375" style="28" customWidth="1"/>
    <col min="13572" max="13572" width="13.42578125" style="28" customWidth="1"/>
    <col min="13573" max="13573" width="13.85546875" style="28" customWidth="1"/>
    <col min="13574" max="13578" width="16.5703125" style="28" customWidth="1"/>
    <col min="13579" max="13579" width="20.5703125" style="28" customWidth="1"/>
    <col min="13580" max="13580" width="21.140625" style="28" customWidth="1"/>
    <col min="13581" max="13581" width="9.5703125" style="28" customWidth="1"/>
    <col min="13582" max="13582" width="0.42578125" style="28" customWidth="1"/>
    <col min="13583" max="13589" width="6.42578125" style="28" customWidth="1"/>
    <col min="13590" max="13818" width="11.42578125" style="28"/>
    <col min="13819" max="13819" width="1" style="28" customWidth="1"/>
    <col min="13820" max="13820" width="4.28515625" style="28" customWidth="1"/>
    <col min="13821" max="13821" width="34.7109375" style="28" customWidth="1"/>
    <col min="13822" max="13822" width="0" style="28" hidden="1" customWidth="1"/>
    <col min="13823" max="13823" width="20" style="28" customWidth="1"/>
    <col min="13824" max="13824" width="20.85546875" style="28" customWidth="1"/>
    <col min="13825" max="13825" width="25" style="28" customWidth="1"/>
    <col min="13826" max="13826" width="18.7109375" style="28" customWidth="1"/>
    <col min="13827" max="13827" width="29.7109375" style="28" customWidth="1"/>
    <col min="13828" max="13828" width="13.42578125" style="28" customWidth="1"/>
    <col min="13829" max="13829" width="13.85546875" style="28" customWidth="1"/>
    <col min="13830" max="13834" width="16.5703125" style="28" customWidth="1"/>
    <col min="13835" max="13835" width="20.5703125" style="28" customWidth="1"/>
    <col min="13836" max="13836" width="21.140625" style="28" customWidth="1"/>
    <col min="13837" max="13837" width="9.5703125" style="28" customWidth="1"/>
    <col min="13838" max="13838" width="0.42578125" style="28" customWidth="1"/>
    <col min="13839" max="13845" width="6.42578125" style="28" customWidth="1"/>
    <col min="13846" max="14074" width="11.42578125" style="28"/>
    <col min="14075" max="14075" width="1" style="28" customWidth="1"/>
    <col min="14076" max="14076" width="4.28515625" style="28" customWidth="1"/>
    <col min="14077" max="14077" width="34.7109375" style="28" customWidth="1"/>
    <col min="14078" max="14078" width="0" style="28" hidden="1" customWidth="1"/>
    <col min="14079" max="14079" width="20" style="28" customWidth="1"/>
    <col min="14080" max="14080" width="20.85546875" style="28" customWidth="1"/>
    <col min="14081" max="14081" width="25" style="28" customWidth="1"/>
    <col min="14082" max="14082" width="18.7109375" style="28" customWidth="1"/>
    <col min="14083" max="14083" width="29.7109375" style="28" customWidth="1"/>
    <col min="14084" max="14084" width="13.42578125" style="28" customWidth="1"/>
    <col min="14085" max="14085" width="13.85546875" style="28" customWidth="1"/>
    <col min="14086" max="14090" width="16.5703125" style="28" customWidth="1"/>
    <col min="14091" max="14091" width="20.5703125" style="28" customWidth="1"/>
    <col min="14092" max="14092" width="21.140625" style="28" customWidth="1"/>
    <col min="14093" max="14093" width="9.5703125" style="28" customWidth="1"/>
    <col min="14094" max="14094" width="0.42578125" style="28" customWidth="1"/>
    <col min="14095" max="14101" width="6.42578125" style="28" customWidth="1"/>
    <col min="14102" max="14330" width="11.42578125" style="28"/>
    <col min="14331" max="14331" width="1" style="28" customWidth="1"/>
    <col min="14332" max="14332" width="4.28515625" style="28" customWidth="1"/>
    <col min="14333" max="14333" width="34.7109375" style="28" customWidth="1"/>
    <col min="14334" max="14334" width="0" style="28" hidden="1" customWidth="1"/>
    <col min="14335" max="14335" width="20" style="28" customWidth="1"/>
    <col min="14336" max="14336" width="20.85546875" style="28" customWidth="1"/>
    <col min="14337" max="14337" width="25" style="28" customWidth="1"/>
    <col min="14338" max="14338" width="18.7109375" style="28" customWidth="1"/>
    <col min="14339" max="14339" width="29.7109375" style="28" customWidth="1"/>
    <col min="14340" max="14340" width="13.42578125" style="28" customWidth="1"/>
    <col min="14341" max="14341" width="13.85546875" style="28" customWidth="1"/>
    <col min="14342" max="14346" width="16.5703125" style="28" customWidth="1"/>
    <col min="14347" max="14347" width="20.5703125" style="28" customWidth="1"/>
    <col min="14348" max="14348" width="21.140625" style="28" customWidth="1"/>
    <col min="14349" max="14349" width="9.5703125" style="28" customWidth="1"/>
    <col min="14350" max="14350" width="0.42578125" style="28" customWidth="1"/>
    <col min="14351" max="14357" width="6.42578125" style="28" customWidth="1"/>
    <col min="14358" max="14586" width="11.42578125" style="28"/>
    <col min="14587" max="14587" width="1" style="28" customWidth="1"/>
    <col min="14588" max="14588" width="4.28515625" style="28" customWidth="1"/>
    <col min="14589" max="14589" width="34.7109375" style="28" customWidth="1"/>
    <col min="14590" max="14590" width="0" style="28" hidden="1" customWidth="1"/>
    <col min="14591" max="14591" width="20" style="28" customWidth="1"/>
    <col min="14592" max="14592" width="20.85546875" style="28" customWidth="1"/>
    <col min="14593" max="14593" width="25" style="28" customWidth="1"/>
    <col min="14594" max="14594" width="18.7109375" style="28" customWidth="1"/>
    <col min="14595" max="14595" width="29.7109375" style="28" customWidth="1"/>
    <col min="14596" max="14596" width="13.42578125" style="28" customWidth="1"/>
    <col min="14597" max="14597" width="13.85546875" style="28" customWidth="1"/>
    <col min="14598" max="14602" width="16.5703125" style="28" customWidth="1"/>
    <col min="14603" max="14603" width="20.5703125" style="28" customWidth="1"/>
    <col min="14604" max="14604" width="21.140625" style="28" customWidth="1"/>
    <col min="14605" max="14605" width="9.5703125" style="28" customWidth="1"/>
    <col min="14606" max="14606" width="0.42578125" style="28" customWidth="1"/>
    <col min="14607" max="14613" width="6.42578125" style="28" customWidth="1"/>
    <col min="14614" max="14842" width="11.42578125" style="28"/>
    <col min="14843" max="14843" width="1" style="28" customWidth="1"/>
    <col min="14844" max="14844" width="4.28515625" style="28" customWidth="1"/>
    <col min="14845" max="14845" width="34.7109375" style="28" customWidth="1"/>
    <col min="14846" max="14846" width="0" style="28" hidden="1" customWidth="1"/>
    <col min="14847" max="14847" width="20" style="28" customWidth="1"/>
    <col min="14848" max="14848" width="20.85546875" style="28" customWidth="1"/>
    <col min="14849" max="14849" width="25" style="28" customWidth="1"/>
    <col min="14850" max="14850" width="18.7109375" style="28" customWidth="1"/>
    <col min="14851" max="14851" width="29.7109375" style="28" customWidth="1"/>
    <col min="14852" max="14852" width="13.42578125" style="28" customWidth="1"/>
    <col min="14853" max="14853" width="13.85546875" style="28" customWidth="1"/>
    <col min="14854" max="14858" width="16.5703125" style="28" customWidth="1"/>
    <col min="14859" max="14859" width="20.5703125" style="28" customWidth="1"/>
    <col min="14860" max="14860" width="21.140625" style="28" customWidth="1"/>
    <col min="14861" max="14861" width="9.5703125" style="28" customWidth="1"/>
    <col min="14862" max="14862" width="0.42578125" style="28" customWidth="1"/>
    <col min="14863" max="14869" width="6.42578125" style="28" customWidth="1"/>
    <col min="14870" max="15098" width="11.42578125" style="28"/>
    <col min="15099" max="15099" width="1" style="28" customWidth="1"/>
    <col min="15100" max="15100" width="4.28515625" style="28" customWidth="1"/>
    <col min="15101" max="15101" width="34.7109375" style="28" customWidth="1"/>
    <col min="15102" max="15102" width="0" style="28" hidden="1" customWidth="1"/>
    <col min="15103" max="15103" width="20" style="28" customWidth="1"/>
    <col min="15104" max="15104" width="20.85546875" style="28" customWidth="1"/>
    <col min="15105" max="15105" width="25" style="28" customWidth="1"/>
    <col min="15106" max="15106" width="18.7109375" style="28" customWidth="1"/>
    <col min="15107" max="15107" width="29.7109375" style="28" customWidth="1"/>
    <col min="15108" max="15108" width="13.42578125" style="28" customWidth="1"/>
    <col min="15109" max="15109" width="13.85546875" style="28" customWidth="1"/>
    <col min="15110" max="15114" width="16.5703125" style="28" customWidth="1"/>
    <col min="15115" max="15115" width="20.5703125" style="28" customWidth="1"/>
    <col min="15116" max="15116" width="21.140625" style="28" customWidth="1"/>
    <col min="15117" max="15117" width="9.5703125" style="28" customWidth="1"/>
    <col min="15118" max="15118" width="0.42578125" style="28" customWidth="1"/>
    <col min="15119" max="15125" width="6.42578125" style="28" customWidth="1"/>
    <col min="15126" max="15354" width="11.42578125" style="28"/>
    <col min="15355" max="15355" width="1" style="28" customWidth="1"/>
    <col min="15356" max="15356" width="4.28515625" style="28" customWidth="1"/>
    <col min="15357" max="15357" width="34.7109375" style="28" customWidth="1"/>
    <col min="15358" max="15358" width="0" style="28" hidden="1" customWidth="1"/>
    <col min="15359" max="15359" width="20" style="28" customWidth="1"/>
    <col min="15360" max="15360" width="20.85546875" style="28" customWidth="1"/>
    <col min="15361" max="15361" width="25" style="28" customWidth="1"/>
    <col min="15362" max="15362" width="18.7109375" style="28" customWidth="1"/>
    <col min="15363" max="15363" width="29.7109375" style="28" customWidth="1"/>
    <col min="15364" max="15364" width="13.42578125" style="28" customWidth="1"/>
    <col min="15365" max="15365" width="13.85546875" style="28" customWidth="1"/>
    <col min="15366" max="15370" width="16.5703125" style="28" customWidth="1"/>
    <col min="15371" max="15371" width="20.5703125" style="28" customWidth="1"/>
    <col min="15372" max="15372" width="21.140625" style="28" customWidth="1"/>
    <col min="15373" max="15373" width="9.5703125" style="28" customWidth="1"/>
    <col min="15374" max="15374" width="0.42578125" style="28" customWidth="1"/>
    <col min="15375" max="15381" width="6.42578125" style="28" customWidth="1"/>
    <col min="15382" max="15610" width="11.42578125" style="28"/>
    <col min="15611" max="15611" width="1" style="28" customWidth="1"/>
    <col min="15612" max="15612" width="4.28515625" style="28" customWidth="1"/>
    <col min="15613" max="15613" width="34.7109375" style="28" customWidth="1"/>
    <col min="15614" max="15614" width="0" style="28" hidden="1" customWidth="1"/>
    <col min="15615" max="15615" width="20" style="28" customWidth="1"/>
    <col min="15616" max="15616" width="20.85546875" style="28" customWidth="1"/>
    <col min="15617" max="15617" width="25" style="28" customWidth="1"/>
    <col min="15618" max="15618" width="18.7109375" style="28" customWidth="1"/>
    <col min="15619" max="15619" width="29.7109375" style="28" customWidth="1"/>
    <col min="15620" max="15620" width="13.42578125" style="28" customWidth="1"/>
    <col min="15621" max="15621" width="13.85546875" style="28" customWidth="1"/>
    <col min="15622" max="15626" width="16.5703125" style="28" customWidth="1"/>
    <col min="15627" max="15627" width="20.5703125" style="28" customWidth="1"/>
    <col min="15628" max="15628" width="21.140625" style="28" customWidth="1"/>
    <col min="15629" max="15629" width="9.5703125" style="28" customWidth="1"/>
    <col min="15630" max="15630" width="0.42578125" style="28" customWidth="1"/>
    <col min="15631" max="15637" width="6.42578125" style="28" customWidth="1"/>
    <col min="15638" max="15866" width="11.42578125" style="28"/>
    <col min="15867" max="15867" width="1" style="28" customWidth="1"/>
    <col min="15868" max="15868" width="4.28515625" style="28" customWidth="1"/>
    <col min="15869" max="15869" width="34.7109375" style="28" customWidth="1"/>
    <col min="15870" max="15870" width="0" style="28" hidden="1" customWidth="1"/>
    <col min="15871" max="15871" width="20" style="28" customWidth="1"/>
    <col min="15872" max="15872" width="20.85546875" style="28" customWidth="1"/>
    <col min="15873" max="15873" width="25" style="28" customWidth="1"/>
    <col min="15874" max="15874" width="18.7109375" style="28" customWidth="1"/>
    <col min="15875" max="15875" width="29.7109375" style="28" customWidth="1"/>
    <col min="15876" max="15876" width="13.42578125" style="28" customWidth="1"/>
    <col min="15877" max="15877" width="13.85546875" style="28" customWidth="1"/>
    <col min="15878" max="15882" width="16.5703125" style="28" customWidth="1"/>
    <col min="15883" max="15883" width="20.5703125" style="28" customWidth="1"/>
    <col min="15884" max="15884" width="21.140625" style="28" customWidth="1"/>
    <col min="15885" max="15885" width="9.5703125" style="28" customWidth="1"/>
    <col min="15886" max="15886" width="0.42578125" style="28" customWidth="1"/>
    <col min="15887" max="15893" width="6.42578125" style="28" customWidth="1"/>
    <col min="15894" max="16122" width="11.42578125" style="28"/>
    <col min="16123" max="16123" width="1" style="28" customWidth="1"/>
    <col min="16124" max="16124" width="4.28515625" style="28" customWidth="1"/>
    <col min="16125" max="16125" width="34.7109375" style="28" customWidth="1"/>
    <col min="16126" max="16126" width="0" style="28" hidden="1" customWidth="1"/>
    <col min="16127" max="16127" width="20" style="28" customWidth="1"/>
    <col min="16128" max="16128" width="20.85546875" style="28" customWidth="1"/>
    <col min="16129" max="16129" width="25" style="28" customWidth="1"/>
    <col min="16130" max="16130" width="18.7109375" style="28" customWidth="1"/>
    <col min="16131" max="16131" width="29.7109375" style="28" customWidth="1"/>
    <col min="16132" max="16132" width="13.42578125" style="28" customWidth="1"/>
    <col min="16133" max="16133" width="13.85546875" style="28" customWidth="1"/>
    <col min="16134" max="16138" width="16.5703125" style="28" customWidth="1"/>
    <col min="16139" max="16139" width="20.5703125" style="28" customWidth="1"/>
    <col min="16140" max="16140" width="21.140625" style="28" customWidth="1"/>
    <col min="16141" max="16141" width="9.5703125" style="28" customWidth="1"/>
    <col min="16142" max="16142" width="0.42578125" style="28" customWidth="1"/>
    <col min="16143" max="16149" width="6.42578125" style="28" customWidth="1"/>
    <col min="16150" max="16370" width="11.42578125" style="28"/>
    <col min="16371" max="16383" width="11.42578125" style="28" customWidth="1"/>
    <col min="16384" max="16384" width="11.42578125" style="28"/>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1274</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27</v>
      </c>
      <c r="D10" s="1514"/>
      <c r="E10" s="1515"/>
      <c r="F10" s="32"/>
      <c r="G10" s="31"/>
      <c r="H10" s="32"/>
      <c r="I10" s="32"/>
      <c r="J10" s="32"/>
      <c r="K10" s="32"/>
      <c r="L10" s="32"/>
      <c r="M10" s="32"/>
      <c r="N10" s="33"/>
    </row>
    <row r="11" spans="2:16" ht="15.75" thickBot="1">
      <c r="B11" s="117" t="s">
        <v>8</v>
      </c>
      <c r="C11" s="1">
        <v>41976</v>
      </c>
      <c r="D11" s="35"/>
      <c r="E11" s="35"/>
      <c r="F11" s="35"/>
      <c r="G11" s="36"/>
      <c r="H11" s="35"/>
      <c r="I11" s="35"/>
      <c r="J11" s="35"/>
      <c r="K11" s="35"/>
      <c r="L11" s="35"/>
      <c r="M11" s="35"/>
      <c r="N11" s="37"/>
    </row>
    <row r="12" spans="2:16">
      <c r="B12" s="94"/>
      <c r="C12" s="38"/>
      <c r="D12" s="96"/>
      <c r="E12" s="96"/>
      <c r="F12" s="96"/>
      <c r="G12" s="97"/>
      <c r="H12" s="96"/>
      <c r="I12" s="39"/>
      <c r="J12" s="39"/>
      <c r="K12" s="39"/>
      <c r="L12" s="39"/>
      <c r="M12" s="39"/>
      <c r="N12" s="96"/>
    </row>
    <row r="13" spans="2:16">
      <c r="I13" s="39"/>
      <c r="J13" s="39"/>
      <c r="K13" s="39"/>
      <c r="L13" s="39"/>
      <c r="M13" s="39"/>
      <c r="N13" s="2"/>
    </row>
    <row r="14" spans="2:16" ht="45.75" customHeight="1">
      <c r="B14" s="1516" t="s">
        <v>9</v>
      </c>
      <c r="C14" s="1516"/>
      <c r="D14" s="120" t="s">
        <v>10</v>
      </c>
      <c r="E14" s="120" t="s">
        <v>11</v>
      </c>
      <c r="F14" s="120" t="s">
        <v>12</v>
      </c>
      <c r="G14" s="40"/>
      <c r="I14" s="41"/>
      <c r="J14" s="41"/>
      <c r="K14" s="41"/>
      <c r="L14" s="41"/>
      <c r="M14" s="41"/>
      <c r="N14" s="2"/>
    </row>
    <row r="15" spans="2:16">
      <c r="B15" s="1516"/>
      <c r="C15" s="1516"/>
      <c r="D15" s="120">
        <v>27</v>
      </c>
      <c r="E15" s="42">
        <v>544147600</v>
      </c>
      <c r="F15" s="221">
        <v>200</v>
      </c>
      <c r="G15" s="368"/>
      <c r="I15" s="45"/>
      <c r="J15" s="45"/>
      <c r="K15" s="45"/>
      <c r="L15" s="45"/>
      <c r="M15" s="45"/>
      <c r="N15" s="2"/>
    </row>
    <row r="16" spans="2:16" ht="15.75" thickBot="1">
      <c r="B16" s="1517" t="s">
        <v>13</v>
      </c>
      <c r="C16" s="1518"/>
      <c r="D16" s="120"/>
      <c r="E16" s="151">
        <f>+SUM(E15:E15)</f>
        <v>544147600</v>
      </c>
      <c r="F16" s="4">
        <f>+SUM(F15:F15)</f>
        <v>200</v>
      </c>
      <c r="G16" s="368"/>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160</v>
      </c>
      <c r="D18" s="195"/>
      <c r="E18" s="6">
        <f>E16</f>
        <v>544147600</v>
      </c>
      <c r="F18" s="7"/>
      <c r="G18" s="7"/>
      <c r="H18" s="7"/>
      <c r="I18" s="53"/>
      <c r="J18" s="53"/>
      <c r="K18" s="53"/>
      <c r="L18" s="53"/>
      <c r="M18" s="53"/>
    </row>
    <row r="19" spans="1:14">
      <c r="A19" s="125"/>
      <c r="C19" s="54"/>
      <c r="D19" s="45"/>
      <c r="E19" s="56"/>
      <c r="F19" s="7"/>
      <c r="G19" s="7"/>
      <c r="H19" s="7"/>
      <c r="I19" s="53"/>
      <c r="J19" s="53"/>
      <c r="K19" s="53"/>
      <c r="L19" s="53"/>
      <c r="M19" s="53"/>
    </row>
    <row r="20" spans="1:14">
      <c r="A20" s="125"/>
      <c r="C20" s="54"/>
      <c r="D20" s="45"/>
      <c r="E20" s="56"/>
      <c r="F20" s="7"/>
      <c r="G20" s="7"/>
      <c r="H20" s="7"/>
      <c r="I20" s="53"/>
      <c r="J20" s="53"/>
      <c r="K20" s="53"/>
      <c r="L20" s="53"/>
      <c r="M20" s="53"/>
    </row>
    <row r="21" spans="1:14">
      <c r="A21" s="125"/>
      <c r="B21" s="8" t="s">
        <v>16</v>
      </c>
      <c r="C21" s="57"/>
      <c r="D21" s="57"/>
      <c r="E21" s="57"/>
      <c r="F21" s="57"/>
      <c r="G21" s="58"/>
      <c r="H21" s="57"/>
      <c r="I21" s="39"/>
      <c r="J21" s="39"/>
      <c r="K21" s="39"/>
      <c r="L21" s="39"/>
      <c r="M21" s="39"/>
      <c r="N21" s="2"/>
    </row>
    <row r="22" spans="1:14">
      <c r="A22" s="125"/>
      <c r="B22" s="57"/>
      <c r="C22" s="57"/>
      <c r="D22" s="57"/>
      <c r="E22" s="57"/>
      <c r="F22" s="57"/>
      <c r="G22" s="58"/>
      <c r="H22" s="57"/>
      <c r="I22" s="39"/>
      <c r="J22" s="39"/>
      <c r="K22" s="39"/>
      <c r="L22" s="39"/>
      <c r="M22" s="39"/>
      <c r="N22" s="2"/>
    </row>
    <row r="23" spans="1:14">
      <c r="A23" s="125"/>
      <c r="B23" s="9" t="s">
        <v>17</v>
      </c>
      <c r="C23" s="9" t="s">
        <v>18</v>
      </c>
      <c r="D23" s="9" t="s">
        <v>19</v>
      </c>
      <c r="E23" s="57"/>
      <c r="F23" s="57"/>
      <c r="G23" s="58"/>
      <c r="H23" s="57"/>
      <c r="I23" s="39"/>
      <c r="J23" s="39"/>
      <c r="K23" s="39"/>
      <c r="L23" s="39"/>
      <c r="M23" s="39"/>
      <c r="N23" s="2"/>
    </row>
    <row r="24" spans="1:14">
      <c r="A24" s="125"/>
      <c r="B24" s="59" t="s">
        <v>20</v>
      </c>
      <c r="C24" s="60"/>
      <c r="D24" s="60" t="s">
        <v>21</v>
      </c>
      <c r="E24" s="57"/>
      <c r="F24" s="57"/>
      <c r="G24" s="58"/>
      <c r="H24" s="57"/>
      <c r="I24" s="39"/>
      <c r="J24" s="39"/>
      <c r="K24" s="39"/>
      <c r="L24" s="39"/>
      <c r="M24" s="39"/>
      <c r="N24" s="2"/>
    </row>
    <row r="25" spans="1:14">
      <c r="A25" s="125"/>
      <c r="B25" s="59" t="s">
        <v>22</v>
      </c>
      <c r="C25" s="60"/>
      <c r="D25" s="60" t="s">
        <v>21</v>
      </c>
      <c r="E25" s="57"/>
      <c r="F25" s="57"/>
      <c r="G25" s="58"/>
      <c r="H25" s="57"/>
      <c r="I25" s="39"/>
      <c r="J25" s="39"/>
      <c r="K25" s="39"/>
      <c r="L25" s="39"/>
      <c r="M25" s="39"/>
      <c r="N25" s="2"/>
    </row>
    <row r="26" spans="1:14">
      <c r="A26" s="125"/>
      <c r="B26" s="59" t="s">
        <v>23</v>
      </c>
      <c r="C26" s="60" t="s">
        <v>21</v>
      </c>
      <c r="D26" s="60"/>
      <c r="E26" s="57"/>
      <c r="F26" s="57"/>
      <c r="G26" s="58"/>
      <c r="H26" s="57"/>
      <c r="I26" s="39"/>
      <c r="J26" s="39"/>
      <c r="K26" s="39"/>
      <c r="L26" s="39"/>
      <c r="M26" s="39"/>
      <c r="N26" s="2"/>
    </row>
    <row r="27" spans="1:14">
      <c r="A27" s="125"/>
      <c r="B27" s="59" t="s">
        <v>24</v>
      </c>
      <c r="C27" s="60"/>
      <c r="D27" s="60" t="s">
        <v>21</v>
      </c>
      <c r="E27" s="57"/>
      <c r="F27" s="57"/>
      <c r="G27" s="58"/>
      <c r="H27" s="57"/>
      <c r="I27" s="39"/>
      <c r="J27" s="39"/>
      <c r="K27" s="39"/>
      <c r="L27" s="39"/>
      <c r="M27" s="39"/>
      <c r="N27" s="2"/>
    </row>
    <row r="28" spans="1:14">
      <c r="A28" s="125"/>
      <c r="B28" s="59" t="s">
        <v>1275</v>
      </c>
      <c r="C28" s="60"/>
      <c r="D28" s="60" t="s">
        <v>21</v>
      </c>
      <c r="E28" s="57"/>
      <c r="F28" s="57"/>
      <c r="G28" s="58"/>
      <c r="H28" s="57"/>
      <c r="I28" s="39"/>
      <c r="J28" s="39"/>
      <c r="K28" s="39"/>
      <c r="L28" s="39"/>
      <c r="M28" s="39"/>
      <c r="N28" s="2"/>
    </row>
    <row r="29" spans="1:14">
      <c r="A29" s="125"/>
      <c r="B29" s="57"/>
      <c r="C29" s="57"/>
      <c r="D29" s="57"/>
      <c r="E29" s="57"/>
      <c r="F29" s="57"/>
      <c r="G29" s="58"/>
      <c r="H29" s="57"/>
      <c r="I29" s="39"/>
      <c r="J29" s="39"/>
      <c r="K29" s="39"/>
      <c r="L29" s="39"/>
      <c r="M29" s="39"/>
      <c r="N29" s="2"/>
    </row>
    <row r="30" spans="1:14">
      <c r="A30" s="125"/>
      <c r="B30" s="57"/>
      <c r="C30" s="57"/>
      <c r="D30" s="57"/>
      <c r="E30" s="57"/>
      <c r="F30" s="57"/>
      <c r="G30" s="58"/>
      <c r="H30" s="57"/>
      <c r="I30" s="39"/>
      <c r="J30" s="39"/>
      <c r="K30" s="39"/>
      <c r="L30" s="39"/>
      <c r="M30" s="39"/>
      <c r="N30" s="2"/>
    </row>
    <row r="31" spans="1:14">
      <c r="A31" s="125"/>
      <c r="B31" s="8" t="s">
        <v>26</v>
      </c>
      <c r="C31" s="57"/>
      <c r="D31" s="57"/>
      <c r="E31" s="57"/>
      <c r="F31" s="57"/>
      <c r="G31" s="58"/>
      <c r="H31" s="57"/>
      <c r="I31" s="39"/>
      <c r="J31" s="39"/>
      <c r="K31" s="39"/>
      <c r="L31" s="39"/>
      <c r="M31" s="39"/>
      <c r="N31" s="2"/>
    </row>
    <row r="32" spans="1:14">
      <c r="A32" s="125"/>
      <c r="B32" s="57"/>
      <c r="C32" s="57"/>
      <c r="D32" s="57"/>
      <c r="E32" s="57"/>
      <c r="F32" s="57"/>
      <c r="G32" s="58"/>
      <c r="H32" s="57"/>
      <c r="I32" s="39"/>
      <c r="J32" s="39"/>
      <c r="K32" s="39"/>
      <c r="L32" s="39"/>
      <c r="M32" s="39"/>
      <c r="N32" s="2"/>
    </row>
    <row r="33" spans="1:25">
      <c r="A33" s="125"/>
      <c r="B33" s="57"/>
      <c r="C33" s="57"/>
      <c r="D33" s="57"/>
      <c r="E33" s="57"/>
      <c r="F33" s="57"/>
      <c r="G33" s="58"/>
      <c r="H33" s="57"/>
      <c r="I33" s="39"/>
      <c r="J33" s="39"/>
      <c r="K33" s="39"/>
      <c r="L33" s="39"/>
      <c r="M33" s="39"/>
      <c r="N33" s="2"/>
    </row>
    <row r="34" spans="1:25">
      <c r="A34" s="125"/>
      <c r="B34" s="9" t="s">
        <v>17</v>
      </c>
      <c r="C34" s="9" t="s">
        <v>27</v>
      </c>
      <c r="D34" s="121" t="s">
        <v>28</v>
      </c>
      <c r="E34" s="121" t="s">
        <v>29</v>
      </c>
      <c r="F34" s="57"/>
      <c r="G34" s="58"/>
      <c r="H34" s="57"/>
      <c r="I34" s="39"/>
      <c r="J34" s="39"/>
      <c r="K34" s="39"/>
      <c r="L34" s="39"/>
      <c r="M34" s="39"/>
      <c r="N34" s="2"/>
    </row>
    <row r="35" spans="1:25">
      <c r="A35" s="125"/>
      <c r="B35" s="62" t="s">
        <v>30</v>
      </c>
      <c r="C35" s="123">
        <v>40</v>
      </c>
      <c r="D35" s="124">
        <f>+D139</f>
        <v>0</v>
      </c>
      <c r="E35" s="1519">
        <f>+D35+D36</f>
        <v>0</v>
      </c>
      <c r="F35" s="57"/>
      <c r="G35" s="58"/>
      <c r="H35" s="57"/>
      <c r="I35" s="39"/>
      <c r="J35" s="39"/>
      <c r="K35" s="39"/>
      <c r="L35" s="39"/>
      <c r="M35" s="39"/>
      <c r="N35" s="2"/>
    </row>
    <row r="36" spans="1:25" ht="30">
      <c r="A36" s="125"/>
      <c r="B36" s="62" t="s">
        <v>31</v>
      </c>
      <c r="C36" s="123">
        <v>60</v>
      </c>
      <c r="D36" s="124">
        <f>+D140</f>
        <v>0</v>
      </c>
      <c r="E36" s="1520"/>
      <c r="F36" s="57"/>
      <c r="G36" s="58"/>
      <c r="H36" s="57"/>
      <c r="I36" s="39"/>
      <c r="J36" s="39"/>
      <c r="K36" s="39"/>
      <c r="L36" s="39"/>
      <c r="M36" s="39"/>
      <c r="N36" s="2"/>
    </row>
    <row r="37" spans="1:25">
      <c r="A37" s="125"/>
      <c r="C37" s="54"/>
      <c r="D37" s="45"/>
      <c r="E37" s="56"/>
      <c r="F37" s="7"/>
      <c r="G37" s="7"/>
      <c r="H37" s="7"/>
      <c r="I37" s="53"/>
      <c r="J37" s="53"/>
      <c r="K37" s="53"/>
      <c r="L37" s="53"/>
      <c r="M37" s="53"/>
    </row>
    <row r="38" spans="1:25" ht="15.75" thickBot="1">
      <c r="M38" s="1608"/>
      <c r="N38" s="1608"/>
    </row>
    <row r="39" spans="1:25">
      <c r="B39" s="8" t="s">
        <v>32</v>
      </c>
      <c r="M39" s="10"/>
      <c r="N39" s="10"/>
    </row>
    <row r="40" spans="1:25" ht="15.75" thickBot="1">
      <c r="M40" s="10"/>
      <c r="N40" s="10"/>
    </row>
    <row r="41" spans="1:25"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5" s="119" customFormat="1" ht="120">
      <c r="A42" s="14">
        <v>1</v>
      </c>
      <c r="B42" s="15" t="s">
        <v>1274</v>
      </c>
      <c r="C42" s="15" t="s">
        <v>1274</v>
      </c>
      <c r="D42" s="15" t="s">
        <v>340</v>
      </c>
      <c r="E42" s="186" t="s">
        <v>1276</v>
      </c>
      <c r="F42" s="16" t="s">
        <v>18</v>
      </c>
      <c r="G42" s="99" t="s">
        <v>5</v>
      </c>
      <c r="H42" s="100">
        <v>40925</v>
      </c>
      <c r="I42" s="100">
        <v>41090</v>
      </c>
      <c r="J42" s="103" t="s">
        <v>19</v>
      </c>
      <c r="K42" s="104">
        <v>0</v>
      </c>
      <c r="L42" s="103" t="s">
        <v>19</v>
      </c>
      <c r="M42" s="105">
        <v>0</v>
      </c>
      <c r="N42" s="99" t="s">
        <v>5</v>
      </c>
      <c r="O42" s="369">
        <v>0</v>
      </c>
      <c r="P42" s="106" t="s">
        <v>1277</v>
      </c>
      <c r="Q42" s="18" t="s">
        <v>1394</v>
      </c>
      <c r="R42" s="64"/>
      <c r="S42" s="64"/>
      <c r="T42" s="64"/>
      <c r="U42" s="64"/>
      <c r="V42" s="64"/>
      <c r="W42" s="64"/>
      <c r="X42" s="64"/>
      <c r="Y42" s="64"/>
    </row>
    <row r="43" spans="1:25" s="119" customFormat="1" ht="120">
      <c r="A43" s="14">
        <f>+A42+1</f>
        <v>2</v>
      </c>
      <c r="B43" s="15" t="s">
        <v>1274</v>
      </c>
      <c r="C43" s="15" t="s">
        <v>1274</v>
      </c>
      <c r="D43" s="15" t="s">
        <v>340</v>
      </c>
      <c r="E43" s="186" t="s">
        <v>1278</v>
      </c>
      <c r="F43" s="16" t="s">
        <v>18</v>
      </c>
      <c r="G43" s="16" t="s">
        <v>5</v>
      </c>
      <c r="H43" s="100">
        <v>41091</v>
      </c>
      <c r="I43" s="100">
        <v>41273</v>
      </c>
      <c r="J43" s="103" t="s">
        <v>19</v>
      </c>
      <c r="K43" s="104">
        <v>0</v>
      </c>
      <c r="L43" s="103" t="s">
        <v>19</v>
      </c>
      <c r="M43" s="105">
        <v>0</v>
      </c>
      <c r="N43" s="16" t="s">
        <v>5</v>
      </c>
      <c r="O43" s="369">
        <v>0</v>
      </c>
      <c r="P43" s="106" t="s">
        <v>1277</v>
      </c>
      <c r="Q43" s="18" t="s">
        <v>1394</v>
      </c>
      <c r="R43" s="64"/>
      <c r="S43" s="64"/>
      <c r="T43" s="64"/>
      <c r="U43" s="64"/>
      <c r="V43" s="64"/>
      <c r="W43" s="64"/>
      <c r="X43" s="64"/>
      <c r="Y43" s="64"/>
    </row>
    <row r="44" spans="1:25" s="119" customFormat="1" ht="120">
      <c r="A44" s="14">
        <f t="shared" ref="A44:A48" si="0">+A43+1</f>
        <v>3</v>
      </c>
      <c r="B44" s="15" t="s">
        <v>1274</v>
      </c>
      <c r="C44" s="15" t="s">
        <v>1274</v>
      </c>
      <c r="D44" s="15" t="s">
        <v>340</v>
      </c>
      <c r="E44" s="186" t="s">
        <v>1279</v>
      </c>
      <c r="F44" s="16" t="s">
        <v>18</v>
      </c>
      <c r="G44" s="16" t="s">
        <v>5</v>
      </c>
      <c r="H44" s="100">
        <v>41291</v>
      </c>
      <c r="I44" s="100">
        <v>41639</v>
      </c>
      <c r="J44" s="103" t="s">
        <v>19</v>
      </c>
      <c r="K44" s="104">
        <v>0</v>
      </c>
      <c r="L44" s="103" t="s">
        <v>19</v>
      </c>
      <c r="M44" s="105">
        <v>0</v>
      </c>
      <c r="N44" s="16" t="s">
        <v>5</v>
      </c>
      <c r="O44" s="369">
        <v>0</v>
      </c>
      <c r="P44" s="106" t="s">
        <v>1277</v>
      </c>
      <c r="Q44" s="18" t="s">
        <v>1394</v>
      </c>
      <c r="R44" s="64"/>
      <c r="S44" s="64"/>
      <c r="T44" s="64"/>
      <c r="U44" s="64"/>
      <c r="V44" s="64"/>
      <c r="W44" s="64"/>
      <c r="X44" s="64"/>
      <c r="Y44" s="64"/>
    </row>
    <row r="45" spans="1:25" s="119" customFormat="1" ht="120">
      <c r="A45" s="14">
        <f t="shared" si="0"/>
        <v>4</v>
      </c>
      <c r="B45" s="15" t="s">
        <v>1274</v>
      </c>
      <c r="C45" s="15" t="s">
        <v>1274</v>
      </c>
      <c r="D45" s="15" t="s">
        <v>340</v>
      </c>
      <c r="E45" s="186" t="s">
        <v>1280</v>
      </c>
      <c r="F45" s="16" t="s">
        <v>18</v>
      </c>
      <c r="G45" s="16" t="s">
        <v>5</v>
      </c>
      <c r="H45" s="100">
        <v>41640</v>
      </c>
      <c r="I45" s="100">
        <v>41933</v>
      </c>
      <c r="J45" s="103" t="s">
        <v>19</v>
      </c>
      <c r="K45" s="104">
        <v>0</v>
      </c>
      <c r="L45" s="103" t="s">
        <v>19</v>
      </c>
      <c r="M45" s="105">
        <v>0</v>
      </c>
      <c r="N45" s="16" t="s">
        <v>5</v>
      </c>
      <c r="O45" s="369">
        <v>0</v>
      </c>
      <c r="P45" s="106" t="s">
        <v>1277</v>
      </c>
      <c r="Q45" s="18" t="s">
        <v>1394</v>
      </c>
      <c r="R45" s="64"/>
      <c r="S45" s="64"/>
      <c r="T45" s="64"/>
      <c r="U45" s="64"/>
      <c r="V45" s="64"/>
      <c r="W45" s="64"/>
      <c r="X45" s="64"/>
      <c r="Y45" s="64"/>
    </row>
    <row r="46" spans="1:25" s="119" customFormat="1" ht="120">
      <c r="A46" s="14">
        <f t="shared" si="0"/>
        <v>5</v>
      </c>
      <c r="B46" s="15" t="s">
        <v>1274</v>
      </c>
      <c r="C46" s="15" t="s">
        <v>1274</v>
      </c>
      <c r="D46" s="15" t="s">
        <v>340</v>
      </c>
      <c r="E46" s="186" t="s">
        <v>1281</v>
      </c>
      <c r="F46" s="16" t="s">
        <v>18</v>
      </c>
      <c r="G46" s="16" t="s">
        <v>5</v>
      </c>
      <c r="H46" s="100">
        <v>41944</v>
      </c>
      <c r="I46" s="100">
        <v>42004</v>
      </c>
      <c r="J46" s="103" t="s">
        <v>19</v>
      </c>
      <c r="K46" s="104">
        <v>0</v>
      </c>
      <c r="L46" s="103" t="s">
        <v>19</v>
      </c>
      <c r="M46" s="105">
        <v>0</v>
      </c>
      <c r="N46" s="16" t="s">
        <v>5</v>
      </c>
      <c r="O46" s="369">
        <v>0</v>
      </c>
      <c r="P46" s="106" t="s">
        <v>1277</v>
      </c>
      <c r="Q46" s="18" t="s">
        <v>1394</v>
      </c>
      <c r="R46" s="64"/>
      <c r="S46" s="64"/>
      <c r="T46" s="64"/>
      <c r="U46" s="64"/>
      <c r="V46" s="64"/>
      <c r="W46" s="64"/>
      <c r="X46" s="64"/>
      <c r="Y46" s="64"/>
    </row>
    <row r="47" spans="1:25" s="119" customFormat="1" ht="120">
      <c r="A47" s="14">
        <f t="shared" si="0"/>
        <v>6</v>
      </c>
      <c r="B47" s="15" t="s">
        <v>1274</v>
      </c>
      <c r="C47" s="15" t="s">
        <v>1274</v>
      </c>
      <c r="D47" s="15" t="s">
        <v>340</v>
      </c>
      <c r="E47" s="186" t="s">
        <v>1282</v>
      </c>
      <c r="F47" s="16" t="s">
        <v>18</v>
      </c>
      <c r="G47" s="16" t="s">
        <v>5</v>
      </c>
      <c r="H47" s="100">
        <v>41895</v>
      </c>
      <c r="I47" s="100">
        <v>41974</v>
      </c>
      <c r="J47" s="103" t="s">
        <v>19</v>
      </c>
      <c r="K47" s="104">
        <v>0</v>
      </c>
      <c r="L47" s="103" t="s">
        <v>19</v>
      </c>
      <c r="M47" s="105">
        <v>0</v>
      </c>
      <c r="N47" s="16" t="s">
        <v>5</v>
      </c>
      <c r="O47" s="369">
        <v>0</v>
      </c>
      <c r="P47" s="106" t="s">
        <v>1277</v>
      </c>
      <c r="Q47" s="18" t="s">
        <v>1394</v>
      </c>
      <c r="R47" s="64"/>
      <c r="S47" s="64"/>
      <c r="T47" s="64"/>
      <c r="U47" s="64"/>
      <c r="V47" s="64"/>
      <c r="W47" s="64"/>
      <c r="X47" s="64"/>
      <c r="Y47" s="64"/>
    </row>
    <row r="48" spans="1:25" s="119" customFormat="1" ht="174.75" customHeight="1">
      <c r="A48" s="14">
        <f t="shared" si="0"/>
        <v>7</v>
      </c>
      <c r="B48" s="15" t="s">
        <v>1274</v>
      </c>
      <c r="C48" s="15" t="s">
        <v>1274</v>
      </c>
      <c r="D48" s="15" t="s">
        <v>340</v>
      </c>
      <c r="E48" s="186" t="s">
        <v>1283</v>
      </c>
      <c r="F48" s="16" t="s">
        <v>18</v>
      </c>
      <c r="G48" s="16" t="s">
        <v>5</v>
      </c>
      <c r="H48" s="100"/>
      <c r="I48" s="100"/>
      <c r="J48" s="103" t="s">
        <v>19</v>
      </c>
      <c r="K48" s="104">
        <f t="shared" ref="K48:K49" si="1">(DAYS360(H48,I48))/30</f>
        <v>0</v>
      </c>
      <c r="L48" s="103" t="s">
        <v>19</v>
      </c>
      <c r="M48" s="105" t="s">
        <v>5</v>
      </c>
      <c r="N48" s="16" t="s">
        <v>5</v>
      </c>
      <c r="O48" s="369"/>
      <c r="P48" s="106"/>
      <c r="Q48" s="18" t="s">
        <v>1394</v>
      </c>
      <c r="R48" s="64"/>
      <c r="S48" s="64"/>
      <c r="T48" s="64"/>
      <c r="U48" s="64"/>
      <c r="V48" s="64"/>
      <c r="W48" s="64"/>
      <c r="X48" s="64"/>
      <c r="Y48" s="64"/>
    </row>
    <row r="49" spans="1:25" s="119" customFormat="1" ht="154.5" customHeight="1">
      <c r="A49" s="14">
        <v>8</v>
      </c>
      <c r="B49" s="15" t="s">
        <v>1274</v>
      </c>
      <c r="C49" s="15" t="s">
        <v>1274</v>
      </c>
      <c r="D49" s="15" t="s">
        <v>340</v>
      </c>
      <c r="E49" s="186" t="s">
        <v>1285</v>
      </c>
      <c r="F49" s="16" t="s">
        <v>18</v>
      </c>
      <c r="G49" s="16" t="s">
        <v>5</v>
      </c>
      <c r="H49" s="100"/>
      <c r="I49" s="100"/>
      <c r="J49" s="103" t="s">
        <v>19</v>
      </c>
      <c r="K49" s="104">
        <f t="shared" si="1"/>
        <v>0</v>
      </c>
      <c r="L49" s="103" t="s">
        <v>19</v>
      </c>
      <c r="M49" s="105" t="s">
        <v>5</v>
      </c>
      <c r="N49" s="16" t="s">
        <v>5</v>
      </c>
      <c r="O49" s="369"/>
      <c r="P49" s="106"/>
      <c r="Q49" s="18" t="s">
        <v>1394</v>
      </c>
      <c r="R49" s="64"/>
      <c r="S49" s="64"/>
      <c r="T49" s="64"/>
      <c r="U49" s="64"/>
      <c r="V49" s="64"/>
      <c r="W49" s="64"/>
      <c r="X49" s="64"/>
      <c r="Y49" s="64"/>
    </row>
    <row r="50" spans="1:25" s="136" customFormat="1">
      <c r="A50" s="129"/>
      <c r="B50" s="130" t="s">
        <v>29</v>
      </c>
      <c r="C50" s="131"/>
      <c r="D50" s="109"/>
      <c r="E50" s="108"/>
      <c r="F50" s="131"/>
      <c r="G50" s="131"/>
      <c r="H50" s="131"/>
      <c r="I50" s="370"/>
      <c r="J50" s="133"/>
      <c r="K50" s="371">
        <f>SUM(K42:K49)</f>
        <v>0</v>
      </c>
      <c r="L50" s="109">
        <f>SUM(L42:L49)</f>
        <v>0</v>
      </c>
      <c r="M50" s="110">
        <f>SUM(M42:M49)</f>
        <v>0</v>
      </c>
      <c r="N50" s="109">
        <f>SUM(N42:N49)</f>
        <v>0</v>
      </c>
      <c r="O50" s="110">
        <f>SUM(O42:O49)</f>
        <v>0</v>
      </c>
      <c r="P50" s="134"/>
      <c r="Q50" s="135"/>
    </row>
    <row r="51" spans="1:25" s="66" customFormat="1">
      <c r="E51" s="68"/>
      <c r="G51" s="69"/>
    </row>
    <row r="52" spans="1:25" s="66" customFormat="1">
      <c r="B52" s="1587" t="s">
        <v>57</v>
      </c>
      <c r="C52" s="1587" t="s">
        <v>58</v>
      </c>
      <c r="D52" s="1589" t="s">
        <v>59</v>
      </c>
      <c r="E52" s="1589"/>
      <c r="G52" s="69"/>
    </row>
    <row r="53" spans="1:25" s="66" customFormat="1">
      <c r="B53" s="1588"/>
      <c r="C53" s="1588"/>
      <c r="D53" s="121" t="s">
        <v>60</v>
      </c>
      <c r="E53" s="118" t="s">
        <v>61</v>
      </c>
      <c r="G53" s="69"/>
    </row>
    <row r="54" spans="1:25" s="66" customFormat="1" ht="30.6" customHeight="1">
      <c r="B54" s="19" t="s">
        <v>62</v>
      </c>
      <c r="C54" s="20">
        <f>+K50</f>
        <v>0</v>
      </c>
      <c r="D54" s="71"/>
      <c r="E54" s="90" t="s">
        <v>21</v>
      </c>
      <c r="F54" s="112"/>
      <c r="G54" s="111"/>
      <c r="H54" s="112"/>
      <c r="I54" s="112"/>
      <c r="J54" s="112"/>
      <c r="K54" s="372"/>
      <c r="L54" s="372"/>
      <c r="M54" s="112"/>
    </row>
    <row r="55" spans="1:25" s="66" customFormat="1" ht="30" customHeight="1">
      <c r="B55" s="19" t="s">
        <v>64</v>
      </c>
      <c r="C55" s="160">
        <f>+M50</f>
        <v>0</v>
      </c>
      <c r="D55" s="71"/>
      <c r="E55" s="90" t="s">
        <v>21</v>
      </c>
      <c r="G55" s="69"/>
      <c r="K55" s="372"/>
      <c r="L55" s="372"/>
    </row>
    <row r="56" spans="1:25" s="66" customFormat="1">
      <c r="B56" s="113"/>
      <c r="C56" s="1512"/>
      <c r="D56" s="1512"/>
      <c r="E56" s="1512"/>
      <c r="F56" s="1512"/>
      <c r="G56" s="1512"/>
      <c r="H56" s="1512"/>
      <c r="I56" s="1512"/>
      <c r="J56" s="1512"/>
      <c r="K56" s="1512"/>
      <c r="L56" s="1512"/>
      <c r="M56" s="1512"/>
      <c r="N56" s="1512"/>
    </row>
    <row r="57" spans="1:25" ht="28.15" customHeight="1" thickBot="1"/>
    <row r="58" spans="1:25" ht="15.75" thickBot="1">
      <c r="B58" s="1513" t="s">
        <v>65</v>
      </c>
      <c r="C58" s="1513"/>
      <c r="D58" s="1513"/>
      <c r="E58" s="1513"/>
      <c r="F58" s="1513"/>
      <c r="G58" s="1513"/>
      <c r="H58" s="1513"/>
      <c r="I58" s="1513"/>
      <c r="J58" s="1513"/>
      <c r="K58" s="1513"/>
      <c r="L58" s="1513"/>
      <c r="M58" s="1513"/>
      <c r="N58" s="1513"/>
    </row>
    <row r="61" spans="1:25"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5" ht="42" customHeight="1">
      <c r="B62" s="373" t="s">
        <v>81</v>
      </c>
      <c r="C62" s="373" t="s">
        <v>251</v>
      </c>
      <c r="D62" s="374" t="s">
        <v>1286</v>
      </c>
      <c r="E62" s="374" t="s">
        <v>514</v>
      </c>
      <c r="F62" s="375" t="s">
        <v>514</v>
      </c>
      <c r="G62" s="376" t="s">
        <v>514</v>
      </c>
      <c r="H62" s="375" t="s">
        <v>514</v>
      </c>
      <c r="I62" s="373" t="s">
        <v>18</v>
      </c>
      <c r="J62" s="373" t="s">
        <v>514</v>
      </c>
      <c r="K62" s="377" t="s">
        <v>514</v>
      </c>
      <c r="L62" s="377" t="s">
        <v>514</v>
      </c>
      <c r="M62" s="377" t="s">
        <v>514</v>
      </c>
      <c r="N62" s="377" t="s">
        <v>514</v>
      </c>
      <c r="O62" s="1590" t="s">
        <v>1395</v>
      </c>
      <c r="P62" s="1591"/>
      <c r="Q62" s="377" t="s">
        <v>19</v>
      </c>
    </row>
    <row r="63" spans="1:25" ht="34.5" customHeight="1">
      <c r="B63" s="373" t="s">
        <v>81</v>
      </c>
      <c r="C63" s="373" t="s">
        <v>251</v>
      </c>
      <c r="D63" s="374" t="s">
        <v>1396</v>
      </c>
      <c r="E63" s="374"/>
      <c r="F63" s="375"/>
      <c r="G63" s="376"/>
      <c r="H63" s="375"/>
      <c r="I63" s="373"/>
      <c r="J63" s="373"/>
      <c r="K63" s="377"/>
      <c r="L63" s="377"/>
      <c r="M63" s="377"/>
      <c r="N63" s="377"/>
      <c r="O63" s="1590" t="s">
        <v>1395</v>
      </c>
      <c r="P63" s="1591"/>
      <c r="Q63" s="377" t="s">
        <v>19</v>
      </c>
    </row>
    <row r="64" spans="1:25" ht="35.25" customHeight="1">
      <c r="B64" s="72" t="s">
        <v>1397</v>
      </c>
      <c r="C64" s="72" t="s">
        <v>428</v>
      </c>
      <c r="D64" s="374" t="s">
        <v>1286</v>
      </c>
      <c r="E64" s="374"/>
      <c r="F64" s="375"/>
      <c r="G64" s="376"/>
      <c r="H64" s="375"/>
      <c r="I64" s="373"/>
      <c r="J64" s="373"/>
      <c r="K64" s="377"/>
      <c r="L64" s="377"/>
      <c r="M64" s="377"/>
      <c r="N64" s="377"/>
      <c r="O64" s="1590" t="s">
        <v>1398</v>
      </c>
      <c r="P64" s="1591"/>
      <c r="Q64" s="377" t="s">
        <v>19</v>
      </c>
    </row>
    <row r="65" spans="2:17" ht="30" customHeight="1">
      <c r="B65" s="72" t="s">
        <v>1397</v>
      </c>
      <c r="C65" s="72" t="s">
        <v>428</v>
      </c>
      <c r="D65" s="374" t="s">
        <v>1396</v>
      </c>
      <c r="E65" s="374"/>
      <c r="F65" s="375"/>
      <c r="G65" s="376"/>
      <c r="H65" s="375"/>
      <c r="I65" s="373"/>
      <c r="J65" s="373"/>
      <c r="K65" s="377"/>
      <c r="L65" s="377"/>
      <c r="M65" s="377"/>
      <c r="N65" s="377"/>
      <c r="O65" s="1590" t="s">
        <v>1398</v>
      </c>
      <c r="P65" s="1591"/>
      <c r="Q65" s="377" t="s">
        <v>19</v>
      </c>
    </row>
    <row r="66" spans="2:17">
      <c r="B66" s="28" t="s">
        <v>84</v>
      </c>
    </row>
    <row r="67" spans="2:17">
      <c r="B67" s="28" t="s">
        <v>85</v>
      </c>
    </row>
    <row r="68" spans="2:17">
      <c r="B68" s="28" t="s">
        <v>86</v>
      </c>
    </row>
    <row r="70" spans="2:17" ht="15.75" thickBot="1"/>
    <row r="71" spans="2:17" ht="15.75" thickBot="1">
      <c r="B71" s="1532" t="s">
        <v>87</v>
      </c>
      <c r="C71" s="1533"/>
      <c r="D71" s="1533"/>
      <c r="E71" s="1533"/>
      <c r="F71" s="1533"/>
      <c r="G71" s="1533"/>
      <c r="H71" s="1533"/>
      <c r="I71" s="1533"/>
      <c r="J71" s="1533"/>
      <c r="K71" s="1533"/>
      <c r="L71" s="1533"/>
      <c r="M71" s="1533"/>
      <c r="N71" s="1534"/>
    </row>
    <row r="75" spans="2:17">
      <c r="C75" s="166"/>
    </row>
    <row r="76" spans="2:17" ht="76.5" customHeight="1">
      <c r="B76" s="9" t="s">
        <v>88</v>
      </c>
      <c r="C76" s="9" t="s">
        <v>89</v>
      </c>
      <c r="D76" s="9" t="s">
        <v>90</v>
      </c>
      <c r="E76" s="9" t="s">
        <v>91</v>
      </c>
      <c r="F76" s="9" t="s">
        <v>92</v>
      </c>
      <c r="G76" s="9" t="s">
        <v>93</v>
      </c>
      <c r="H76" s="9" t="s">
        <v>94</v>
      </c>
      <c r="I76" s="9" t="s">
        <v>95</v>
      </c>
      <c r="J76" s="1522" t="s">
        <v>1288</v>
      </c>
      <c r="K76" s="1529"/>
      <c r="L76" s="1523"/>
      <c r="M76" s="9" t="s">
        <v>97</v>
      </c>
      <c r="N76" s="9" t="s">
        <v>234</v>
      </c>
      <c r="O76" s="9" t="s">
        <v>235</v>
      </c>
      <c r="P76" s="1522" t="s">
        <v>79</v>
      </c>
      <c r="Q76" s="1523"/>
    </row>
    <row r="77" spans="2:17" s="30" customFormat="1" ht="105">
      <c r="B77" s="192" t="s">
        <v>1289</v>
      </c>
      <c r="C77" s="192" t="s">
        <v>1290</v>
      </c>
      <c r="D77" s="192" t="s">
        <v>1291</v>
      </c>
      <c r="E77" s="192">
        <v>34373390</v>
      </c>
      <c r="F77" s="192" t="s">
        <v>1292</v>
      </c>
      <c r="G77" s="192" t="s">
        <v>1293</v>
      </c>
      <c r="H77" s="378">
        <v>40894</v>
      </c>
      <c r="I77" s="89"/>
      <c r="J77" s="192" t="s">
        <v>1294</v>
      </c>
      <c r="K77" s="379" t="s">
        <v>1295</v>
      </c>
      <c r="L77" s="89" t="s">
        <v>1296</v>
      </c>
      <c r="M77" s="78" t="s">
        <v>18</v>
      </c>
      <c r="N77" s="78" t="s">
        <v>19</v>
      </c>
      <c r="O77" s="78" t="s">
        <v>18</v>
      </c>
      <c r="P77" s="1593" t="s">
        <v>1399</v>
      </c>
      <c r="Q77" s="1593"/>
    </row>
    <row r="78" spans="2:17" s="30" customFormat="1" ht="102.75" customHeight="1">
      <c r="B78" s="192" t="s">
        <v>1289</v>
      </c>
      <c r="C78" s="192" t="s">
        <v>1290</v>
      </c>
      <c r="D78" s="192" t="s">
        <v>1298</v>
      </c>
      <c r="E78" s="192">
        <v>1059980420</v>
      </c>
      <c r="F78" s="192" t="s">
        <v>1299</v>
      </c>
      <c r="G78" s="192" t="s">
        <v>1300</v>
      </c>
      <c r="H78" s="378">
        <v>40704</v>
      </c>
      <c r="I78" s="89"/>
      <c r="J78" s="192" t="s">
        <v>1301</v>
      </c>
      <c r="K78" s="379" t="s">
        <v>1302</v>
      </c>
      <c r="L78" s="89" t="s">
        <v>1296</v>
      </c>
      <c r="M78" s="78" t="s">
        <v>18</v>
      </c>
      <c r="N78" s="78" t="s">
        <v>19</v>
      </c>
      <c r="O78" s="78" t="s">
        <v>18</v>
      </c>
      <c r="P78" s="1593" t="s">
        <v>1400</v>
      </c>
      <c r="Q78" s="1593"/>
    </row>
    <row r="79" spans="2:17" s="30" customFormat="1" ht="102.75" customHeight="1">
      <c r="B79" s="192" t="s">
        <v>1289</v>
      </c>
      <c r="C79" s="192" t="s">
        <v>1290</v>
      </c>
      <c r="D79" s="192" t="s">
        <v>1303</v>
      </c>
      <c r="E79" s="192">
        <v>38602485</v>
      </c>
      <c r="F79" s="192" t="s">
        <v>1304</v>
      </c>
      <c r="G79" s="192" t="s">
        <v>1305</v>
      </c>
      <c r="H79" s="378">
        <v>40390</v>
      </c>
      <c r="I79" s="89"/>
      <c r="J79" s="192" t="s">
        <v>1306</v>
      </c>
      <c r="K79" s="379" t="s">
        <v>1302</v>
      </c>
      <c r="L79" s="89" t="s">
        <v>1307</v>
      </c>
      <c r="M79" s="78" t="s">
        <v>18</v>
      </c>
      <c r="N79" s="78" t="s">
        <v>19</v>
      </c>
      <c r="O79" s="78" t="s">
        <v>18</v>
      </c>
      <c r="P79" s="1593" t="s">
        <v>1401</v>
      </c>
      <c r="Q79" s="1593"/>
    </row>
    <row r="80" spans="2:17" s="30" customFormat="1" ht="102.75" customHeight="1">
      <c r="B80" s="192" t="s">
        <v>1289</v>
      </c>
      <c r="C80" s="192" t="s">
        <v>1290</v>
      </c>
      <c r="D80" s="192" t="s">
        <v>1308</v>
      </c>
      <c r="E80" s="192">
        <v>25280085</v>
      </c>
      <c r="F80" s="192" t="s">
        <v>1309</v>
      </c>
      <c r="G80" s="192" t="s">
        <v>1310</v>
      </c>
      <c r="H80" s="378">
        <v>41902</v>
      </c>
      <c r="I80" s="89"/>
      <c r="J80" s="192" t="s">
        <v>1311</v>
      </c>
      <c r="K80" s="379" t="s">
        <v>1302</v>
      </c>
      <c r="L80" s="89" t="s">
        <v>1312</v>
      </c>
      <c r="M80" s="78" t="s">
        <v>18</v>
      </c>
      <c r="N80" s="78" t="s">
        <v>19</v>
      </c>
      <c r="O80" s="78" t="s">
        <v>18</v>
      </c>
      <c r="P80" s="1593" t="s">
        <v>1402</v>
      </c>
      <c r="Q80" s="1593"/>
    </row>
    <row r="81" spans="2:17" s="30" customFormat="1" ht="102.75" customHeight="1">
      <c r="B81" s="192" t="s">
        <v>119</v>
      </c>
      <c r="C81" s="192" t="s">
        <v>1314</v>
      </c>
      <c r="D81" s="192" t="s">
        <v>1315</v>
      </c>
      <c r="E81" s="192">
        <v>34371256</v>
      </c>
      <c r="F81" s="192" t="s">
        <v>1316</v>
      </c>
      <c r="G81" s="192" t="s">
        <v>1317</v>
      </c>
      <c r="H81" s="380">
        <v>41082</v>
      </c>
      <c r="I81" s="89"/>
      <c r="J81" s="192" t="s">
        <v>1318</v>
      </c>
      <c r="K81" s="89" t="s">
        <v>1319</v>
      </c>
      <c r="L81" s="89" t="s">
        <v>1320</v>
      </c>
      <c r="M81" s="78" t="s">
        <v>18</v>
      </c>
      <c r="N81" s="78" t="s">
        <v>19</v>
      </c>
      <c r="O81" s="78" t="s">
        <v>18</v>
      </c>
      <c r="P81" s="1593" t="s">
        <v>1403</v>
      </c>
      <c r="Q81" s="1593"/>
    </row>
    <row r="82" spans="2:17" s="30" customFormat="1" ht="102.75" customHeight="1">
      <c r="B82" s="192" t="s">
        <v>119</v>
      </c>
      <c r="C82" s="192" t="s">
        <v>1314</v>
      </c>
      <c r="D82" s="192" t="s">
        <v>1322</v>
      </c>
      <c r="E82" s="192">
        <v>31449353</v>
      </c>
      <c r="F82" s="192" t="s">
        <v>1323</v>
      </c>
      <c r="G82" s="192" t="s">
        <v>1324</v>
      </c>
      <c r="H82" s="378">
        <v>37597</v>
      </c>
      <c r="I82" s="89"/>
      <c r="J82" s="192" t="s">
        <v>1325</v>
      </c>
      <c r="K82" s="89" t="s">
        <v>1326</v>
      </c>
      <c r="L82" s="89" t="s">
        <v>1327</v>
      </c>
      <c r="M82" s="78" t="s">
        <v>18</v>
      </c>
      <c r="N82" s="78" t="s">
        <v>19</v>
      </c>
      <c r="O82" s="78" t="s">
        <v>18</v>
      </c>
      <c r="P82" s="1593" t="s">
        <v>1404</v>
      </c>
      <c r="Q82" s="1593"/>
    </row>
    <row r="83" spans="2:17" s="30" customFormat="1" ht="102.75" customHeight="1">
      <c r="B83" s="192" t="s">
        <v>119</v>
      </c>
      <c r="C83" s="192" t="s">
        <v>1314</v>
      </c>
      <c r="D83" s="89" t="s">
        <v>1329</v>
      </c>
      <c r="E83" s="192">
        <v>1053781110</v>
      </c>
      <c r="F83" s="89" t="s">
        <v>1330</v>
      </c>
      <c r="G83" s="192" t="s">
        <v>1331</v>
      </c>
      <c r="H83" s="378">
        <v>41452</v>
      </c>
      <c r="I83" s="89"/>
      <c r="J83" s="192" t="s">
        <v>1325</v>
      </c>
      <c r="K83" s="89" t="s">
        <v>1326</v>
      </c>
      <c r="L83" s="89" t="s">
        <v>1327</v>
      </c>
      <c r="M83" s="78" t="s">
        <v>18</v>
      </c>
      <c r="N83" s="78" t="s">
        <v>19</v>
      </c>
      <c r="O83" s="78" t="s">
        <v>18</v>
      </c>
      <c r="P83" s="1593" t="s">
        <v>1405</v>
      </c>
      <c r="Q83" s="1593"/>
    </row>
    <row r="84" spans="2:17" s="30" customFormat="1" ht="166.5" customHeight="1">
      <c r="B84" s="381" t="s">
        <v>119</v>
      </c>
      <c r="C84" s="192" t="s">
        <v>1314</v>
      </c>
      <c r="D84" s="89" t="s">
        <v>1333</v>
      </c>
      <c r="E84" s="192">
        <v>34770791</v>
      </c>
      <c r="F84" s="89" t="s">
        <v>1334</v>
      </c>
      <c r="G84" s="192" t="s">
        <v>1335</v>
      </c>
      <c r="H84" s="378">
        <v>41803</v>
      </c>
      <c r="I84" s="89"/>
      <c r="J84" s="192" t="s">
        <v>1336</v>
      </c>
      <c r="K84" s="89" t="s">
        <v>1337</v>
      </c>
      <c r="L84" s="89" t="s">
        <v>1338</v>
      </c>
      <c r="M84" s="78" t="s">
        <v>18</v>
      </c>
      <c r="N84" s="78" t="s">
        <v>19</v>
      </c>
      <c r="O84" s="78" t="s">
        <v>18</v>
      </c>
      <c r="P84" s="1593" t="s">
        <v>1406</v>
      </c>
      <c r="Q84" s="1593"/>
    </row>
    <row r="85" spans="2:17" s="30" customFormat="1" ht="102.75" customHeight="1">
      <c r="B85" s="192" t="s">
        <v>119</v>
      </c>
      <c r="C85" s="192" t="s">
        <v>1314</v>
      </c>
      <c r="D85" s="89" t="s">
        <v>1339</v>
      </c>
      <c r="E85" s="89">
        <v>34373178</v>
      </c>
      <c r="F85" s="89" t="s">
        <v>1340</v>
      </c>
      <c r="G85" s="192" t="s">
        <v>1341</v>
      </c>
      <c r="H85" s="378">
        <v>41948</v>
      </c>
      <c r="I85" s="89"/>
      <c r="J85" s="192" t="s">
        <v>1342</v>
      </c>
      <c r="K85" s="89"/>
      <c r="L85" s="73" t="s">
        <v>1342</v>
      </c>
      <c r="M85" s="382" t="s">
        <v>18</v>
      </c>
      <c r="N85" s="382" t="s">
        <v>19</v>
      </c>
      <c r="O85" s="382" t="s">
        <v>18</v>
      </c>
      <c r="P85" s="1593" t="s">
        <v>1407</v>
      </c>
      <c r="Q85" s="1593"/>
    </row>
    <row r="86" spans="2:17" s="30" customFormat="1" ht="102.75" customHeight="1">
      <c r="B86" s="192" t="s">
        <v>119</v>
      </c>
      <c r="C86" s="192" t="s">
        <v>1314</v>
      </c>
      <c r="D86" s="89" t="s">
        <v>1344</v>
      </c>
      <c r="E86" s="192">
        <v>67000922</v>
      </c>
      <c r="F86" s="89" t="s">
        <v>1316</v>
      </c>
      <c r="G86" s="192" t="s">
        <v>1341</v>
      </c>
      <c r="H86" s="378">
        <v>39990</v>
      </c>
      <c r="I86" s="89"/>
      <c r="J86" s="192" t="s">
        <v>1345</v>
      </c>
      <c r="K86" s="89"/>
      <c r="L86" s="192" t="s">
        <v>1346</v>
      </c>
      <c r="M86" s="78" t="s">
        <v>18</v>
      </c>
      <c r="N86" s="78" t="s">
        <v>19</v>
      </c>
      <c r="O86" s="78" t="s">
        <v>18</v>
      </c>
      <c r="P86" s="1593" t="s">
        <v>1408</v>
      </c>
      <c r="Q86" s="1593"/>
    </row>
    <row r="87" spans="2:17" s="30" customFormat="1" ht="102.75" customHeight="1">
      <c r="B87" s="192" t="s">
        <v>119</v>
      </c>
      <c r="C87" s="192" t="s">
        <v>1314</v>
      </c>
      <c r="D87" s="89" t="s">
        <v>1347</v>
      </c>
      <c r="E87" s="192">
        <v>34606313</v>
      </c>
      <c r="F87" s="383" t="s">
        <v>1316</v>
      </c>
      <c r="G87" s="192" t="s">
        <v>1341</v>
      </c>
      <c r="H87" s="384">
        <v>40894</v>
      </c>
      <c r="I87" s="383"/>
      <c r="J87" s="385" t="s">
        <v>1348</v>
      </c>
      <c r="K87" s="383"/>
      <c r="L87" s="385" t="s">
        <v>1348</v>
      </c>
      <c r="M87" s="78" t="s">
        <v>18</v>
      </c>
      <c r="N87" s="78" t="s">
        <v>19</v>
      </c>
      <c r="O87" s="78" t="s">
        <v>18</v>
      </c>
      <c r="P87" s="1524" t="s">
        <v>1409</v>
      </c>
      <c r="Q87" s="1525"/>
    </row>
    <row r="88" spans="2:17" s="30" customFormat="1" ht="102.75" customHeight="1">
      <c r="B88" s="192" t="s">
        <v>119</v>
      </c>
      <c r="C88" s="192" t="s">
        <v>1314</v>
      </c>
      <c r="D88" s="89" t="s">
        <v>1350</v>
      </c>
      <c r="E88" s="89">
        <v>34512734</v>
      </c>
      <c r="F88" s="89" t="s">
        <v>1316</v>
      </c>
      <c r="G88" s="192" t="s">
        <v>476</v>
      </c>
      <c r="H88" s="378">
        <v>41393</v>
      </c>
      <c r="I88" s="89"/>
      <c r="J88" s="192" t="s">
        <v>1351</v>
      </c>
      <c r="K88" s="89"/>
      <c r="L88" s="385" t="s">
        <v>1352</v>
      </c>
      <c r="M88" s="78" t="s">
        <v>18</v>
      </c>
      <c r="N88" s="78" t="s">
        <v>19</v>
      </c>
      <c r="O88" s="78" t="s">
        <v>18</v>
      </c>
      <c r="P88" s="1593" t="s">
        <v>1410</v>
      </c>
      <c r="Q88" s="1593"/>
    </row>
    <row r="90" spans="2:17" ht="15.75" thickBot="1">
      <c r="B90" s="1553" t="s">
        <v>139</v>
      </c>
      <c r="C90" s="1554"/>
      <c r="D90" s="1554"/>
      <c r="E90" s="1554"/>
      <c r="F90" s="1554"/>
      <c r="G90" s="1554"/>
      <c r="H90" s="1554"/>
      <c r="I90" s="1554"/>
      <c r="J90" s="1554"/>
      <c r="K90" s="1554"/>
      <c r="L90" s="1554"/>
      <c r="M90" s="1554"/>
      <c r="N90" s="1555"/>
      <c r="P90" s="30"/>
    </row>
    <row r="91" spans="2:17">
      <c r="G91" s="28"/>
    </row>
    <row r="92" spans="2:17">
      <c r="G92" s="28"/>
    </row>
    <row r="93" spans="2:17" ht="46.15" customHeight="1">
      <c r="B93" s="22" t="s">
        <v>17</v>
      </c>
      <c r="C93" s="22" t="s">
        <v>80</v>
      </c>
      <c r="D93" s="1522" t="s">
        <v>79</v>
      </c>
      <c r="E93" s="1523"/>
      <c r="G93" s="28"/>
    </row>
    <row r="94" spans="2:17" ht="99.75" customHeight="1">
      <c r="B94" s="78" t="s">
        <v>140</v>
      </c>
      <c r="C94" s="59" t="s">
        <v>19</v>
      </c>
      <c r="D94" s="1547" t="s">
        <v>1353</v>
      </c>
      <c r="E94" s="1548"/>
    </row>
    <row r="97" spans="1:25">
      <c r="B97" s="1505" t="s">
        <v>141</v>
      </c>
      <c r="C97" s="1506"/>
      <c r="D97" s="1506"/>
      <c r="E97" s="1506"/>
      <c r="F97" s="1506"/>
      <c r="G97" s="1506"/>
      <c r="H97" s="1506"/>
      <c r="I97" s="1506"/>
      <c r="J97" s="1506"/>
      <c r="K97" s="1506"/>
      <c r="L97" s="1506"/>
      <c r="M97" s="1506"/>
      <c r="N97" s="1506"/>
      <c r="O97" s="1506"/>
      <c r="P97" s="1506"/>
    </row>
    <row r="99" spans="1:25" ht="15.75" thickBot="1"/>
    <row r="100" spans="1:25" ht="15.75" thickBot="1">
      <c r="B100" s="1532" t="s">
        <v>142</v>
      </c>
      <c r="C100" s="1533"/>
      <c r="D100" s="1533"/>
      <c r="E100" s="1533"/>
      <c r="F100" s="1533"/>
      <c r="G100" s="1533"/>
      <c r="H100" s="1533"/>
      <c r="I100" s="1533"/>
      <c r="J100" s="1533"/>
      <c r="K100" s="1533"/>
      <c r="L100" s="1533"/>
      <c r="M100" s="1533"/>
      <c r="N100" s="1534"/>
    </row>
    <row r="102" spans="1:25" ht="15.75" thickBot="1">
      <c r="M102" s="10"/>
      <c r="N102" s="10"/>
    </row>
    <row r="103" spans="1:25" s="39" customFormat="1" ht="109.5" customHeight="1">
      <c r="B103" s="11" t="s">
        <v>33</v>
      </c>
      <c r="C103" s="11" t="s">
        <v>34</v>
      </c>
      <c r="D103" s="11" t="s">
        <v>35</v>
      </c>
      <c r="E103" s="11" t="s">
        <v>36</v>
      </c>
      <c r="F103" s="11" t="s">
        <v>37</v>
      </c>
      <c r="G103" s="11" t="s">
        <v>38</v>
      </c>
      <c r="H103" s="11" t="s">
        <v>39</v>
      </c>
      <c r="I103" s="11" t="s">
        <v>40</v>
      </c>
      <c r="J103" s="11" t="s">
        <v>41</v>
      </c>
      <c r="K103" s="11" t="s">
        <v>42</v>
      </c>
      <c r="L103" s="11" t="s">
        <v>43</v>
      </c>
      <c r="M103" s="12" t="s">
        <v>44</v>
      </c>
      <c r="N103" s="11" t="s">
        <v>45</v>
      </c>
      <c r="O103" s="11" t="s">
        <v>46</v>
      </c>
      <c r="P103" s="13" t="s">
        <v>47</v>
      </c>
      <c r="Q103" s="13" t="s">
        <v>48</v>
      </c>
    </row>
    <row r="104" spans="1:25" s="119" customFormat="1" ht="105">
      <c r="A104" s="14">
        <v>1</v>
      </c>
      <c r="B104" s="15" t="s">
        <v>1274</v>
      </c>
      <c r="C104" s="16" t="s">
        <v>1274</v>
      </c>
      <c r="D104" s="16" t="s">
        <v>340</v>
      </c>
      <c r="E104" s="98" t="s">
        <v>1354</v>
      </c>
      <c r="F104" s="16" t="s">
        <v>18</v>
      </c>
      <c r="G104" s="99" t="s">
        <v>5</v>
      </c>
      <c r="H104" s="100">
        <v>40925</v>
      </c>
      <c r="I104" s="100">
        <v>41273</v>
      </c>
      <c r="J104" s="103" t="s">
        <v>19</v>
      </c>
      <c r="K104" s="104">
        <v>0</v>
      </c>
      <c r="L104" s="103"/>
      <c r="M104" s="105">
        <v>576</v>
      </c>
      <c r="N104" s="105" t="s">
        <v>51</v>
      </c>
      <c r="O104" s="106">
        <v>456278420</v>
      </c>
      <c r="P104" s="106">
        <v>97</v>
      </c>
      <c r="Q104" s="18" t="s">
        <v>1411</v>
      </c>
      <c r="R104" s="64"/>
      <c r="S104" s="64"/>
      <c r="T104" s="64"/>
      <c r="U104" s="64"/>
      <c r="V104" s="64"/>
      <c r="W104" s="64"/>
      <c r="X104" s="64"/>
      <c r="Y104" s="64"/>
    </row>
    <row r="105" spans="1:25" s="136" customFormat="1">
      <c r="A105" s="129"/>
      <c r="B105" s="130" t="s">
        <v>29</v>
      </c>
      <c r="C105" s="131"/>
      <c r="D105" s="109"/>
      <c r="E105" s="132"/>
      <c r="F105" s="131"/>
      <c r="G105" s="131"/>
      <c r="H105" s="131"/>
      <c r="I105" s="370"/>
      <c r="J105" s="133"/>
      <c r="K105" s="109">
        <f>SUM(K104:K104)</f>
        <v>0</v>
      </c>
      <c r="L105" s="109">
        <f>SUM(L104:L104)</f>
        <v>0</v>
      </c>
      <c r="M105" s="110">
        <f>SUM(M104:M104)</f>
        <v>576</v>
      </c>
      <c r="N105" s="109">
        <f>SUM(N104:N104)</f>
        <v>0</v>
      </c>
      <c r="O105" s="134"/>
      <c r="P105" s="134"/>
      <c r="Q105" s="135"/>
    </row>
    <row r="106" spans="1:25" ht="15.75" thickBot="1">
      <c r="B106" s="66"/>
      <c r="C106" s="66"/>
      <c r="D106" s="66"/>
      <c r="E106" s="68"/>
      <c r="F106" s="66"/>
      <c r="G106" s="69"/>
      <c r="H106" s="66"/>
      <c r="I106" s="66"/>
      <c r="J106" s="66"/>
      <c r="K106" s="66"/>
      <c r="L106" s="66"/>
      <c r="M106" s="66"/>
      <c r="N106" s="66"/>
      <c r="O106" s="66"/>
      <c r="P106" s="66"/>
    </row>
    <row r="107" spans="1:25">
      <c r="B107" s="19" t="s">
        <v>156</v>
      </c>
      <c r="C107" s="386">
        <f>+K105</f>
        <v>0</v>
      </c>
      <c r="H107" s="112"/>
      <c r="I107" s="112"/>
      <c r="J107" s="372"/>
      <c r="K107" s="372"/>
      <c r="L107" s="372"/>
      <c r="M107" s="112"/>
      <c r="N107" s="66"/>
      <c r="O107" s="66"/>
      <c r="P107" s="66"/>
    </row>
    <row r="108" spans="1:25">
      <c r="J108" s="387"/>
      <c r="K108" s="387"/>
    </row>
    <row r="109" spans="1:25" ht="15.75" thickBot="1"/>
    <row r="110" spans="1:25" ht="37.15" customHeight="1" thickBot="1">
      <c r="B110" s="24" t="s">
        <v>157</v>
      </c>
      <c r="C110" s="25" t="s">
        <v>158</v>
      </c>
      <c r="D110" s="24" t="s">
        <v>28</v>
      </c>
      <c r="E110" s="25" t="s">
        <v>159</v>
      </c>
      <c r="K110" s="388"/>
    </row>
    <row r="111" spans="1:25">
      <c r="B111" s="85" t="s">
        <v>160</v>
      </c>
      <c r="C111" s="86">
        <v>20</v>
      </c>
      <c r="D111" s="389">
        <v>0</v>
      </c>
      <c r="E111" s="1536">
        <f>+D111+D112+D113</f>
        <v>0</v>
      </c>
    </row>
    <row r="112" spans="1:25">
      <c r="B112" s="85" t="s">
        <v>161</v>
      </c>
      <c r="C112" s="71">
        <v>30</v>
      </c>
      <c r="D112" s="390">
        <v>0</v>
      </c>
      <c r="E112" s="1537"/>
    </row>
    <row r="113" spans="2:17" ht="15.75" thickBot="1">
      <c r="B113" s="85" t="s">
        <v>162</v>
      </c>
      <c r="C113" s="87">
        <v>40</v>
      </c>
      <c r="D113" s="391">
        <v>0</v>
      </c>
      <c r="E113" s="1538"/>
    </row>
    <row r="115" spans="2:17" ht="15.75" thickBot="1"/>
    <row r="116" spans="2:17" ht="15.75" thickBot="1">
      <c r="B116" s="1532" t="s">
        <v>163</v>
      </c>
      <c r="C116" s="1533"/>
      <c r="D116" s="1533"/>
      <c r="E116" s="1533"/>
      <c r="F116" s="1533"/>
      <c r="G116" s="1533"/>
      <c r="H116" s="1533"/>
      <c r="I116" s="1533"/>
      <c r="J116" s="1533"/>
      <c r="K116" s="1533"/>
      <c r="L116" s="1533"/>
      <c r="M116" s="1533"/>
      <c r="N116" s="1534"/>
    </row>
    <row r="117" spans="2:17">
      <c r="C117" s="166"/>
    </row>
    <row r="118" spans="2:17" ht="76.5" customHeight="1">
      <c r="B118" s="9" t="s">
        <v>88</v>
      </c>
      <c r="C118" s="9" t="s">
        <v>89</v>
      </c>
      <c r="D118" s="9" t="s">
        <v>90</v>
      </c>
      <c r="E118" s="9" t="s">
        <v>91</v>
      </c>
      <c r="F118" s="9" t="s">
        <v>92</v>
      </c>
      <c r="G118" s="9" t="s">
        <v>93</v>
      </c>
      <c r="H118" s="9" t="s">
        <v>94</v>
      </c>
      <c r="I118" s="9" t="s">
        <v>95</v>
      </c>
      <c r="J118" s="1522" t="s">
        <v>164</v>
      </c>
      <c r="K118" s="1529"/>
      <c r="L118" s="1523"/>
      <c r="M118" s="9" t="s">
        <v>97</v>
      </c>
      <c r="N118" s="9" t="s">
        <v>234</v>
      </c>
      <c r="O118" s="9" t="s">
        <v>235</v>
      </c>
      <c r="P118" s="1522" t="s">
        <v>79</v>
      </c>
      <c r="Q118" s="1523"/>
    </row>
    <row r="119" spans="2:17" s="30" customFormat="1" ht="83.25" customHeight="1">
      <c r="B119" s="91" t="s">
        <v>1355</v>
      </c>
      <c r="C119" s="78" t="s">
        <v>305</v>
      </c>
      <c r="D119" s="409" t="s">
        <v>1356</v>
      </c>
      <c r="E119" s="409">
        <v>52098570</v>
      </c>
      <c r="F119" s="78" t="s">
        <v>1357</v>
      </c>
      <c r="G119" s="78" t="s">
        <v>1358</v>
      </c>
      <c r="H119" s="216">
        <v>40508</v>
      </c>
      <c r="I119" s="91"/>
      <c r="J119" s="78" t="s">
        <v>1274</v>
      </c>
      <c r="K119" s="410">
        <v>35797</v>
      </c>
      <c r="L119" s="382" t="s">
        <v>1359</v>
      </c>
      <c r="M119" s="78" t="s">
        <v>259</v>
      </c>
      <c r="N119" s="78" t="s">
        <v>19</v>
      </c>
      <c r="O119" s="78" t="s">
        <v>18</v>
      </c>
      <c r="P119" s="1528" t="s">
        <v>1412</v>
      </c>
      <c r="Q119" s="1528"/>
    </row>
    <row r="120" spans="2:17" s="30" customFormat="1" ht="83.25" customHeight="1">
      <c r="B120" s="91" t="s">
        <v>1355</v>
      </c>
      <c r="C120" s="78" t="s">
        <v>305</v>
      </c>
      <c r="D120" s="78" t="s">
        <v>1361</v>
      </c>
      <c r="E120" s="78">
        <v>34372133</v>
      </c>
      <c r="F120" s="78" t="s">
        <v>1357</v>
      </c>
      <c r="G120" s="78" t="s">
        <v>1362</v>
      </c>
      <c r="H120" s="216">
        <v>39073</v>
      </c>
      <c r="I120" s="91"/>
      <c r="J120" s="78" t="s">
        <v>1274</v>
      </c>
      <c r="K120" s="410">
        <v>39762</v>
      </c>
      <c r="L120" s="382" t="s">
        <v>1363</v>
      </c>
      <c r="M120" s="78" t="s">
        <v>259</v>
      </c>
      <c r="N120" s="78" t="s">
        <v>19</v>
      </c>
      <c r="O120" s="78" t="s">
        <v>18</v>
      </c>
      <c r="P120" s="1530" t="s">
        <v>1412</v>
      </c>
      <c r="Q120" s="1531"/>
    </row>
    <row r="121" spans="2:17" s="30" customFormat="1" ht="83.25" customHeight="1">
      <c r="B121" s="91" t="s">
        <v>1364</v>
      </c>
      <c r="C121" s="78" t="s">
        <v>305</v>
      </c>
      <c r="D121" s="78" t="s">
        <v>1365</v>
      </c>
      <c r="E121" s="78">
        <v>34603110</v>
      </c>
      <c r="F121" s="78" t="s">
        <v>1366</v>
      </c>
      <c r="G121" s="78" t="s">
        <v>1367</v>
      </c>
      <c r="H121" s="216">
        <v>38713</v>
      </c>
      <c r="I121" s="91"/>
      <c r="J121" s="78" t="s">
        <v>1274</v>
      </c>
      <c r="K121" s="410">
        <v>39595</v>
      </c>
      <c r="L121" s="382" t="s">
        <v>1368</v>
      </c>
      <c r="M121" s="78" t="s">
        <v>259</v>
      </c>
      <c r="N121" s="78" t="s">
        <v>19</v>
      </c>
      <c r="O121" s="78" t="s">
        <v>18</v>
      </c>
      <c r="P121" s="1528" t="s">
        <v>1413</v>
      </c>
      <c r="Q121" s="1528"/>
    </row>
    <row r="122" spans="2:17" s="30" customFormat="1" ht="83.25" customHeight="1">
      <c r="B122" s="91" t="s">
        <v>1364</v>
      </c>
      <c r="C122" s="78" t="s">
        <v>305</v>
      </c>
      <c r="D122" s="78" t="s">
        <v>1370</v>
      </c>
      <c r="E122" s="78">
        <v>25618787</v>
      </c>
      <c r="F122" s="92" t="s">
        <v>1371</v>
      </c>
      <c r="G122" s="93" t="s">
        <v>266</v>
      </c>
      <c r="H122" s="411">
        <v>40508</v>
      </c>
      <c r="I122" s="412"/>
      <c r="J122" s="92" t="s">
        <v>1372</v>
      </c>
      <c r="K122" s="410">
        <v>41323</v>
      </c>
      <c r="L122" s="382" t="s">
        <v>1373</v>
      </c>
      <c r="M122" s="78" t="s">
        <v>259</v>
      </c>
      <c r="N122" s="78" t="s">
        <v>19</v>
      </c>
      <c r="O122" s="78" t="s">
        <v>19</v>
      </c>
      <c r="P122" s="1530" t="s">
        <v>1414</v>
      </c>
      <c r="Q122" s="1531"/>
    </row>
    <row r="123" spans="2:17" s="30" customFormat="1" ht="83.25" customHeight="1">
      <c r="B123" s="78" t="s">
        <v>1375</v>
      </c>
      <c r="C123" s="214" t="s">
        <v>321</v>
      </c>
      <c r="D123" s="78" t="s">
        <v>1376</v>
      </c>
      <c r="E123" s="78">
        <v>16273371</v>
      </c>
      <c r="F123" s="92" t="s">
        <v>323</v>
      </c>
      <c r="G123" s="93" t="s">
        <v>1377</v>
      </c>
      <c r="H123" s="411">
        <v>34824</v>
      </c>
      <c r="I123" s="412"/>
      <c r="J123" s="92" t="s">
        <v>1378</v>
      </c>
      <c r="K123" s="410">
        <v>33057</v>
      </c>
      <c r="L123" s="382" t="s">
        <v>1378</v>
      </c>
      <c r="M123" s="78" t="s">
        <v>259</v>
      </c>
      <c r="N123" s="78" t="s">
        <v>19</v>
      </c>
      <c r="O123" s="78" t="s">
        <v>19</v>
      </c>
      <c r="P123" s="1530" t="s">
        <v>1415</v>
      </c>
      <c r="Q123" s="1531"/>
    </row>
    <row r="124" spans="2:17" s="30" customFormat="1" ht="83.25" customHeight="1">
      <c r="B124" s="78" t="s">
        <v>531</v>
      </c>
      <c r="C124" s="78"/>
      <c r="D124" s="78" t="s">
        <v>1380</v>
      </c>
      <c r="E124" s="78">
        <v>1059983313</v>
      </c>
      <c r="F124" s="92" t="s">
        <v>1381</v>
      </c>
      <c r="G124" s="30" t="s">
        <v>1382</v>
      </c>
      <c r="H124" s="411" t="s">
        <v>1383</v>
      </c>
      <c r="I124" s="92"/>
      <c r="J124" s="92" t="s">
        <v>1384</v>
      </c>
      <c r="K124" s="382" t="s">
        <v>1385</v>
      </c>
      <c r="L124" s="382" t="s">
        <v>531</v>
      </c>
      <c r="M124" s="78" t="s">
        <v>259</v>
      </c>
      <c r="N124" s="78" t="s">
        <v>5</v>
      </c>
      <c r="O124" s="78" t="s">
        <v>5</v>
      </c>
      <c r="P124" s="1606" t="s">
        <v>1416</v>
      </c>
      <c r="Q124" s="1607"/>
    </row>
    <row r="125" spans="2:17" s="30" customFormat="1" ht="83.25" customHeight="1">
      <c r="B125" s="78" t="s">
        <v>531</v>
      </c>
      <c r="C125" s="214"/>
      <c r="D125" s="78" t="s">
        <v>1387</v>
      </c>
      <c r="E125" s="78">
        <v>34516748</v>
      </c>
      <c r="F125" s="78" t="s">
        <v>1388</v>
      </c>
      <c r="G125" s="78" t="s">
        <v>1389</v>
      </c>
      <c r="H125" s="216"/>
      <c r="I125" s="78"/>
      <c r="J125" s="78" t="s">
        <v>1274</v>
      </c>
      <c r="K125" s="382" t="s">
        <v>1390</v>
      </c>
      <c r="L125" s="382" t="s">
        <v>1391</v>
      </c>
      <c r="M125" s="78" t="s">
        <v>259</v>
      </c>
      <c r="N125" s="78" t="s">
        <v>5</v>
      </c>
      <c r="O125" s="78" t="s">
        <v>5</v>
      </c>
      <c r="P125" s="1528" t="s">
        <v>1416</v>
      </c>
      <c r="Q125" s="1528"/>
    </row>
    <row r="126" spans="2:17" s="30" customFormat="1" ht="83.25" customHeight="1">
      <c r="B126" s="78" t="s">
        <v>1392</v>
      </c>
      <c r="C126" s="78"/>
      <c r="D126" s="78" t="s">
        <v>1393</v>
      </c>
      <c r="E126" s="78">
        <v>34509553</v>
      </c>
      <c r="F126" s="78" t="s">
        <v>741</v>
      </c>
      <c r="G126" s="78"/>
      <c r="H126" s="78"/>
      <c r="I126" s="78"/>
      <c r="J126" s="78"/>
      <c r="K126" s="382"/>
      <c r="L126" s="382"/>
      <c r="M126" s="78"/>
      <c r="N126" s="78" t="s">
        <v>5</v>
      </c>
      <c r="O126" s="78" t="s">
        <v>5</v>
      </c>
      <c r="P126" s="1528" t="s">
        <v>1417</v>
      </c>
      <c r="Q126" s="1528"/>
    </row>
    <row r="127" spans="2:17" ht="15.75" thickBot="1"/>
    <row r="128" spans="2:17" ht="54" customHeight="1">
      <c r="B128" s="121" t="s">
        <v>17</v>
      </c>
      <c r="C128" s="121" t="s">
        <v>157</v>
      </c>
      <c r="D128" s="9" t="s">
        <v>158</v>
      </c>
      <c r="E128" s="121" t="s">
        <v>28</v>
      </c>
      <c r="F128" s="25" t="s">
        <v>228</v>
      </c>
      <c r="G128" s="178"/>
    </row>
    <row r="129" spans="2:7" ht="150">
      <c r="B129" s="1540" t="s">
        <v>229</v>
      </c>
      <c r="C129" s="115" t="s">
        <v>230</v>
      </c>
      <c r="D129" s="124">
        <v>25</v>
      </c>
      <c r="E129" s="390">
        <v>0</v>
      </c>
      <c r="F129" s="1541">
        <f>+E129+E130+E131</f>
        <v>0</v>
      </c>
      <c r="G129" s="408"/>
    </row>
    <row r="130" spans="2:7" ht="120">
      <c r="B130" s="1540"/>
      <c r="C130" s="115" t="s">
        <v>231</v>
      </c>
      <c r="D130" s="123">
        <v>25</v>
      </c>
      <c r="E130" s="390">
        <v>0</v>
      </c>
      <c r="F130" s="1542"/>
      <c r="G130" s="408"/>
    </row>
    <row r="131" spans="2:7" ht="69" customHeight="1">
      <c r="B131" s="1540"/>
      <c r="C131" s="115" t="s">
        <v>232</v>
      </c>
      <c r="D131" s="124">
        <v>10</v>
      </c>
      <c r="E131" s="390">
        <v>0</v>
      </c>
      <c r="F131" s="1543"/>
      <c r="G131" s="408"/>
    </row>
    <row r="132" spans="2:7">
      <c r="C132" s="57"/>
    </row>
    <row r="135" spans="2:7">
      <c r="B135" s="8" t="s">
        <v>233</v>
      </c>
    </row>
    <row r="138" spans="2:7">
      <c r="B138" s="9" t="s">
        <v>17</v>
      </c>
      <c r="C138" s="9" t="s">
        <v>27</v>
      </c>
      <c r="D138" s="121" t="s">
        <v>28</v>
      </c>
      <c r="E138" s="121" t="s">
        <v>29</v>
      </c>
    </row>
    <row r="139" spans="2:7" ht="35.25" customHeight="1">
      <c r="B139" s="62" t="s">
        <v>236</v>
      </c>
      <c r="C139" s="123">
        <v>40</v>
      </c>
      <c r="D139" s="60">
        <f>+E111</f>
        <v>0</v>
      </c>
      <c r="E139" s="1519">
        <f>+D139+D140</f>
        <v>0</v>
      </c>
    </row>
    <row r="140" spans="2:7" ht="42.75" customHeight="1">
      <c r="B140" s="62" t="s">
        <v>237</v>
      </c>
      <c r="C140" s="123">
        <v>60</v>
      </c>
      <c r="D140" s="60">
        <f>+F129</f>
        <v>0</v>
      </c>
      <c r="E140" s="1520"/>
    </row>
  </sheetData>
  <mergeCells count="56">
    <mergeCell ref="B52:B53"/>
    <mergeCell ref="C52:C53"/>
    <mergeCell ref="D52:E52"/>
    <mergeCell ref="B2:P2"/>
    <mergeCell ref="B4:P4"/>
    <mergeCell ref="C6:N6"/>
    <mergeCell ref="C7:N7"/>
    <mergeCell ref="C8:N8"/>
    <mergeCell ref="C9:N9"/>
    <mergeCell ref="C10:E10"/>
    <mergeCell ref="B14:C15"/>
    <mergeCell ref="B16:C16"/>
    <mergeCell ref="E35:E36"/>
    <mergeCell ref="M38:N38"/>
    <mergeCell ref="P78:Q78"/>
    <mergeCell ref="C56:N56"/>
    <mergeCell ref="B58:N58"/>
    <mergeCell ref="O61:P61"/>
    <mergeCell ref="O62:P62"/>
    <mergeCell ref="O63:P63"/>
    <mergeCell ref="O64:P64"/>
    <mergeCell ref="O65:P65"/>
    <mergeCell ref="B71:N71"/>
    <mergeCell ref="J76:L76"/>
    <mergeCell ref="P76:Q76"/>
    <mergeCell ref="P77:Q77"/>
    <mergeCell ref="D93:E93"/>
    <mergeCell ref="P79:Q79"/>
    <mergeCell ref="P80:Q80"/>
    <mergeCell ref="P81:Q81"/>
    <mergeCell ref="P82:Q82"/>
    <mergeCell ref="P83:Q83"/>
    <mergeCell ref="P84:Q84"/>
    <mergeCell ref="P85:Q85"/>
    <mergeCell ref="P86:Q86"/>
    <mergeCell ref="P87:Q87"/>
    <mergeCell ref="P88:Q88"/>
    <mergeCell ref="B90:N90"/>
    <mergeCell ref="P124:Q124"/>
    <mergeCell ref="D94:E94"/>
    <mergeCell ref="B97:P97"/>
    <mergeCell ref="B100:N100"/>
    <mergeCell ref="E111:E113"/>
    <mergeCell ref="B116:N116"/>
    <mergeCell ref="J118:L118"/>
    <mergeCell ref="P118:Q118"/>
    <mergeCell ref="P119:Q119"/>
    <mergeCell ref="P120:Q120"/>
    <mergeCell ref="P121:Q121"/>
    <mergeCell ref="P122:Q122"/>
    <mergeCell ref="P123:Q123"/>
    <mergeCell ref="P125:Q125"/>
    <mergeCell ref="P126:Q126"/>
    <mergeCell ref="B129:B131"/>
    <mergeCell ref="F129:F131"/>
    <mergeCell ref="E139:E140"/>
  </mergeCells>
  <dataValidations count="2">
    <dataValidation type="list" allowBlank="1" showInputMessage="1" showErrorMessage="1" sqref="WVD983056 A65552 IR65552 SN65552 ACJ65552 AMF65552 AWB65552 BFX65552 BPT65552 BZP65552 CJL65552 CTH65552 DDD65552 DMZ65552 DWV65552 EGR65552 EQN65552 FAJ65552 FKF65552 FUB65552 GDX65552 GNT65552 GXP65552 HHL65552 HRH65552 IBD65552 IKZ65552 IUV65552 JER65552 JON65552 JYJ65552 KIF65552 KSB65552 LBX65552 LLT65552 LVP65552 MFL65552 MPH65552 MZD65552 NIZ65552 NSV65552 OCR65552 OMN65552 OWJ65552 PGF65552 PQB65552 PZX65552 QJT65552 QTP65552 RDL65552 RNH65552 RXD65552 SGZ65552 SQV65552 TAR65552 TKN65552 TUJ65552 UEF65552 UOB65552 UXX65552 VHT65552 VRP65552 WBL65552 WLH65552 WVD65552 A131088 IR131088 SN131088 ACJ131088 AMF131088 AWB131088 BFX131088 BPT131088 BZP131088 CJL131088 CTH131088 DDD131088 DMZ131088 DWV131088 EGR131088 EQN131088 FAJ131088 FKF131088 FUB131088 GDX131088 GNT131088 GXP131088 HHL131088 HRH131088 IBD131088 IKZ131088 IUV131088 JER131088 JON131088 JYJ131088 KIF131088 KSB131088 LBX131088 LLT131088 LVP131088 MFL131088 MPH131088 MZD131088 NIZ131088 NSV131088 OCR131088 OMN131088 OWJ131088 PGF131088 PQB131088 PZX131088 QJT131088 QTP131088 RDL131088 RNH131088 RXD131088 SGZ131088 SQV131088 TAR131088 TKN131088 TUJ131088 UEF131088 UOB131088 UXX131088 VHT131088 VRP131088 WBL131088 WLH131088 WVD131088 A196624 IR196624 SN196624 ACJ196624 AMF196624 AWB196624 BFX196624 BPT196624 BZP196624 CJL196624 CTH196624 DDD196624 DMZ196624 DWV196624 EGR196624 EQN196624 FAJ196624 FKF196624 FUB196624 GDX196624 GNT196624 GXP196624 HHL196624 HRH196624 IBD196624 IKZ196624 IUV196624 JER196624 JON196624 JYJ196624 KIF196624 KSB196624 LBX196624 LLT196624 LVP196624 MFL196624 MPH196624 MZD196624 NIZ196624 NSV196624 OCR196624 OMN196624 OWJ196624 PGF196624 PQB196624 PZX196624 QJT196624 QTP196624 RDL196624 RNH196624 RXD196624 SGZ196624 SQV196624 TAR196624 TKN196624 TUJ196624 UEF196624 UOB196624 UXX196624 VHT196624 VRP196624 WBL196624 WLH196624 WVD196624 A262160 IR262160 SN262160 ACJ262160 AMF262160 AWB262160 BFX262160 BPT262160 BZP262160 CJL262160 CTH262160 DDD262160 DMZ262160 DWV262160 EGR262160 EQN262160 FAJ262160 FKF262160 FUB262160 GDX262160 GNT262160 GXP262160 HHL262160 HRH262160 IBD262160 IKZ262160 IUV262160 JER262160 JON262160 JYJ262160 KIF262160 KSB262160 LBX262160 LLT262160 LVP262160 MFL262160 MPH262160 MZD262160 NIZ262160 NSV262160 OCR262160 OMN262160 OWJ262160 PGF262160 PQB262160 PZX262160 QJT262160 QTP262160 RDL262160 RNH262160 RXD262160 SGZ262160 SQV262160 TAR262160 TKN262160 TUJ262160 UEF262160 UOB262160 UXX262160 VHT262160 VRP262160 WBL262160 WLH262160 WVD262160 A327696 IR327696 SN327696 ACJ327696 AMF327696 AWB327696 BFX327696 BPT327696 BZP327696 CJL327696 CTH327696 DDD327696 DMZ327696 DWV327696 EGR327696 EQN327696 FAJ327696 FKF327696 FUB327696 GDX327696 GNT327696 GXP327696 HHL327696 HRH327696 IBD327696 IKZ327696 IUV327696 JER327696 JON327696 JYJ327696 KIF327696 KSB327696 LBX327696 LLT327696 LVP327696 MFL327696 MPH327696 MZD327696 NIZ327696 NSV327696 OCR327696 OMN327696 OWJ327696 PGF327696 PQB327696 PZX327696 QJT327696 QTP327696 RDL327696 RNH327696 RXD327696 SGZ327696 SQV327696 TAR327696 TKN327696 TUJ327696 UEF327696 UOB327696 UXX327696 VHT327696 VRP327696 WBL327696 WLH327696 WVD327696 A393232 IR393232 SN393232 ACJ393232 AMF393232 AWB393232 BFX393232 BPT393232 BZP393232 CJL393232 CTH393232 DDD393232 DMZ393232 DWV393232 EGR393232 EQN393232 FAJ393232 FKF393232 FUB393232 GDX393232 GNT393232 GXP393232 HHL393232 HRH393232 IBD393232 IKZ393232 IUV393232 JER393232 JON393232 JYJ393232 KIF393232 KSB393232 LBX393232 LLT393232 LVP393232 MFL393232 MPH393232 MZD393232 NIZ393232 NSV393232 OCR393232 OMN393232 OWJ393232 PGF393232 PQB393232 PZX393232 QJT393232 QTP393232 RDL393232 RNH393232 RXD393232 SGZ393232 SQV393232 TAR393232 TKN393232 TUJ393232 UEF393232 UOB393232 UXX393232 VHT393232 VRP393232 WBL393232 WLH393232 WVD393232 A458768 IR458768 SN458768 ACJ458768 AMF458768 AWB458768 BFX458768 BPT458768 BZP458768 CJL458768 CTH458768 DDD458768 DMZ458768 DWV458768 EGR458768 EQN458768 FAJ458768 FKF458768 FUB458768 GDX458768 GNT458768 GXP458768 HHL458768 HRH458768 IBD458768 IKZ458768 IUV458768 JER458768 JON458768 JYJ458768 KIF458768 KSB458768 LBX458768 LLT458768 LVP458768 MFL458768 MPH458768 MZD458768 NIZ458768 NSV458768 OCR458768 OMN458768 OWJ458768 PGF458768 PQB458768 PZX458768 QJT458768 QTP458768 RDL458768 RNH458768 RXD458768 SGZ458768 SQV458768 TAR458768 TKN458768 TUJ458768 UEF458768 UOB458768 UXX458768 VHT458768 VRP458768 WBL458768 WLH458768 WVD458768 A524304 IR524304 SN524304 ACJ524304 AMF524304 AWB524304 BFX524304 BPT524304 BZP524304 CJL524304 CTH524304 DDD524304 DMZ524304 DWV524304 EGR524304 EQN524304 FAJ524304 FKF524304 FUB524304 GDX524304 GNT524304 GXP524304 HHL524304 HRH524304 IBD524304 IKZ524304 IUV524304 JER524304 JON524304 JYJ524304 KIF524304 KSB524304 LBX524304 LLT524304 LVP524304 MFL524304 MPH524304 MZD524304 NIZ524304 NSV524304 OCR524304 OMN524304 OWJ524304 PGF524304 PQB524304 PZX524304 QJT524304 QTP524304 RDL524304 RNH524304 RXD524304 SGZ524304 SQV524304 TAR524304 TKN524304 TUJ524304 UEF524304 UOB524304 UXX524304 VHT524304 VRP524304 WBL524304 WLH524304 WVD524304 A589840 IR589840 SN589840 ACJ589840 AMF589840 AWB589840 BFX589840 BPT589840 BZP589840 CJL589840 CTH589840 DDD589840 DMZ589840 DWV589840 EGR589840 EQN589840 FAJ589840 FKF589840 FUB589840 GDX589840 GNT589840 GXP589840 HHL589840 HRH589840 IBD589840 IKZ589840 IUV589840 JER589840 JON589840 JYJ589840 KIF589840 KSB589840 LBX589840 LLT589840 LVP589840 MFL589840 MPH589840 MZD589840 NIZ589840 NSV589840 OCR589840 OMN589840 OWJ589840 PGF589840 PQB589840 PZX589840 QJT589840 QTP589840 RDL589840 RNH589840 RXD589840 SGZ589840 SQV589840 TAR589840 TKN589840 TUJ589840 UEF589840 UOB589840 UXX589840 VHT589840 VRP589840 WBL589840 WLH589840 WVD589840 A655376 IR655376 SN655376 ACJ655376 AMF655376 AWB655376 BFX655376 BPT655376 BZP655376 CJL655376 CTH655376 DDD655376 DMZ655376 DWV655376 EGR655376 EQN655376 FAJ655376 FKF655376 FUB655376 GDX655376 GNT655376 GXP655376 HHL655376 HRH655376 IBD655376 IKZ655376 IUV655376 JER655376 JON655376 JYJ655376 KIF655376 KSB655376 LBX655376 LLT655376 LVP655376 MFL655376 MPH655376 MZD655376 NIZ655376 NSV655376 OCR655376 OMN655376 OWJ655376 PGF655376 PQB655376 PZX655376 QJT655376 QTP655376 RDL655376 RNH655376 RXD655376 SGZ655376 SQV655376 TAR655376 TKN655376 TUJ655376 UEF655376 UOB655376 UXX655376 VHT655376 VRP655376 WBL655376 WLH655376 WVD655376 A720912 IR720912 SN720912 ACJ720912 AMF720912 AWB720912 BFX720912 BPT720912 BZP720912 CJL720912 CTH720912 DDD720912 DMZ720912 DWV720912 EGR720912 EQN720912 FAJ720912 FKF720912 FUB720912 GDX720912 GNT720912 GXP720912 HHL720912 HRH720912 IBD720912 IKZ720912 IUV720912 JER720912 JON720912 JYJ720912 KIF720912 KSB720912 LBX720912 LLT720912 LVP720912 MFL720912 MPH720912 MZD720912 NIZ720912 NSV720912 OCR720912 OMN720912 OWJ720912 PGF720912 PQB720912 PZX720912 QJT720912 QTP720912 RDL720912 RNH720912 RXD720912 SGZ720912 SQV720912 TAR720912 TKN720912 TUJ720912 UEF720912 UOB720912 UXX720912 VHT720912 VRP720912 WBL720912 WLH720912 WVD720912 A786448 IR786448 SN786448 ACJ786448 AMF786448 AWB786448 BFX786448 BPT786448 BZP786448 CJL786448 CTH786448 DDD786448 DMZ786448 DWV786448 EGR786448 EQN786448 FAJ786448 FKF786448 FUB786448 GDX786448 GNT786448 GXP786448 HHL786448 HRH786448 IBD786448 IKZ786448 IUV786448 JER786448 JON786448 JYJ786448 KIF786448 KSB786448 LBX786448 LLT786448 LVP786448 MFL786448 MPH786448 MZD786448 NIZ786448 NSV786448 OCR786448 OMN786448 OWJ786448 PGF786448 PQB786448 PZX786448 QJT786448 QTP786448 RDL786448 RNH786448 RXD786448 SGZ786448 SQV786448 TAR786448 TKN786448 TUJ786448 UEF786448 UOB786448 UXX786448 VHT786448 VRP786448 WBL786448 WLH786448 WVD786448 A851984 IR851984 SN851984 ACJ851984 AMF851984 AWB851984 BFX851984 BPT851984 BZP851984 CJL851984 CTH851984 DDD851984 DMZ851984 DWV851984 EGR851984 EQN851984 FAJ851984 FKF851984 FUB851984 GDX851984 GNT851984 GXP851984 HHL851984 HRH851984 IBD851984 IKZ851984 IUV851984 JER851984 JON851984 JYJ851984 KIF851984 KSB851984 LBX851984 LLT851984 LVP851984 MFL851984 MPH851984 MZD851984 NIZ851984 NSV851984 OCR851984 OMN851984 OWJ851984 PGF851984 PQB851984 PZX851984 QJT851984 QTP851984 RDL851984 RNH851984 RXD851984 SGZ851984 SQV851984 TAR851984 TKN851984 TUJ851984 UEF851984 UOB851984 UXX851984 VHT851984 VRP851984 WBL851984 WLH851984 WVD851984 A917520 IR917520 SN917520 ACJ917520 AMF917520 AWB917520 BFX917520 BPT917520 BZP917520 CJL917520 CTH917520 DDD917520 DMZ917520 DWV917520 EGR917520 EQN917520 FAJ917520 FKF917520 FUB917520 GDX917520 GNT917520 GXP917520 HHL917520 HRH917520 IBD917520 IKZ917520 IUV917520 JER917520 JON917520 JYJ917520 KIF917520 KSB917520 LBX917520 LLT917520 LVP917520 MFL917520 MPH917520 MZD917520 NIZ917520 NSV917520 OCR917520 OMN917520 OWJ917520 PGF917520 PQB917520 PZX917520 QJT917520 QTP917520 RDL917520 RNH917520 RXD917520 SGZ917520 SQV917520 TAR917520 TKN917520 TUJ917520 UEF917520 UOB917520 UXX917520 VHT917520 VRP917520 WBL917520 WLH917520 WVD917520 A983056 IR983056 SN983056 ACJ983056 AMF983056 AWB983056 BFX983056 BPT983056 BZP983056 CJL983056 CTH983056 DDD983056 DMZ983056 DWV983056 EGR983056 EQN983056 FAJ983056 FKF983056 FUB983056 GDX983056 GNT983056 GXP983056 HHL983056 HRH983056 IBD983056 IKZ983056 IUV983056 JER983056 JON983056 JYJ983056 KIF983056 KSB983056 LBX983056 LLT983056 LVP983056 MFL983056 MPH983056 MZD983056 NIZ983056 NSV983056 OCR983056 OMN983056 OWJ983056 PGF983056 PQB983056 PZX983056 QJT983056 QTP983056 RDL983056 RNH983056 RXD983056 SGZ983056 SQV983056 TAR983056 TKN983056 TUJ983056 UEF983056 UOB983056 UXX983056 VHT983056 VRP983056 WBL983056 WLH983056 WVD18:WVD37 WLH18:WLH37 WBL18:WBL37 VRP18:VRP37 VHT18:VHT37 UXX18:UXX37 UOB18:UOB37 UEF18:UEF37 TUJ18:TUJ37 TKN18:TKN37 TAR18:TAR37 SQV18:SQV37 SGZ18:SGZ37 RXD18:RXD37 RNH18:RNH37 RDL18:RDL37 QTP18:QTP37 QJT18:QJT37 PZX18:PZX37 PQB18:PQB37 PGF18:PGF37 OWJ18:OWJ37 OMN18:OMN37 OCR18:OCR37 NSV18:NSV37 NIZ18:NIZ37 MZD18:MZD37 MPH18:MPH37 MFL18:MFL37 LVP18:LVP37 LLT18:LLT37 LBX18:LBX37 KSB18:KSB37 KIF18:KIF37 JYJ18:JYJ37 JON18:JON37 JER18:JER37 IUV18:IUV37 IKZ18:IKZ37 IBD18:IBD37 HRH18:HRH37 HHL18:HHL37 GXP18:GXP37 GNT18:GNT37 GDX18:GDX37 FUB18:FUB37 FKF18:FKF37 FAJ18:FAJ37 EQN18:EQN37 EGR18:EGR37 DWV18:DWV37 DMZ18:DMZ37 DDD18:DDD37 CTH18:CTH37 CJL18:CJL37 BZP18:BZP37 BPT18:BPT37 BFX18:BFX37 AWB18:AWB37 AMF18:AMF37 ACJ18:ACJ37 SN18:SN37 IR18:IR37 A18:A37">
      <formula1>"1,2,3,4,5"</formula1>
    </dataValidation>
    <dataValidation type="decimal" allowBlank="1" showInputMessage="1" showErrorMessage="1" sqref="WVG983056 WLK983056 C65552 IU65552 SQ65552 ACM65552 AMI65552 AWE65552 BGA65552 BPW65552 BZS65552 CJO65552 CTK65552 DDG65552 DNC65552 DWY65552 EGU65552 EQQ65552 FAM65552 FKI65552 FUE65552 GEA65552 GNW65552 GXS65552 HHO65552 HRK65552 IBG65552 ILC65552 IUY65552 JEU65552 JOQ65552 JYM65552 KII65552 KSE65552 LCA65552 LLW65552 LVS65552 MFO65552 MPK65552 MZG65552 NJC65552 NSY65552 OCU65552 OMQ65552 OWM65552 PGI65552 PQE65552 QAA65552 QJW65552 QTS65552 RDO65552 RNK65552 RXG65552 SHC65552 SQY65552 TAU65552 TKQ65552 TUM65552 UEI65552 UOE65552 UYA65552 VHW65552 VRS65552 WBO65552 WLK65552 WVG65552 C131088 IU131088 SQ131088 ACM131088 AMI131088 AWE131088 BGA131088 BPW131088 BZS131088 CJO131088 CTK131088 DDG131088 DNC131088 DWY131088 EGU131088 EQQ131088 FAM131088 FKI131088 FUE131088 GEA131088 GNW131088 GXS131088 HHO131088 HRK131088 IBG131088 ILC131088 IUY131088 JEU131088 JOQ131088 JYM131088 KII131088 KSE131088 LCA131088 LLW131088 LVS131088 MFO131088 MPK131088 MZG131088 NJC131088 NSY131088 OCU131088 OMQ131088 OWM131088 PGI131088 PQE131088 QAA131088 QJW131088 QTS131088 RDO131088 RNK131088 RXG131088 SHC131088 SQY131088 TAU131088 TKQ131088 TUM131088 UEI131088 UOE131088 UYA131088 VHW131088 VRS131088 WBO131088 WLK131088 WVG131088 C196624 IU196624 SQ196624 ACM196624 AMI196624 AWE196624 BGA196624 BPW196624 BZS196624 CJO196624 CTK196624 DDG196624 DNC196624 DWY196624 EGU196624 EQQ196624 FAM196624 FKI196624 FUE196624 GEA196624 GNW196624 GXS196624 HHO196624 HRK196624 IBG196624 ILC196624 IUY196624 JEU196624 JOQ196624 JYM196624 KII196624 KSE196624 LCA196624 LLW196624 LVS196624 MFO196624 MPK196624 MZG196624 NJC196624 NSY196624 OCU196624 OMQ196624 OWM196624 PGI196624 PQE196624 QAA196624 QJW196624 QTS196624 RDO196624 RNK196624 RXG196624 SHC196624 SQY196624 TAU196624 TKQ196624 TUM196624 UEI196624 UOE196624 UYA196624 VHW196624 VRS196624 WBO196624 WLK196624 WVG196624 C262160 IU262160 SQ262160 ACM262160 AMI262160 AWE262160 BGA262160 BPW262160 BZS262160 CJO262160 CTK262160 DDG262160 DNC262160 DWY262160 EGU262160 EQQ262160 FAM262160 FKI262160 FUE262160 GEA262160 GNW262160 GXS262160 HHO262160 HRK262160 IBG262160 ILC262160 IUY262160 JEU262160 JOQ262160 JYM262160 KII262160 KSE262160 LCA262160 LLW262160 LVS262160 MFO262160 MPK262160 MZG262160 NJC262160 NSY262160 OCU262160 OMQ262160 OWM262160 PGI262160 PQE262160 QAA262160 QJW262160 QTS262160 RDO262160 RNK262160 RXG262160 SHC262160 SQY262160 TAU262160 TKQ262160 TUM262160 UEI262160 UOE262160 UYA262160 VHW262160 VRS262160 WBO262160 WLK262160 WVG262160 C327696 IU327696 SQ327696 ACM327696 AMI327696 AWE327696 BGA327696 BPW327696 BZS327696 CJO327696 CTK327696 DDG327696 DNC327696 DWY327696 EGU327696 EQQ327696 FAM327696 FKI327696 FUE327696 GEA327696 GNW327696 GXS327696 HHO327696 HRK327696 IBG327696 ILC327696 IUY327696 JEU327696 JOQ327696 JYM327696 KII327696 KSE327696 LCA327696 LLW327696 LVS327696 MFO327696 MPK327696 MZG327696 NJC327696 NSY327696 OCU327696 OMQ327696 OWM327696 PGI327696 PQE327696 QAA327696 QJW327696 QTS327696 RDO327696 RNK327696 RXG327696 SHC327696 SQY327696 TAU327696 TKQ327696 TUM327696 UEI327696 UOE327696 UYA327696 VHW327696 VRS327696 WBO327696 WLK327696 WVG327696 C393232 IU393232 SQ393232 ACM393232 AMI393232 AWE393232 BGA393232 BPW393232 BZS393232 CJO393232 CTK393232 DDG393232 DNC393232 DWY393232 EGU393232 EQQ393232 FAM393232 FKI393232 FUE393232 GEA393232 GNW393232 GXS393232 HHO393232 HRK393232 IBG393232 ILC393232 IUY393232 JEU393232 JOQ393232 JYM393232 KII393232 KSE393232 LCA393232 LLW393232 LVS393232 MFO393232 MPK393232 MZG393232 NJC393232 NSY393232 OCU393232 OMQ393232 OWM393232 PGI393232 PQE393232 QAA393232 QJW393232 QTS393232 RDO393232 RNK393232 RXG393232 SHC393232 SQY393232 TAU393232 TKQ393232 TUM393232 UEI393232 UOE393232 UYA393232 VHW393232 VRS393232 WBO393232 WLK393232 WVG393232 C458768 IU458768 SQ458768 ACM458768 AMI458768 AWE458768 BGA458768 BPW458768 BZS458768 CJO458768 CTK458768 DDG458768 DNC458768 DWY458768 EGU458768 EQQ458768 FAM458768 FKI458768 FUE458768 GEA458768 GNW458768 GXS458768 HHO458768 HRK458768 IBG458768 ILC458768 IUY458768 JEU458768 JOQ458768 JYM458768 KII458768 KSE458768 LCA458768 LLW458768 LVS458768 MFO458768 MPK458768 MZG458768 NJC458768 NSY458768 OCU458768 OMQ458768 OWM458768 PGI458768 PQE458768 QAA458768 QJW458768 QTS458768 RDO458768 RNK458768 RXG458768 SHC458768 SQY458768 TAU458768 TKQ458768 TUM458768 UEI458768 UOE458768 UYA458768 VHW458768 VRS458768 WBO458768 WLK458768 WVG458768 C524304 IU524304 SQ524304 ACM524304 AMI524304 AWE524304 BGA524304 BPW524304 BZS524304 CJO524304 CTK524304 DDG524304 DNC524304 DWY524304 EGU524304 EQQ524304 FAM524304 FKI524304 FUE524304 GEA524304 GNW524304 GXS524304 HHO524304 HRK524304 IBG524304 ILC524304 IUY524304 JEU524304 JOQ524304 JYM524304 KII524304 KSE524304 LCA524304 LLW524304 LVS524304 MFO524304 MPK524304 MZG524304 NJC524304 NSY524304 OCU524304 OMQ524304 OWM524304 PGI524304 PQE524304 QAA524304 QJW524304 QTS524304 RDO524304 RNK524304 RXG524304 SHC524304 SQY524304 TAU524304 TKQ524304 TUM524304 UEI524304 UOE524304 UYA524304 VHW524304 VRS524304 WBO524304 WLK524304 WVG524304 C589840 IU589840 SQ589840 ACM589840 AMI589840 AWE589840 BGA589840 BPW589840 BZS589840 CJO589840 CTK589840 DDG589840 DNC589840 DWY589840 EGU589840 EQQ589840 FAM589840 FKI589840 FUE589840 GEA589840 GNW589840 GXS589840 HHO589840 HRK589840 IBG589840 ILC589840 IUY589840 JEU589840 JOQ589840 JYM589840 KII589840 KSE589840 LCA589840 LLW589840 LVS589840 MFO589840 MPK589840 MZG589840 NJC589840 NSY589840 OCU589840 OMQ589840 OWM589840 PGI589840 PQE589840 QAA589840 QJW589840 QTS589840 RDO589840 RNK589840 RXG589840 SHC589840 SQY589840 TAU589840 TKQ589840 TUM589840 UEI589840 UOE589840 UYA589840 VHW589840 VRS589840 WBO589840 WLK589840 WVG589840 C655376 IU655376 SQ655376 ACM655376 AMI655376 AWE655376 BGA655376 BPW655376 BZS655376 CJO655376 CTK655376 DDG655376 DNC655376 DWY655376 EGU655376 EQQ655376 FAM655376 FKI655376 FUE655376 GEA655376 GNW655376 GXS655376 HHO655376 HRK655376 IBG655376 ILC655376 IUY655376 JEU655376 JOQ655376 JYM655376 KII655376 KSE655376 LCA655376 LLW655376 LVS655376 MFO655376 MPK655376 MZG655376 NJC655376 NSY655376 OCU655376 OMQ655376 OWM655376 PGI655376 PQE655376 QAA655376 QJW655376 QTS655376 RDO655376 RNK655376 RXG655376 SHC655376 SQY655376 TAU655376 TKQ655376 TUM655376 UEI655376 UOE655376 UYA655376 VHW655376 VRS655376 WBO655376 WLK655376 WVG655376 C720912 IU720912 SQ720912 ACM720912 AMI720912 AWE720912 BGA720912 BPW720912 BZS720912 CJO720912 CTK720912 DDG720912 DNC720912 DWY720912 EGU720912 EQQ720912 FAM720912 FKI720912 FUE720912 GEA720912 GNW720912 GXS720912 HHO720912 HRK720912 IBG720912 ILC720912 IUY720912 JEU720912 JOQ720912 JYM720912 KII720912 KSE720912 LCA720912 LLW720912 LVS720912 MFO720912 MPK720912 MZG720912 NJC720912 NSY720912 OCU720912 OMQ720912 OWM720912 PGI720912 PQE720912 QAA720912 QJW720912 QTS720912 RDO720912 RNK720912 RXG720912 SHC720912 SQY720912 TAU720912 TKQ720912 TUM720912 UEI720912 UOE720912 UYA720912 VHW720912 VRS720912 WBO720912 WLK720912 WVG720912 C786448 IU786448 SQ786448 ACM786448 AMI786448 AWE786448 BGA786448 BPW786448 BZS786448 CJO786448 CTK786448 DDG786448 DNC786448 DWY786448 EGU786448 EQQ786448 FAM786448 FKI786448 FUE786448 GEA786448 GNW786448 GXS786448 HHO786448 HRK786448 IBG786448 ILC786448 IUY786448 JEU786448 JOQ786448 JYM786448 KII786448 KSE786448 LCA786448 LLW786448 LVS786448 MFO786448 MPK786448 MZG786448 NJC786448 NSY786448 OCU786448 OMQ786448 OWM786448 PGI786448 PQE786448 QAA786448 QJW786448 QTS786448 RDO786448 RNK786448 RXG786448 SHC786448 SQY786448 TAU786448 TKQ786448 TUM786448 UEI786448 UOE786448 UYA786448 VHW786448 VRS786448 WBO786448 WLK786448 WVG786448 C851984 IU851984 SQ851984 ACM851984 AMI851984 AWE851984 BGA851984 BPW851984 BZS851984 CJO851984 CTK851984 DDG851984 DNC851984 DWY851984 EGU851984 EQQ851984 FAM851984 FKI851984 FUE851984 GEA851984 GNW851984 GXS851984 HHO851984 HRK851984 IBG851984 ILC851984 IUY851984 JEU851984 JOQ851984 JYM851984 KII851984 KSE851984 LCA851984 LLW851984 LVS851984 MFO851984 MPK851984 MZG851984 NJC851984 NSY851984 OCU851984 OMQ851984 OWM851984 PGI851984 PQE851984 QAA851984 QJW851984 QTS851984 RDO851984 RNK851984 RXG851984 SHC851984 SQY851984 TAU851984 TKQ851984 TUM851984 UEI851984 UOE851984 UYA851984 VHW851984 VRS851984 WBO851984 WLK851984 WVG851984 C917520 IU917520 SQ917520 ACM917520 AMI917520 AWE917520 BGA917520 BPW917520 BZS917520 CJO917520 CTK917520 DDG917520 DNC917520 DWY917520 EGU917520 EQQ917520 FAM917520 FKI917520 FUE917520 GEA917520 GNW917520 GXS917520 HHO917520 HRK917520 IBG917520 ILC917520 IUY917520 JEU917520 JOQ917520 JYM917520 KII917520 KSE917520 LCA917520 LLW917520 LVS917520 MFO917520 MPK917520 MZG917520 NJC917520 NSY917520 OCU917520 OMQ917520 OWM917520 PGI917520 PQE917520 QAA917520 QJW917520 QTS917520 RDO917520 RNK917520 RXG917520 SHC917520 SQY917520 TAU917520 TKQ917520 TUM917520 UEI917520 UOE917520 UYA917520 VHW917520 VRS917520 WBO917520 WLK917520 WVG917520 C983056 IU983056 SQ983056 ACM983056 AMI983056 AWE983056 BGA983056 BPW983056 BZS983056 CJO983056 CTK983056 DDG983056 DNC983056 DWY983056 EGU983056 EQQ983056 FAM983056 FKI983056 FUE983056 GEA983056 GNW983056 GXS983056 HHO983056 HRK983056 IBG983056 ILC983056 IUY983056 JEU983056 JOQ983056 JYM983056 KII983056 KSE983056 LCA983056 LLW983056 LVS983056 MFO983056 MPK983056 MZG983056 NJC983056 NSY983056 OCU983056 OMQ983056 OWM983056 PGI983056 PQE983056 QAA983056 QJW983056 QTS983056 RDO983056 RNK983056 RXG983056 SHC983056 SQY983056 TAU983056 TKQ983056 TUM983056 UEI983056 UOE983056 UYA983056 VHW983056 VRS983056 WBO983056 WVG18:WVG37 WLK18:WLK37 WBO18:WBO37 VRS18:VRS37 VHW18:VHW37 UYA18:UYA37 UOE18:UOE37 UEI18:UEI37 TUM18:TUM37 TKQ18:TKQ37 TAU18:TAU37 SQY18:SQY37 SHC18:SHC37 RXG18:RXG37 RNK18:RNK37 RDO18:RDO37 QTS18:QTS37 QJW18:QJW37 QAA18:QAA37 PQE18:PQE37 PGI18:PGI37 OWM18:OWM37 OMQ18:OMQ37 OCU18:OCU37 NSY18:NSY37 NJC18:NJC37 MZG18:MZG37 MPK18:MPK37 MFO18:MFO37 LVS18:LVS37 LLW18:LLW37 LCA18:LCA37 KSE18:KSE37 KII18:KII37 JYM18:JYM37 JOQ18:JOQ37 JEU18:JEU37 IUY18:IUY37 ILC18:ILC37 IBG18:IBG37 HRK18:HRK37 HHO18:HHO37 GXS18:GXS37 GNW18:GNW37 GEA18:GEA37 FUE18:FUE37 FKI18:FKI37 FAM18:FAM37 EQQ18:EQQ37 EGU18:EGU37 DWY18:DWY37 DNC18:DNC37 DDG18:DDG37 CTK18:CTK37 CJO18:CJO37 BZS18:BZS37 BPW18:BPW37 BGA18:BGA37 AWE18:AWE37 AMI18:AMI37 ACM18:ACM37 SQ18:SQ37 IU18:IU37">
      <formula1>0</formula1>
      <formula2>1</formula2>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40"/>
  <sheetViews>
    <sheetView topLeftCell="A25" zoomScale="70" zoomScaleNormal="70" workbookViewId="0">
      <selection activeCell="C26" sqref="C26"/>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30" customWidth="1"/>
    <col min="8" max="8" width="24.5703125" style="28" customWidth="1"/>
    <col min="9" max="9" width="24" style="28" customWidth="1"/>
    <col min="10" max="10" width="25.7109375" style="28" customWidth="1"/>
    <col min="11" max="11" width="18.28515625" style="28" customWidth="1"/>
    <col min="12" max="12" width="25.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1" width="6.42578125" style="28" customWidth="1"/>
    <col min="22" max="250" width="11.42578125" style="28"/>
    <col min="251" max="251" width="1" style="28" customWidth="1"/>
    <col min="252" max="252" width="4.28515625" style="28" customWidth="1"/>
    <col min="253" max="253" width="34.7109375" style="28" customWidth="1"/>
    <col min="254" max="254" width="0" style="28" hidden="1" customWidth="1"/>
    <col min="255" max="255" width="20" style="28" customWidth="1"/>
    <col min="256" max="256" width="20.85546875" style="28" customWidth="1"/>
    <col min="257" max="257" width="25" style="28" customWidth="1"/>
    <col min="258" max="258" width="18.7109375" style="28" customWidth="1"/>
    <col min="259" max="259" width="29.7109375" style="28" customWidth="1"/>
    <col min="260" max="260" width="13.42578125" style="28" customWidth="1"/>
    <col min="261" max="261" width="13.85546875" style="28" customWidth="1"/>
    <col min="262" max="266" width="16.5703125" style="28" customWidth="1"/>
    <col min="267" max="267" width="20.5703125" style="28" customWidth="1"/>
    <col min="268" max="268" width="21.140625" style="28" customWidth="1"/>
    <col min="269" max="269" width="9.5703125" style="28" customWidth="1"/>
    <col min="270" max="270" width="0.42578125" style="28" customWidth="1"/>
    <col min="271" max="277" width="6.42578125" style="28" customWidth="1"/>
    <col min="278" max="506" width="11.42578125" style="28"/>
    <col min="507" max="507" width="1" style="28" customWidth="1"/>
    <col min="508" max="508" width="4.28515625" style="28" customWidth="1"/>
    <col min="509" max="509" width="34.7109375" style="28" customWidth="1"/>
    <col min="510" max="510" width="0" style="28" hidden="1" customWidth="1"/>
    <col min="511" max="511" width="20" style="28" customWidth="1"/>
    <col min="512" max="512" width="20.85546875" style="28" customWidth="1"/>
    <col min="513" max="513" width="25" style="28" customWidth="1"/>
    <col min="514" max="514" width="18.7109375" style="28" customWidth="1"/>
    <col min="515" max="515" width="29.7109375" style="28" customWidth="1"/>
    <col min="516" max="516" width="13.42578125" style="28" customWidth="1"/>
    <col min="517" max="517" width="13.85546875" style="28" customWidth="1"/>
    <col min="518" max="522" width="16.5703125" style="28" customWidth="1"/>
    <col min="523" max="523" width="20.5703125" style="28" customWidth="1"/>
    <col min="524" max="524" width="21.140625" style="28" customWidth="1"/>
    <col min="525" max="525" width="9.5703125" style="28" customWidth="1"/>
    <col min="526" max="526" width="0.42578125" style="28" customWidth="1"/>
    <col min="527" max="533" width="6.42578125" style="28" customWidth="1"/>
    <col min="534" max="762" width="11.42578125" style="28"/>
    <col min="763" max="763" width="1" style="28" customWidth="1"/>
    <col min="764" max="764" width="4.28515625" style="28" customWidth="1"/>
    <col min="765" max="765" width="34.7109375" style="28" customWidth="1"/>
    <col min="766" max="766" width="0" style="28" hidden="1" customWidth="1"/>
    <col min="767" max="767" width="20" style="28" customWidth="1"/>
    <col min="768" max="768" width="20.85546875" style="28" customWidth="1"/>
    <col min="769" max="769" width="25" style="28" customWidth="1"/>
    <col min="770" max="770" width="18.7109375" style="28" customWidth="1"/>
    <col min="771" max="771" width="29.7109375" style="28" customWidth="1"/>
    <col min="772" max="772" width="13.42578125" style="28" customWidth="1"/>
    <col min="773" max="773" width="13.85546875" style="28" customWidth="1"/>
    <col min="774" max="778" width="16.5703125" style="28" customWidth="1"/>
    <col min="779" max="779" width="20.5703125" style="28" customWidth="1"/>
    <col min="780" max="780" width="21.140625" style="28" customWidth="1"/>
    <col min="781" max="781" width="9.5703125" style="28" customWidth="1"/>
    <col min="782" max="782" width="0.42578125" style="28" customWidth="1"/>
    <col min="783" max="789" width="6.42578125" style="28" customWidth="1"/>
    <col min="790" max="1018" width="11.42578125" style="28"/>
    <col min="1019" max="1019" width="1" style="28" customWidth="1"/>
    <col min="1020" max="1020" width="4.28515625" style="28" customWidth="1"/>
    <col min="1021" max="1021" width="34.7109375" style="28" customWidth="1"/>
    <col min="1022" max="1022" width="0" style="28" hidden="1" customWidth="1"/>
    <col min="1023" max="1023" width="20" style="28" customWidth="1"/>
    <col min="1024" max="1024" width="20.85546875" style="28" customWidth="1"/>
    <col min="1025" max="1025" width="25" style="28" customWidth="1"/>
    <col min="1026" max="1026" width="18.7109375" style="28" customWidth="1"/>
    <col min="1027" max="1027" width="29.7109375" style="28" customWidth="1"/>
    <col min="1028" max="1028" width="13.42578125" style="28" customWidth="1"/>
    <col min="1029" max="1029" width="13.85546875" style="28" customWidth="1"/>
    <col min="1030" max="1034" width="16.5703125" style="28" customWidth="1"/>
    <col min="1035" max="1035" width="20.5703125" style="28" customWidth="1"/>
    <col min="1036" max="1036" width="21.140625" style="28" customWidth="1"/>
    <col min="1037" max="1037" width="9.5703125" style="28" customWidth="1"/>
    <col min="1038" max="1038" width="0.42578125" style="28" customWidth="1"/>
    <col min="1039" max="1045" width="6.42578125" style="28" customWidth="1"/>
    <col min="1046" max="1274" width="11.42578125" style="28"/>
    <col min="1275" max="1275" width="1" style="28" customWidth="1"/>
    <col min="1276" max="1276" width="4.28515625" style="28" customWidth="1"/>
    <col min="1277" max="1277" width="34.7109375" style="28" customWidth="1"/>
    <col min="1278" max="1278" width="0" style="28" hidden="1" customWidth="1"/>
    <col min="1279" max="1279" width="20" style="28" customWidth="1"/>
    <col min="1280" max="1280" width="20.85546875" style="28" customWidth="1"/>
    <col min="1281" max="1281" width="25" style="28" customWidth="1"/>
    <col min="1282" max="1282" width="18.7109375" style="28" customWidth="1"/>
    <col min="1283" max="1283" width="29.7109375" style="28" customWidth="1"/>
    <col min="1284" max="1284" width="13.42578125" style="28" customWidth="1"/>
    <col min="1285" max="1285" width="13.85546875" style="28" customWidth="1"/>
    <col min="1286" max="1290" width="16.5703125" style="28" customWidth="1"/>
    <col min="1291" max="1291" width="20.5703125" style="28" customWidth="1"/>
    <col min="1292" max="1292" width="21.140625" style="28" customWidth="1"/>
    <col min="1293" max="1293" width="9.5703125" style="28" customWidth="1"/>
    <col min="1294" max="1294" width="0.42578125" style="28" customWidth="1"/>
    <col min="1295" max="1301" width="6.42578125" style="28" customWidth="1"/>
    <col min="1302" max="1530" width="11.42578125" style="28"/>
    <col min="1531" max="1531" width="1" style="28" customWidth="1"/>
    <col min="1532" max="1532" width="4.28515625" style="28" customWidth="1"/>
    <col min="1533" max="1533" width="34.7109375" style="28" customWidth="1"/>
    <col min="1534" max="1534" width="0" style="28" hidden="1" customWidth="1"/>
    <col min="1535" max="1535" width="20" style="28" customWidth="1"/>
    <col min="1536" max="1536" width="20.85546875" style="28" customWidth="1"/>
    <col min="1537" max="1537" width="25" style="28" customWidth="1"/>
    <col min="1538" max="1538" width="18.7109375" style="28" customWidth="1"/>
    <col min="1539" max="1539" width="29.7109375" style="28" customWidth="1"/>
    <col min="1540" max="1540" width="13.42578125" style="28" customWidth="1"/>
    <col min="1541" max="1541" width="13.85546875" style="28" customWidth="1"/>
    <col min="1542" max="1546" width="16.5703125" style="28" customWidth="1"/>
    <col min="1547" max="1547" width="20.5703125" style="28" customWidth="1"/>
    <col min="1548" max="1548" width="21.140625" style="28" customWidth="1"/>
    <col min="1549" max="1549" width="9.5703125" style="28" customWidth="1"/>
    <col min="1550" max="1550" width="0.42578125" style="28" customWidth="1"/>
    <col min="1551" max="1557" width="6.42578125" style="28" customWidth="1"/>
    <col min="1558" max="1786" width="11.42578125" style="28"/>
    <col min="1787" max="1787" width="1" style="28" customWidth="1"/>
    <col min="1788" max="1788" width="4.28515625" style="28" customWidth="1"/>
    <col min="1789" max="1789" width="34.7109375" style="28" customWidth="1"/>
    <col min="1790" max="1790" width="0" style="28" hidden="1" customWidth="1"/>
    <col min="1791" max="1791" width="20" style="28" customWidth="1"/>
    <col min="1792" max="1792" width="20.85546875" style="28" customWidth="1"/>
    <col min="1793" max="1793" width="25" style="28" customWidth="1"/>
    <col min="1794" max="1794" width="18.7109375" style="28" customWidth="1"/>
    <col min="1795" max="1795" width="29.7109375" style="28" customWidth="1"/>
    <col min="1796" max="1796" width="13.42578125" style="28" customWidth="1"/>
    <col min="1797" max="1797" width="13.85546875" style="28" customWidth="1"/>
    <col min="1798" max="1802" width="16.5703125" style="28" customWidth="1"/>
    <col min="1803" max="1803" width="20.5703125" style="28" customWidth="1"/>
    <col min="1804" max="1804" width="21.140625" style="28" customWidth="1"/>
    <col min="1805" max="1805" width="9.5703125" style="28" customWidth="1"/>
    <col min="1806" max="1806" width="0.42578125" style="28" customWidth="1"/>
    <col min="1807" max="1813" width="6.42578125" style="28" customWidth="1"/>
    <col min="1814" max="2042" width="11.42578125" style="28"/>
    <col min="2043" max="2043" width="1" style="28" customWidth="1"/>
    <col min="2044" max="2044" width="4.28515625" style="28" customWidth="1"/>
    <col min="2045" max="2045" width="34.7109375" style="28" customWidth="1"/>
    <col min="2046" max="2046" width="0" style="28" hidden="1" customWidth="1"/>
    <col min="2047" max="2047" width="20" style="28" customWidth="1"/>
    <col min="2048" max="2048" width="20.85546875" style="28" customWidth="1"/>
    <col min="2049" max="2049" width="25" style="28" customWidth="1"/>
    <col min="2050" max="2050" width="18.7109375" style="28" customWidth="1"/>
    <col min="2051" max="2051" width="29.7109375" style="28" customWidth="1"/>
    <col min="2052" max="2052" width="13.42578125" style="28" customWidth="1"/>
    <col min="2053" max="2053" width="13.85546875" style="28" customWidth="1"/>
    <col min="2054" max="2058" width="16.5703125" style="28" customWidth="1"/>
    <col min="2059" max="2059" width="20.5703125" style="28" customWidth="1"/>
    <col min="2060" max="2060" width="21.140625" style="28" customWidth="1"/>
    <col min="2061" max="2061" width="9.5703125" style="28" customWidth="1"/>
    <col min="2062" max="2062" width="0.42578125" style="28" customWidth="1"/>
    <col min="2063" max="2069" width="6.42578125" style="28" customWidth="1"/>
    <col min="2070" max="2298" width="11.42578125" style="28"/>
    <col min="2299" max="2299" width="1" style="28" customWidth="1"/>
    <col min="2300" max="2300" width="4.28515625" style="28" customWidth="1"/>
    <col min="2301" max="2301" width="34.7109375" style="28" customWidth="1"/>
    <col min="2302" max="2302" width="0" style="28" hidden="1" customWidth="1"/>
    <col min="2303" max="2303" width="20" style="28" customWidth="1"/>
    <col min="2304" max="2304" width="20.85546875" style="28" customWidth="1"/>
    <col min="2305" max="2305" width="25" style="28" customWidth="1"/>
    <col min="2306" max="2306" width="18.7109375" style="28" customWidth="1"/>
    <col min="2307" max="2307" width="29.7109375" style="28" customWidth="1"/>
    <col min="2308" max="2308" width="13.42578125" style="28" customWidth="1"/>
    <col min="2309" max="2309" width="13.85546875" style="28" customWidth="1"/>
    <col min="2310" max="2314" width="16.5703125" style="28" customWidth="1"/>
    <col min="2315" max="2315" width="20.5703125" style="28" customWidth="1"/>
    <col min="2316" max="2316" width="21.140625" style="28" customWidth="1"/>
    <col min="2317" max="2317" width="9.5703125" style="28" customWidth="1"/>
    <col min="2318" max="2318" width="0.42578125" style="28" customWidth="1"/>
    <col min="2319" max="2325" width="6.42578125" style="28" customWidth="1"/>
    <col min="2326" max="2554" width="11.42578125" style="28"/>
    <col min="2555" max="2555" width="1" style="28" customWidth="1"/>
    <col min="2556" max="2556" width="4.28515625" style="28" customWidth="1"/>
    <col min="2557" max="2557" width="34.7109375" style="28" customWidth="1"/>
    <col min="2558" max="2558" width="0" style="28" hidden="1" customWidth="1"/>
    <col min="2559" max="2559" width="20" style="28" customWidth="1"/>
    <col min="2560" max="2560" width="20.85546875" style="28" customWidth="1"/>
    <col min="2561" max="2561" width="25" style="28" customWidth="1"/>
    <col min="2562" max="2562" width="18.7109375" style="28" customWidth="1"/>
    <col min="2563" max="2563" width="29.7109375" style="28" customWidth="1"/>
    <col min="2564" max="2564" width="13.42578125" style="28" customWidth="1"/>
    <col min="2565" max="2565" width="13.85546875" style="28" customWidth="1"/>
    <col min="2566" max="2570" width="16.5703125" style="28" customWidth="1"/>
    <col min="2571" max="2571" width="20.5703125" style="28" customWidth="1"/>
    <col min="2572" max="2572" width="21.140625" style="28" customWidth="1"/>
    <col min="2573" max="2573" width="9.5703125" style="28" customWidth="1"/>
    <col min="2574" max="2574" width="0.42578125" style="28" customWidth="1"/>
    <col min="2575" max="2581" width="6.42578125" style="28" customWidth="1"/>
    <col min="2582" max="2810" width="11.42578125" style="28"/>
    <col min="2811" max="2811" width="1" style="28" customWidth="1"/>
    <col min="2812" max="2812" width="4.28515625" style="28" customWidth="1"/>
    <col min="2813" max="2813" width="34.7109375" style="28" customWidth="1"/>
    <col min="2814" max="2814" width="0" style="28" hidden="1" customWidth="1"/>
    <col min="2815" max="2815" width="20" style="28" customWidth="1"/>
    <col min="2816" max="2816" width="20.85546875" style="28" customWidth="1"/>
    <col min="2817" max="2817" width="25" style="28" customWidth="1"/>
    <col min="2818" max="2818" width="18.7109375" style="28" customWidth="1"/>
    <col min="2819" max="2819" width="29.7109375" style="28" customWidth="1"/>
    <col min="2820" max="2820" width="13.42578125" style="28" customWidth="1"/>
    <col min="2821" max="2821" width="13.85546875" style="28" customWidth="1"/>
    <col min="2822" max="2826" width="16.5703125" style="28" customWidth="1"/>
    <col min="2827" max="2827" width="20.5703125" style="28" customWidth="1"/>
    <col min="2828" max="2828" width="21.140625" style="28" customWidth="1"/>
    <col min="2829" max="2829" width="9.5703125" style="28" customWidth="1"/>
    <col min="2830" max="2830" width="0.42578125" style="28" customWidth="1"/>
    <col min="2831" max="2837" width="6.42578125" style="28" customWidth="1"/>
    <col min="2838" max="3066" width="11.42578125" style="28"/>
    <col min="3067" max="3067" width="1" style="28" customWidth="1"/>
    <col min="3068" max="3068" width="4.28515625" style="28" customWidth="1"/>
    <col min="3069" max="3069" width="34.7109375" style="28" customWidth="1"/>
    <col min="3070" max="3070" width="0" style="28" hidden="1" customWidth="1"/>
    <col min="3071" max="3071" width="20" style="28" customWidth="1"/>
    <col min="3072" max="3072" width="20.85546875" style="28" customWidth="1"/>
    <col min="3073" max="3073" width="25" style="28" customWidth="1"/>
    <col min="3074" max="3074" width="18.7109375" style="28" customWidth="1"/>
    <col min="3075" max="3075" width="29.7109375" style="28" customWidth="1"/>
    <col min="3076" max="3076" width="13.42578125" style="28" customWidth="1"/>
    <col min="3077" max="3077" width="13.85546875" style="28" customWidth="1"/>
    <col min="3078" max="3082" width="16.5703125" style="28" customWidth="1"/>
    <col min="3083" max="3083" width="20.5703125" style="28" customWidth="1"/>
    <col min="3084" max="3084" width="21.140625" style="28" customWidth="1"/>
    <col min="3085" max="3085" width="9.5703125" style="28" customWidth="1"/>
    <col min="3086" max="3086" width="0.42578125" style="28" customWidth="1"/>
    <col min="3087" max="3093" width="6.42578125" style="28" customWidth="1"/>
    <col min="3094" max="3322" width="11.42578125" style="28"/>
    <col min="3323" max="3323" width="1" style="28" customWidth="1"/>
    <col min="3324" max="3324" width="4.28515625" style="28" customWidth="1"/>
    <col min="3325" max="3325" width="34.7109375" style="28" customWidth="1"/>
    <col min="3326" max="3326" width="0" style="28" hidden="1" customWidth="1"/>
    <col min="3327" max="3327" width="20" style="28" customWidth="1"/>
    <col min="3328" max="3328" width="20.85546875" style="28" customWidth="1"/>
    <col min="3329" max="3329" width="25" style="28" customWidth="1"/>
    <col min="3330" max="3330" width="18.7109375" style="28" customWidth="1"/>
    <col min="3331" max="3331" width="29.7109375" style="28" customWidth="1"/>
    <col min="3332" max="3332" width="13.42578125" style="28" customWidth="1"/>
    <col min="3333" max="3333" width="13.85546875" style="28" customWidth="1"/>
    <col min="3334" max="3338" width="16.5703125" style="28" customWidth="1"/>
    <col min="3339" max="3339" width="20.5703125" style="28" customWidth="1"/>
    <col min="3340" max="3340" width="21.140625" style="28" customWidth="1"/>
    <col min="3341" max="3341" width="9.5703125" style="28" customWidth="1"/>
    <col min="3342" max="3342" width="0.42578125" style="28" customWidth="1"/>
    <col min="3343" max="3349" width="6.42578125" style="28" customWidth="1"/>
    <col min="3350" max="3578" width="11.42578125" style="28"/>
    <col min="3579" max="3579" width="1" style="28" customWidth="1"/>
    <col min="3580" max="3580" width="4.28515625" style="28" customWidth="1"/>
    <col min="3581" max="3581" width="34.7109375" style="28" customWidth="1"/>
    <col min="3582" max="3582" width="0" style="28" hidden="1" customWidth="1"/>
    <col min="3583" max="3583" width="20" style="28" customWidth="1"/>
    <col min="3584" max="3584" width="20.85546875" style="28" customWidth="1"/>
    <col min="3585" max="3585" width="25" style="28" customWidth="1"/>
    <col min="3586" max="3586" width="18.7109375" style="28" customWidth="1"/>
    <col min="3587" max="3587" width="29.7109375" style="28" customWidth="1"/>
    <col min="3588" max="3588" width="13.42578125" style="28" customWidth="1"/>
    <col min="3589" max="3589" width="13.85546875" style="28" customWidth="1"/>
    <col min="3590" max="3594" width="16.5703125" style="28" customWidth="1"/>
    <col min="3595" max="3595" width="20.5703125" style="28" customWidth="1"/>
    <col min="3596" max="3596" width="21.140625" style="28" customWidth="1"/>
    <col min="3597" max="3597" width="9.5703125" style="28" customWidth="1"/>
    <col min="3598" max="3598" width="0.42578125" style="28" customWidth="1"/>
    <col min="3599" max="3605" width="6.42578125" style="28" customWidth="1"/>
    <col min="3606" max="3834" width="11.42578125" style="28"/>
    <col min="3835" max="3835" width="1" style="28" customWidth="1"/>
    <col min="3836" max="3836" width="4.28515625" style="28" customWidth="1"/>
    <col min="3837" max="3837" width="34.7109375" style="28" customWidth="1"/>
    <col min="3838" max="3838" width="0" style="28" hidden="1" customWidth="1"/>
    <col min="3839" max="3839" width="20" style="28" customWidth="1"/>
    <col min="3840" max="3840" width="20.85546875" style="28" customWidth="1"/>
    <col min="3841" max="3841" width="25" style="28" customWidth="1"/>
    <col min="3842" max="3842" width="18.7109375" style="28" customWidth="1"/>
    <col min="3843" max="3843" width="29.7109375" style="28" customWidth="1"/>
    <col min="3844" max="3844" width="13.42578125" style="28" customWidth="1"/>
    <col min="3845" max="3845" width="13.85546875" style="28" customWidth="1"/>
    <col min="3846" max="3850" width="16.5703125" style="28" customWidth="1"/>
    <col min="3851" max="3851" width="20.5703125" style="28" customWidth="1"/>
    <col min="3852" max="3852" width="21.140625" style="28" customWidth="1"/>
    <col min="3853" max="3853" width="9.5703125" style="28" customWidth="1"/>
    <col min="3854" max="3854" width="0.42578125" style="28" customWidth="1"/>
    <col min="3855" max="3861" width="6.42578125" style="28" customWidth="1"/>
    <col min="3862" max="4090" width="11.42578125" style="28"/>
    <col min="4091" max="4091" width="1" style="28" customWidth="1"/>
    <col min="4092" max="4092" width="4.28515625" style="28" customWidth="1"/>
    <col min="4093" max="4093" width="34.7109375" style="28" customWidth="1"/>
    <col min="4094" max="4094" width="0" style="28" hidden="1" customWidth="1"/>
    <col min="4095" max="4095" width="20" style="28" customWidth="1"/>
    <col min="4096" max="4096" width="20.85546875" style="28" customWidth="1"/>
    <col min="4097" max="4097" width="25" style="28" customWidth="1"/>
    <col min="4098" max="4098" width="18.7109375" style="28" customWidth="1"/>
    <col min="4099" max="4099" width="29.7109375" style="28" customWidth="1"/>
    <col min="4100" max="4100" width="13.42578125" style="28" customWidth="1"/>
    <col min="4101" max="4101" width="13.85546875" style="28" customWidth="1"/>
    <col min="4102" max="4106" width="16.5703125" style="28" customWidth="1"/>
    <col min="4107" max="4107" width="20.5703125" style="28" customWidth="1"/>
    <col min="4108" max="4108" width="21.140625" style="28" customWidth="1"/>
    <col min="4109" max="4109" width="9.5703125" style="28" customWidth="1"/>
    <col min="4110" max="4110" width="0.42578125" style="28" customWidth="1"/>
    <col min="4111" max="4117" width="6.42578125" style="28" customWidth="1"/>
    <col min="4118" max="4346" width="11.42578125" style="28"/>
    <col min="4347" max="4347" width="1" style="28" customWidth="1"/>
    <col min="4348" max="4348" width="4.28515625" style="28" customWidth="1"/>
    <col min="4349" max="4349" width="34.7109375" style="28" customWidth="1"/>
    <col min="4350" max="4350" width="0" style="28" hidden="1" customWidth="1"/>
    <col min="4351" max="4351" width="20" style="28" customWidth="1"/>
    <col min="4352" max="4352" width="20.85546875" style="28" customWidth="1"/>
    <col min="4353" max="4353" width="25" style="28" customWidth="1"/>
    <col min="4354" max="4354" width="18.7109375" style="28" customWidth="1"/>
    <col min="4355" max="4355" width="29.7109375" style="28" customWidth="1"/>
    <col min="4356" max="4356" width="13.42578125" style="28" customWidth="1"/>
    <col min="4357" max="4357" width="13.85546875" style="28" customWidth="1"/>
    <col min="4358" max="4362" width="16.5703125" style="28" customWidth="1"/>
    <col min="4363" max="4363" width="20.5703125" style="28" customWidth="1"/>
    <col min="4364" max="4364" width="21.140625" style="28" customWidth="1"/>
    <col min="4365" max="4365" width="9.5703125" style="28" customWidth="1"/>
    <col min="4366" max="4366" width="0.42578125" style="28" customWidth="1"/>
    <col min="4367" max="4373" width="6.42578125" style="28" customWidth="1"/>
    <col min="4374" max="4602" width="11.42578125" style="28"/>
    <col min="4603" max="4603" width="1" style="28" customWidth="1"/>
    <col min="4604" max="4604" width="4.28515625" style="28" customWidth="1"/>
    <col min="4605" max="4605" width="34.7109375" style="28" customWidth="1"/>
    <col min="4606" max="4606" width="0" style="28" hidden="1" customWidth="1"/>
    <col min="4607" max="4607" width="20" style="28" customWidth="1"/>
    <col min="4608" max="4608" width="20.85546875" style="28" customWidth="1"/>
    <col min="4609" max="4609" width="25" style="28" customWidth="1"/>
    <col min="4610" max="4610" width="18.7109375" style="28" customWidth="1"/>
    <col min="4611" max="4611" width="29.7109375" style="28" customWidth="1"/>
    <col min="4612" max="4612" width="13.42578125" style="28" customWidth="1"/>
    <col min="4613" max="4613" width="13.85546875" style="28" customWidth="1"/>
    <col min="4614" max="4618" width="16.5703125" style="28" customWidth="1"/>
    <col min="4619" max="4619" width="20.5703125" style="28" customWidth="1"/>
    <col min="4620" max="4620" width="21.140625" style="28" customWidth="1"/>
    <col min="4621" max="4621" width="9.5703125" style="28" customWidth="1"/>
    <col min="4622" max="4622" width="0.42578125" style="28" customWidth="1"/>
    <col min="4623" max="4629" width="6.42578125" style="28" customWidth="1"/>
    <col min="4630" max="4858" width="11.42578125" style="28"/>
    <col min="4859" max="4859" width="1" style="28" customWidth="1"/>
    <col min="4860" max="4860" width="4.28515625" style="28" customWidth="1"/>
    <col min="4861" max="4861" width="34.7109375" style="28" customWidth="1"/>
    <col min="4862" max="4862" width="0" style="28" hidden="1" customWidth="1"/>
    <col min="4863" max="4863" width="20" style="28" customWidth="1"/>
    <col min="4864" max="4864" width="20.85546875" style="28" customWidth="1"/>
    <col min="4865" max="4865" width="25" style="28" customWidth="1"/>
    <col min="4866" max="4866" width="18.7109375" style="28" customWidth="1"/>
    <col min="4867" max="4867" width="29.7109375" style="28" customWidth="1"/>
    <col min="4868" max="4868" width="13.42578125" style="28" customWidth="1"/>
    <col min="4869" max="4869" width="13.85546875" style="28" customWidth="1"/>
    <col min="4870" max="4874" width="16.5703125" style="28" customWidth="1"/>
    <col min="4875" max="4875" width="20.5703125" style="28" customWidth="1"/>
    <col min="4876" max="4876" width="21.140625" style="28" customWidth="1"/>
    <col min="4877" max="4877" width="9.5703125" style="28" customWidth="1"/>
    <col min="4878" max="4878" width="0.42578125" style="28" customWidth="1"/>
    <col min="4879" max="4885" width="6.42578125" style="28" customWidth="1"/>
    <col min="4886" max="5114" width="11.42578125" style="28"/>
    <col min="5115" max="5115" width="1" style="28" customWidth="1"/>
    <col min="5116" max="5116" width="4.28515625" style="28" customWidth="1"/>
    <col min="5117" max="5117" width="34.7109375" style="28" customWidth="1"/>
    <col min="5118" max="5118" width="0" style="28" hidden="1" customWidth="1"/>
    <col min="5119" max="5119" width="20" style="28" customWidth="1"/>
    <col min="5120" max="5120" width="20.85546875" style="28" customWidth="1"/>
    <col min="5121" max="5121" width="25" style="28" customWidth="1"/>
    <col min="5122" max="5122" width="18.7109375" style="28" customWidth="1"/>
    <col min="5123" max="5123" width="29.7109375" style="28" customWidth="1"/>
    <col min="5124" max="5124" width="13.42578125" style="28" customWidth="1"/>
    <col min="5125" max="5125" width="13.85546875" style="28" customWidth="1"/>
    <col min="5126" max="5130" width="16.5703125" style="28" customWidth="1"/>
    <col min="5131" max="5131" width="20.5703125" style="28" customWidth="1"/>
    <col min="5132" max="5132" width="21.140625" style="28" customWidth="1"/>
    <col min="5133" max="5133" width="9.5703125" style="28" customWidth="1"/>
    <col min="5134" max="5134" width="0.42578125" style="28" customWidth="1"/>
    <col min="5135" max="5141" width="6.42578125" style="28" customWidth="1"/>
    <col min="5142" max="5370" width="11.42578125" style="28"/>
    <col min="5371" max="5371" width="1" style="28" customWidth="1"/>
    <col min="5372" max="5372" width="4.28515625" style="28" customWidth="1"/>
    <col min="5373" max="5373" width="34.7109375" style="28" customWidth="1"/>
    <col min="5374" max="5374" width="0" style="28" hidden="1" customWidth="1"/>
    <col min="5375" max="5375" width="20" style="28" customWidth="1"/>
    <col min="5376" max="5376" width="20.85546875" style="28" customWidth="1"/>
    <col min="5377" max="5377" width="25" style="28" customWidth="1"/>
    <col min="5378" max="5378" width="18.7109375" style="28" customWidth="1"/>
    <col min="5379" max="5379" width="29.7109375" style="28" customWidth="1"/>
    <col min="5380" max="5380" width="13.42578125" style="28" customWidth="1"/>
    <col min="5381" max="5381" width="13.85546875" style="28" customWidth="1"/>
    <col min="5382" max="5386" width="16.5703125" style="28" customWidth="1"/>
    <col min="5387" max="5387" width="20.5703125" style="28" customWidth="1"/>
    <col min="5388" max="5388" width="21.140625" style="28" customWidth="1"/>
    <col min="5389" max="5389" width="9.5703125" style="28" customWidth="1"/>
    <col min="5390" max="5390" width="0.42578125" style="28" customWidth="1"/>
    <col min="5391" max="5397" width="6.42578125" style="28" customWidth="1"/>
    <col min="5398" max="5626" width="11.42578125" style="28"/>
    <col min="5627" max="5627" width="1" style="28" customWidth="1"/>
    <col min="5628" max="5628" width="4.28515625" style="28" customWidth="1"/>
    <col min="5629" max="5629" width="34.7109375" style="28" customWidth="1"/>
    <col min="5630" max="5630" width="0" style="28" hidden="1" customWidth="1"/>
    <col min="5631" max="5631" width="20" style="28" customWidth="1"/>
    <col min="5632" max="5632" width="20.85546875" style="28" customWidth="1"/>
    <col min="5633" max="5633" width="25" style="28" customWidth="1"/>
    <col min="5634" max="5634" width="18.7109375" style="28" customWidth="1"/>
    <col min="5635" max="5635" width="29.7109375" style="28" customWidth="1"/>
    <col min="5636" max="5636" width="13.42578125" style="28" customWidth="1"/>
    <col min="5637" max="5637" width="13.85546875" style="28" customWidth="1"/>
    <col min="5638" max="5642" width="16.5703125" style="28" customWidth="1"/>
    <col min="5643" max="5643" width="20.5703125" style="28" customWidth="1"/>
    <col min="5644" max="5644" width="21.140625" style="28" customWidth="1"/>
    <col min="5645" max="5645" width="9.5703125" style="28" customWidth="1"/>
    <col min="5646" max="5646" width="0.42578125" style="28" customWidth="1"/>
    <col min="5647" max="5653" width="6.42578125" style="28" customWidth="1"/>
    <col min="5654" max="5882" width="11.42578125" style="28"/>
    <col min="5883" max="5883" width="1" style="28" customWidth="1"/>
    <col min="5884" max="5884" width="4.28515625" style="28" customWidth="1"/>
    <col min="5885" max="5885" width="34.7109375" style="28" customWidth="1"/>
    <col min="5886" max="5886" width="0" style="28" hidden="1" customWidth="1"/>
    <col min="5887" max="5887" width="20" style="28" customWidth="1"/>
    <col min="5888" max="5888" width="20.85546875" style="28" customWidth="1"/>
    <col min="5889" max="5889" width="25" style="28" customWidth="1"/>
    <col min="5890" max="5890" width="18.7109375" style="28" customWidth="1"/>
    <col min="5891" max="5891" width="29.7109375" style="28" customWidth="1"/>
    <col min="5892" max="5892" width="13.42578125" style="28" customWidth="1"/>
    <col min="5893" max="5893" width="13.85546875" style="28" customWidth="1"/>
    <col min="5894" max="5898" width="16.5703125" style="28" customWidth="1"/>
    <col min="5899" max="5899" width="20.5703125" style="28" customWidth="1"/>
    <col min="5900" max="5900" width="21.140625" style="28" customWidth="1"/>
    <col min="5901" max="5901" width="9.5703125" style="28" customWidth="1"/>
    <col min="5902" max="5902" width="0.42578125" style="28" customWidth="1"/>
    <col min="5903" max="5909" width="6.42578125" style="28" customWidth="1"/>
    <col min="5910" max="6138" width="11.42578125" style="28"/>
    <col min="6139" max="6139" width="1" style="28" customWidth="1"/>
    <col min="6140" max="6140" width="4.28515625" style="28" customWidth="1"/>
    <col min="6141" max="6141" width="34.7109375" style="28" customWidth="1"/>
    <col min="6142" max="6142" width="0" style="28" hidden="1" customWidth="1"/>
    <col min="6143" max="6143" width="20" style="28" customWidth="1"/>
    <col min="6144" max="6144" width="20.85546875" style="28" customWidth="1"/>
    <col min="6145" max="6145" width="25" style="28" customWidth="1"/>
    <col min="6146" max="6146" width="18.7109375" style="28" customWidth="1"/>
    <col min="6147" max="6147" width="29.7109375" style="28" customWidth="1"/>
    <col min="6148" max="6148" width="13.42578125" style="28" customWidth="1"/>
    <col min="6149" max="6149" width="13.85546875" style="28" customWidth="1"/>
    <col min="6150" max="6154" width="16.5703125" style="28" customWidth="1"/>
    <col min="6155" max="6155" width="20.5703125" style="28" customWidth="1"/>
    <col min="6156" max="6156" width="21.140625" style="28" customWidth="1"/>
    <col min="6157" max="6157" width="9.5703125" style="28" customWidth="1"/>
    <col min="6158" max="6158" width="0.42578125" style="28" customWidth="1"/>
    <col min="6159" max="6165" width="6.42578125" style="28" customWidth="1"/>
    <col min="6166" max="6394" width="11.42578125" style="28"/>
    <col min="6395" max="6395" width="1" style="28" customWidth="1"/>
    <col min="6396" max="6396" width="4.28515625" style="28" customWidth="1"/>
    <col min="6397" max="6397" width="34.7109375" style="28" customWidth="1"/>
    <col min="6398" max="6398" width="0" style="28" hidden="1" customWidth="1"/>
    <col min="6399" max="6399" width="20" style="28" customWidth="1"/>
    <col min="6400" max="6400" width="20.85546875" style="28" customWidth="1"/>
    <col min="6401" max="6401" width="25" style="28" customWidth="1"/>
    <col min="6402" max="6402" width="18.7109375" style="28" customWidth="1"/>
    <col min="6403" max="6403" width="29.7109375" style="28" customWidth="1"/>
    <col min="6404" max="6404" width="13.42578125" style="28" customWidth="1"/>
    <col min="6405" max="6405" width="13.85546875" style="28" customWidth="1"/>
    <col min="6406" max="6410" width="16.5703125" style="28" customWidth="1"/>
    <col min="6411" max="6411" width="20.5703125" style="28" customWidth="1"/>
    <col min="6412" max="6412" width="21.140625" style="28" customWidth="1"/>
    <col min="6413" max="6413" width="9.5703125" style="28" customWidth="1"/>
    <col min="6414" max="6414" width="0.42578125" style="28" customWidth="1"/>
    <col min="6415" max="6421" width="6.42578125" style="28" customWidth="1"/>
    <col min="6422" max="6650" width="11.42578125" style="28"/>
    <col min="6651" max="6651" width="1" style="28" customWidth="1"/>
    <col min="6652" max="6652" width="4.28515625" style="28" customWidth="1"/>
    <col min="6653" max="6653" width="34.7109375" style="28" customWidth="1"/>
    <col min="6654" max="6654" width="0" style="28" hidden="1" customWidth="1"/>
    <col min="6655" max="6655" width="20" style="28" customWidth="1"/>
    <col min="6656" max="6656" width="20.85546875" style="28" customWidth="1"/>
    <col min="6657" max="6657" width="25" style="28" customWidth="1"/>
    <col min="6658" max="6658" width="18.7109375" style="28" customWidth="1"/>
    <col min="6659" max="6659" width="29.7109375" style="28" customWidth="1"/>
    <col min="6660" max="6660" width="13.42578125" style="28" customWidth="1"/>
    <col min="6661" max="6661" width="13.85546875" style="28" customWidth="1"/>
    <col min="6662" max="6666" width="16.5703125" style="28" customWidth="1"/>
    <col min="6667" max="6667" width="20.5703125" style="28" customWidth="1"/>
    <col min="6668" max="6668" width="21.140625" style="28" customWidth="1"/>
    <col min="6669" max="6669" width="9.5703125" style="28" customWidth="1"/>
    <col min="6670" max="6670" width="0.42578125" style="28" customWidth="1"/>
    <col min="6671" max="6677" width="6.42578125" style="28" customWidth="1"/>
    <col min="6678" max="6906" width="11.42578125" style="28"/>
    <col min="6907" max="6907" width="1" style="28" customWidth="1"/>
    <col min="6908" max="6908" width="4.28515625" style="28" customWidth="1"/>
    <col min="6909" max="6909" width="34.7109375" style="28" customWidth="1"/>
    <col min="6910" max="6910" width="0" style="28" hidden="1" customWidth="1"/>
    <col min="6911" max="6911" width="20" style="28" customWidth="1"/>
    <col min="6912" max="6912" width="20.85546875" style="28" customWidth="1"/>
    <col min="6913" max="6913" width="25" style="28" customWidth="1"/>
    <col min="6914" max="6914" width="18.7109375" style="28" customWidth="1"/>
    <col min="6915" max="6915" width="29.7109375" style="28" customWidth="1"/>
    <col min="6916" max="6916" width="13.42578125" style="28" customWidth="1"/>
    <col min="6917" max="6917" width="13.85546875" style="28" customWidth="1"/>
    <col min="6918" max="6922" width="16.5703125" style="28" customWidth="1"/>
    <col min="6923" max="6923" width="20.5703125" style="28" customWidth="1"/>
    <col min="6924" max="6924" width="21.140625" style="28" customWidth="1"/>
    <col min="6925" max="6925" width="9.5703125" style="28" customWidth="1"/>
    <col min="6926" max="6926" width="0.42578125" style="28" customWidth="1"/>
    <col min="6927" max="6933" width="6.42578125" style="28" customWidth="1"/>
    <col min="6934" max="7162" width="11.42578125" style="28"/>
    <col min="7163" max="7163" width="1" style="28" customWidth="1"/>
    <col min="7164" max="7164" width="4.28515625" style="28" customWidth="1"/>
    <col min="7165" max="7165" width="34.7109375" style="28" customWidth="1"/>
    <col min="7166" max="7166" width="0" style="28" hidden="1" customWidth="1"/>
    <col min="7167" max="7167" width="20" style="28" customWidth="1"/>
    <col min="7168" max="7168" width="20.85546875" style="28" customWidth="1"/>
    <col min="7169" max="7169" width="25" style="28" customWidth="1"/>
    <col min="7170" max="7170" width="18.7109375" style="28" customWidth="1"/>
    <col min="7171" max="7171" width="29.7109375" style="28" customWidth="1"/>
    <col min="7172" max="7172" width="13.42578125" style="28" customWidth="1"/>
    <col min="7173" max="7173" width="13.85546875" style="28" customWidth="1"/>
    <col min="7174" max="7178" width="16.5703125" style="28" customWidth="1"/>
    <col min="7179" max="7179" width="20.5703125" style="28" customWidth="1"/>
    <col min="7180" max="7180" width="21.140625" style="28" customWidth="1"/>
    <col min="7181" max="7181" width="9.5703125" style="28" customWidth="1"/>
    <col min="7182" max="7182" width="0.42578125" style="28" customWidth="1"/>
    <col min="7183" max="7189" width="6.42578125" style="28" customWidth="1"/>
    <col min="7190" max="7418" width="11.42578125" style="28"/>
    <col min="7419" max="7419" width="1" style="28" customWidth="1"/>
    <col min="7420" max="7420" width="4.28515625" style="28" customWidth="1"/>
    <col min="7421" max="7421" width="34.7109375" style="28" customWidth="1"/>
    <col min="7422" max="7422" width="0" style="28" hidden="1" customWidth="1"/>
    <col min="7423" max="7423" width="20" style="28" customWidth="1"/>
    <col min="7424" max="7424" width="20.85546875" style="28" customWidth="1"/>
    <col min="7425" max="7425" width="25" style="28" customWidth="1"/>
    <col min="7426" max="7426" width="18.7109375" style="28" customWidth="1"/>
    <col min="7427" max="7427" width="29.7109375" style="28" customWidth="1"/>
    <col min="7428" max="7428" width="13.42578125" style="28" customWidth="1"/>
    <col min="7429" max="7429" width="13.85546875" style="28" customWidth="1"/>
    <col min="7430" max="7434" width="16.5703125" style="28" customWidth="1"/>
    <col min="7435" max="7435" width="20.5703125" style="28" customWidth="1"/>
    <col min="7436" max="7436" width="21.140625" style="28" customWidth="1"/>
    <col min="7437" max="7437" width="9.5703125" style="28" customWidth="1"/>
    <col min="7438" max="7438" width="0.42578125" style="28" customWidth="1"/>
    <col min="7439" max="7445" width="6.42578125" style="28" customWidth="1"/>
    <col min="7446" max="7674" width="11.42578125" style="28"/>
    <col min="7675" max="7675" width="1" style="28" customWidth="1"/>
    <col min="7676" max="7676" width="4.28515625" style="28" customWidth="1"/>
    <col min="7677" max="7677" width="34.7109375" style="28" customWidth="1"/>
    <col min="7678" max="7678" width="0" style="28" hidden="1" customWidth="1"/>
    <col min="7679" max="7679" width="20" style="28" customWidth="1"/>
    <col min="7680" max="7680" width="20.85546875" style="28" customWidth="1"/>
    <col min="7681" max="7681" width="25" style="28" customWidth="1"/>
    <col min="7682" max="7682" width="18.7109375" style="28" customWidth="1"/>
    <col min="7683" max="7683" width="29.7109375" style="28" customWidth="1"/>
    <col min="7684" max="7684" width="13.42578125" style="28" customWidth="1"/>
    <col min="7685" max="7685" width="13.85546875" style="28" customWidth="1"/>
    <col min="7686" max="7690" width="16.5703125" style="28" customWidth="1"/>
    <col min="7691" max="7691" width="20.5703125" style="28" customWidth="1"/>
    <col min="7692" max="7692" width="21.140625" style="28" customWidth="1"/>
    <col min="7693" max="7693" width="9.5703125" style="28" customWidth="1"/>
    <col min="7694" max="7694" width="0.42578125" style="28" customWidth="1"/>
    <col min="7695" max="7701" width="6.42578125" style="28" customWidth="1"/>
    <col min="7702" max="7930" width="11.42578125" style="28"/>
    <col min="7931" max="7931" width="1" style="28" customWidth="1"/>
    <col min="7932" max="7932" width="4.28515625" style="28" customWidth="1"/>
    <col min="7933" max="7933" width="34.7109375" style="28" customWidth="1"/>
    <col min="7934" max="7934" width="0" style="28" hidden="1" customWidth="1"/>
    <col min="7935" max="7935" width="20" style="28" customWidth="1"/>
    <col min="7936" max="7936" width="20.85546875" style="28" customWidth="1"/>
    <col min="7937" max="7937" width="25" style="28" customWidth="1"/>
    <col min="7938" max="7938" width="18.7109375" style="28" customWidth="1"/>
    <col min="7939" max="7939" width="29.7109375" style="28" customWidth="1"/>
    <col min="7940" max="7940" width="13.42578125" style="28" customWidth="1"/>
    <col min="7941" max="7941" width="13.85546875" style="28" customWidth="1"/>
    <col min="7942" max="7946" width="16.5703125" style="28" customWidth="1"/>
    <col min="7947" max="7947" width="20.5703125" style="28" customWidth="1"/>
    <col min="7948" max="7948" width="21.140625" style="28" customWidth="1"/>
    <col min="7949" max="7949" width="9.5703125" style="28" customWidth="1"/>
    <col min="7950" max="7950" width="0.42578125" style="28" customWidth="1"/>
    <col min="7951" max="7957" width="6.42578125" style="28" customWidth="1"/>
    <col min="7958" max="8186" width="11.42578125" style="28"/>
    <col min="8187" max="8187" width="1" style="28" customWidth="1"/>
    <col min="8188" max="8188" width="4.28515625" style="28" customWidth="1"/>
    <col min="8189" max="8189" width="34.7109375" style="28" customWidth="1"/>
    <col min="8190" max="8190" width="0" style="28" hidden="1" customWidth="1"/>
    <col min="8191" max="8191" width="20" style="28" customWidth="1"/>
    <col min="8192" max="8192" width="20.85546875" style="28" customWidth="1"/>
    <col min="8193" max="8193" width="25" style="28" customWidth="1"/>
    <col min="8194" max="8194" width="18.7109375" style="28" customWidth="1"/>
    <col min="8195" max="8195" width="29.7109375" style="28" customWidth="1"/>
    <col min="8196" max="8196" width="13.42578125" style="28" customWidth="1"/>
    <col min="8197" max="8197" width="13.85546875" style="28" customWidth="1"/>
    <col min="8198" max="8202" width="16.5703125" style="28" customWidth="1"/>
    <col min="8203" max="8203" width="20.5703125" style="28" customWidth="1"/>
    <col min="8204" max="8204" width="21.140625" style="28" customWidth="1"/>
    <col min="8205" max="8205" width="9.5703125" style="28" customWidth="1"/>
    <col min="8206" max="8206" width="0.42578125" style="28" customWidth="1"/>
    <col min="8207" max="8213" width="6.42578125" style="28" customWidth="1"/>
    <col min="8214" max="8442" width="11.42578125" style="28"/>
    <col min="8443" max="8443" width="1" style="28" customWidth="1"/>
    <col min="8444" max="8444" width="4.28515625" style="28" customWidth="1"/>
    <col min="8445" max="8445" width="34.7109375" style="28" customWidth="1"/>
    <col min="8446" max="8446" width="0" style="28" hidden="1" customWidth="1"/>
    <col min="8447" max="8447" width="20" style="28" customWidth="1"/>
    <col min="8448" max="8448" width="20.85546875" style="28" customWidth="1"/>
    <col min="8449" max="8449" width="25" style="28" customWidth="1"/>
    <col min="8450" max="8450" width="18.7109375" style="28" customWidth="1"/>
    <col min="8451" max="8451" width="29.7109375" style="28" customWidth="1"/>
    <col min="8452" max="8452" width="13.42578125" style="28" customWidth="1"/>
    <col min="8453" max="8453" width="13.85546875" style="28" customWidth="1"/>
    <col min="8454" max="8458" width="16.5703125" style="28" customWidth="1"/>
    <col min="8459" max="8459" width="20.5703125" style="28" customWidth="1"/>
    <col min="8460" max="8460" width="21.140625" style="28" customWidth="1"/>
    <col min="8461" max="8461" width="9.5703125" style="28" customWidth="1"/>
    <col min="8462" max="8462" width="0.42578125" style="28" customWidth="1"/>
    <col min="8463" max="8469" width="6.42578125" style="28" customWidth="1"/>
    <col min="8470" max="8698" width="11.42578125" style="28"/>
    <col min="8699" max="8699" width="1" style="28" customWidth="1"/>
    <col min="8700" max="8700" width="4.28515625" style="28" customWidth="1"/>
    <col min="8701" max="8701" width="34.7109375" style="28" customWidth="1"/>
    <col min="8702" max="8702" width="0" style="28" hidden="1" customWidth="1"/>
    <col min="8703" max="8703" width="20" style="28" customWidth="1"/>
    <col min="8704" max="8704" width="20.85546875" style="28" customWidth="1"/>
    <col min="8705" max="8705" width="25" style="28" customWidth="1"/>
    <col min="8706" max="8706" width="18.7109375" style="28" customWidth="1"/>
    <col min="8707" max="8707" width="29.7109375" style="28" customWidth="1"/>
    <col min="8708" max="8708" width="13.42578125" style="28" customWidth="1"/>
    <col min="8709" max="8709" width="13.85546875" style="28" customWidth="1"/>
    <col min="8710" max="8714" width="16.5703125" style="28" customWidth="1"/>
    <col min="8715" max="8715" width="20.5703125" style="28" customWidth="1"/>
    <col min="8716" max="8716" width="21.140625" style="28" customWidth="1"/>
    <col min="8717" max="8717" width="9.5703125" style="28" customWidth="1"/>
    <col min="8718" max="8718" width="0.42578125" style="28" customWidth="1"/>
    <col min="8719" max="8725" width="6.42578125" style="28" customWidth="1"/>
    <col min="8726" max="8954" width="11.42578125" style="28"/>
    <col min="8955" max="8955" width="1" style="28" customWidth="1"/>
    <col min="8956" max="8956" width="4.28515625" style="28" customWidth="1"/>
    <col min="8957" max="8957" width="34.7109375" style="28" customWidth="1"/>
    <col min="8958" max="8958" width="0" style="28" hidden="1" customWidth="1"/>
    <col min="8959" max="8959" width="20" style="28" customWidth="1"/>
    <col min="8960" max="8960" width="20.85546875" style="28" customWidth="1"/>
    <col min="8961" max="8961" width="25" style="28" customWidth="1"/>
    <col min="8962" max="8962" width="18.7109375" style="28" customWidth="1"/>
    <col min="8963" max="8963" width="29.7109375" style="28" customWidth="1"/>
    <col min="8964" max="8964" width="13.42578125" style="28" customWidth="1"/>
    <col min="8965" max="8965" width="13.85546875" style="28" customWidth="1"/>
    <col min="8966" max="8970" width="16.5703125" style="28" customWidth="1"/>
    <col min="8971" max="8971" width="20.5703125" style="28" customWidth="1"/>
    <col min="8972" max="8972" width="21.140625" style="28" customWidth="1"/>
    <col min="8973" max="8973" width="9.5703125" style="28" customWidth="1"/>
    <col min="8974" max="8974" width="0.42578125" style="28" customWidth="1"/>
    <col min="8975" max="8981" width="6.42578125" style="28" customWidth="1"/>
    <col min="8982" max="9210" width="11.42578125" style="28"/>
    <col min="9211" max="9211" width="1" style="28" customWidth="1"/>
    <col min="9212" max="9212" width="4.28515625" style="28" customWidth="1"/>
    <col min="9213" max="9213" width="34.7109375" style="28" customWidth="1"/>
    <col min="9214" max="9214" width="0" style="28" hidden="1" customWidth="1"/>
    <col min="9215" max="9215" width="20" style="28" customWidth="1"/>
    <col min="9216" max="9216" width="20.85546875" style="28" customWidth="1"/>
    <col min="9217" max="9217" width="25" style="28" customWidth="1"/>
    <col min="9218" max="9218" width="18.7109375" style="28" customWidth="1"/>
    <col min="9219" max="9219" width="29.7109375" style="28" customWidth="1"/>
    <col min="9220" max="9220" width="13.42578125" style="28" customWidth="1"/>
    <col min="9221" max="9221" width="13.85546875" style="28" customWidth="1"/>
    <col min="9222" max="9226" width="16.5703125" style="28" customWidth="1"/>
    <col min="9227" max="9227" width="20.5703125" style="28" customWidth="1"/>
    <col min="9228" max="9228" width="21.140625" style="28" customWidth="1"/>
    <col min="9229" max="9229" width="9.5703125" style="28" customWidth="1"/>
    <col min="9230" max="9230" width="0.42578125" style="28" customWidth="1"/>
    <col min="9231" max="9237" width="6.42578125" style="28" customWidth="1"/>
    <col min="9238" max="9466" width="11.42578125" style="28"/>
    <col min="9467" max="9467" width="1" style="28" customWidth="1"/>
    <col min="9468" max="9468" width="4.28515625" style="28" customWidth="1"/>
    <col min="9469" max="9469" width="34.7109375" style="28" customWidth="1"/>
    <col min="9470" max="9470" width="0" style="28" hidden="1" customWidth="1"/>
    <col min="9471" max="9471" width="20" style="28" customWidth="1"/>
    <col min="9472" max="9472" width="20.85546875" style="28" customWidth="1"/>
    <col min="9473" max="9473" width="25" style="28" customWidth="1"/>
    <col min="9474" max="9474" width="18.7109375" style="28" customWidth="1"/>
    <col min="9475" max="9475" width="29.7109375" style="28" customWidth="1"/>
    <col min="9476" max="9476" width="13.42578125" style="28" customWidth="1"/>
    <col min="9477" max="9477" width="13.85546875" style="28" customWidth="1"/>
    <col min="9478" max="9482" width="16.5703125" style="28" customWidth="1"/>
    <col min="9483" max="9483" width="20.5703125" style="28" customWidth="1"/>
    <col min="9484" max="9484" width="21.140625" style="28" customWidth="1"/>
    <col min="9485" max="9485" width="9.5703125" style="28" customWidth="1"/>
    <col min="9486" max="9486" width="0.42578125" style="28" customWidth="1"/>
    <col min="9487" max="9493" width="6.42578125" style="28" customWidth="1"/>
    <col min="9494" max="9722" width="11.42578125" style="28"/>
    <col min="9723" max="9723" width="1" style="28" customWidth="1"/>
    <col min="9724" max="9724" width="4.28515625" style="28" customWidth="1"/>
    <col min="9725" max="9725" width="34.7109375" style="28" customWidth="1"/>
    <col min="9726" max="9726" width="0" style="28" hidden="1" customWidth="1"/>
    <col min="9727" max="9727" width="20" style="28" customWidth="1"/>
    <col min="9728" max="9728" width="20.85546875" style="28" customWidth="1"/>
    <col min="9729" max="9729" width="25" style="28" customWidth="1"/>
    <col min="9730" max="9730" width="18.7109375" style="28" customWidth="1"/>
    <col min="9731" max="9731" width="29.7109375" style="28" customWidth="1"/>
    <col min="9732" max="9732" width="13.42578125" style="28" customWidth="1"/>
    <col min="9733" max="9733" width="13.85546875" style="28" customWidth="1"/>
    <col min="9734" max="9738" width="16.5703125" style="28" customWidth="1"/>
    <col min="9739" max="9739" width="20.5703125" style="28" customWidth="1"/>
    <col min="9740" max="9740" width="21.140625" style="28" customWidth="1"/>
    <col min="9741" max="9741" width="9.5703125" style="28" customWidth="1"/>
    <col min="9742" max="9742" width="0.42578125" style="28" customWidth="1"/>
    <col min="9743" max="9749" width="6.42578125" style="28" customWidth="1"/>
    <col min="9750" max="9978" width="11.42578125" style="28"/>
    <col min="9979" max="9979" width="1" style="28" customWidth="1"/>
    <col min="9980" max="9980" width="4.28515625" style="28" customWidth="1"/>
    <col min="9981" max="9981" width="34.7109375" style="28" customWidth="1"/>
    <col min="9982" max="9982" width="0" style="28" hidden="1" customWidth="1"/>
    <col min="9983" max="9983" width="20" style="28" customWidth="1"/>
    <col min="9984" max="9984" width="20.85546875" style="28" customWidth="1"/>
    <col min="9985" max="9985" width="25" style="28" customWidth="1"/>
    <col min="9986" max="9986" width="18.7109375" style="28" customWidth="1"/>
    <col min="9987" max="9987" width="29.7109375" style="28" customWidth="1"/>
    <col min="9988" max="9988" width="13.42578125" style="28" customWidth="1"/>
    <col min="9989" max="9989" width="13.85546875" style="28" customWidth="1"/>
    <col min="9990" max="9994" width="16.5703125" style="28" customWidth="1"/>
    <col min="9995" max="9995" width="20.5703125" style="28" customWidth="1"/>
    <col min="9996" max="9996" width="21.140625" style="28" customWidth="1"/>
    <col min="9997" max="9997" width="9.5703125" style="28" customWidth="1"/>
    <col min="9998" max="9998" width="0.42578125" style="28" customWidth="1"/>
    <col min="9999" max="10005" width="6.42578125" style="28" customWidth="1"/>
    <col min="10006" max="10234" width="11.42578125" style="28"/>
    <col min="10235" max="10235" width="1" style="28" customWidth="1"/>
    <col min="10236" max="10236" width="4.28515625" style="28" customWidth="1"/>
    <col min="10237" max="10237" width="34.7109375" style="28" customWidth="1"/>
    <col min="10238" max="10238" width="0" style="28" hidden="1" customWidth="1"/>
    <col min="10239" max="10239" width="20" style="28" customWidth="1"/>
    <col min="10240" max="10240" width="20.85546875" style="28" customWidth="1"/>
    <col min="10241" max="10241" width="25" style="28" customWidth="1"/>
    <col min="10242" max="10242" width="18.7109375" style="28" customWidth="1"/>
    <col min="10243" max="10243" width="29.7109375" style="28" customWidth="1"/>
    <col min="10244" max="10244" width="13.42578125" style="28" customWidth="1"/>
    <col min="10245" max="10245" width="13.85546875" style="28" customWidth="1"/>
    <col min="10246" max="10250" width="16.5703125" style="28" customWidth="1"/>
    <col min="10251" max="10251" width="20.5703125" style="28" customWidth="1"/>
    <col min="10252" max="10252" width="21.140625" style="28" customWidth="1"/>
    <col min="10253" max="10253" width="9.5703125" style="28" customWidth="1"/>
    <col min="10254" max="10254" width="0.42578125" style="28" customWidth="1"/>
    <col min="10255" max="10261" width="6.42578125" style="28" customWidth="1"/>
    <col min="10262" max="10490" width="11.42578125" style="28"/>
    <col min="10491" max="10491" width="1" style="28" customWidth="1"/>
    <col min="10492" max="10492" width="4.28515625" style="28" customWidth="1"/>
    <col min="10493" max="10493" width="34.7109375" style="28" customWidth="1"/>
    <col min="10494" max="10494" width="0" style="28" hidden="1" customWidth="1"/>
    <col min="10495" max="10495" width="20" style="28" customWidth="1"/>
    <col min="10496" max="10496" width="20.85546875" style="28" customWidth="1"/>
    <col min="10497" max="10497" width="25" style="28" customWidth="1"/>
    <col min="10498" max="10498" width="18.7109375" style="28" customWidth="1"/>
    <col min="10499" max="10499" width="29.7109375" style="28" customWidth="1"/>
    <col min="10500" max="10500" width="13.42578125" style="28" customWidth="1"/>
    <col min="10501" max="10501" width="13.85546875" style="28" customWidth="1"/>
    <col min="10502" max="10506" width="16.5703125" style="28" customWidth="1"/>
    <col min="10507" max="10507" width="20.5703125" style="28" customWidth="1"/>
    <col min="10508" max="10508" width="21.140625" style="28" customWidth="1"/>
    <col min="10509" max="10509" width="9.5703125" style="28" customWidth="1"/>
    <col min="10510" max="10510" width="0.42578125" style="28" customWidth="1"/>
    <col min="10511" max="10517" width="6.42578125" style="28" customWidth="1"/>
    <col min="10518" max="10746" width="11.42578125" style="28"/>
    <col min="10747" max="10747" width="1" style="28" customWidth="1"/>
    <col min="10748" max="10748" width="4.28515625" style="28" customWidth="1"/>
    <col min="10749" max="10749" width="34.7109375" style="28" customWidth="1"/>
    <col min="10750" max="10750" width="0" style="28" hidden="1" customWidth="1"/>
    <col min="10751" max="10751" width="20" style="28" customWidth="1"/>
    <col min="10752" max="10752" width="20.85546875" style="28" customWidth="1"/>
    <col min="10753" max="10753" width="25" style="28" customWidth="1"/>
    <col min="10754" max="10754" width="18.7109375" style="28" customWidth="1"/>
    <col min="10755" max="10755" width="29.7109375" style="28" customWidth="1"/>
    <col min="10756" max="10756" width="13.42578125" style="28" customWidth="1"/>
    <col min="10757" max="10757" width="13.85546875" style="28" customWidth="1"/>
    <col min="10758" max="10762" width="16.5703125" style="28" customWidth="1"/>
    <col min="10763" max="10763" width="20.5703125" style="28" customWidth="1"/>
    <col min="10764" max="10764" width="21.140625" style="28" customWidth="1"/>
    <col min="10765" max="10765" width="9.5703125" style="28" customWidth="1"/>
    <col min="10766" max="10766" width="0.42578125" style="28" customWidth="1"/>
    <col min="10767" max="10773" width="6.42578125" style="28" customWidth="1"/>
    <col min="10774" max="11002" width="11.42578125" style="28"/>
    <col min="11003" max="11003" width="1" style="28" customWidth="1"/>
    <col min="11004" max="11004" width="4.28515625" style="28" customWidth="1"/>
    <col min="11005" max="11005" width="34.7109375" style="28" customWidth="1"/>
    <col min="11006" max="11006" width="0" style="28" hidden="1" customWidth="1"/>
    <col min="11007" max="11007" width="20" style="28" customWidth="1"/>
    <col min="11008" max="11008" width="20.85546875" style="28" customWidth="1"/>
    <col min="11009" max="11009" width="25" style="28" customWidth="1"/>
    <col min="11010" max="11010" width="18.7109375" style="28" customWidth="1"/>
    <col min="11011" max="11011" width="29.7109375" style="28" customWidth="1"/>
    <col min="11012" max="11012" width="13.42578125" style="28" customWidth="1"/>
    <col min="11013" max="11013" width="13.85546875" style="28" customWidth="1"/>
    <col min="11014" max="11018" width="16.5703125" style="28" customWidth="1"/>
    <col min="11019" max="11019" width="20.5703125" style="28" customWidth="1"/>
    <col min="11020" max="11020" width="21.140625" style="28" customWidth="1"/>
    <col min="11021" max="11021" width="9.5703125" style="28" customWidth="1"/>
    <col min="11022" max="11022" width="0.42578125" style="28" customWidth="1"/>
    <col min="11023" max="11029" width="6.42578125" style="28" customWidth="1"/>
    <col min="11030" max="11258" width="11.42578125" style="28"/>
    <col min="11259" max="11259" width="1" style="28" customWidth="1"/>
    <col min="11260" max="11260" width="4.28515625" style="28" customWidth="1"/>
    <col min="11261" max="11261" width="34.7109375" style="28" customWidth="1"/>
    <col min="11262" max="11262" width="0" style="28" hidden="1" customWidth="1"/>
    <col min="11263" max="11263" width="20" style="28" customWidth="1"/>
    <col min="11264" max="11264" width="20.85546875" style="28" customWidth="1"/>
    <col min="11265" max="11265" width="25" style="28" customWidth="1"/>
    <col min="11266" max="11266" width="18.7109375" style="28" customWidth="1"/>
    <col min="11267" max="11267" width="29.7109375" style="28" customWidth="1"/>
    <col min="11268" max="11268" width="13.42578125" style="28" customWidth="1"/>
    <col min="11269" max="11269" width="13.85546875" style="28" customWidth="1"/>
    <col min="11270" max="11274" width="16.5703125" style="28" customWidth="1"/>
    <col min="11275" max="11275" width="20.5703125" style="28" customWidth="1"/>
    <col min="11276" max="11276" width="21.140625" style="28" customWidth="1"/>
    <col min="11277" max="11277" width="9.5703125" style="28" customWidth="1"/>
    <col min="11278" max="11278" width="0.42578125" style="28" customWidth="1"/>
    <col min="11279" max="11285" width="6.42578125" style="28" customWidth="1"/>
    <col min="11286" max="11514" width="11.42578125" style="28"/>
    <col min="11515" max="11515" width="1" style="28" customWidth="1"/>
    <col min="11516" max="11516" width="4.28515625" style="28" customWidth="1"/>
    <col min="11517" max="11517" width="34.7109375" style="28" customWidth="1"/>
    <col min="11518" max="11518" width="0" style="28" hidden="1" customWidth="1"/>
    <col min="11519" max="11519" width="20" style="28" customWidth="1"/>
    <col min="11520" max="11520" width="20.85546875" style="28" customWidth="1"/>
    <col min="11521" max="11521" width="25" style="28" customWidth="1"/>
    <col min="11522" max="11522" width="18.7109375" style="28" customWidth="1"/>
    <col min="11523" max="11523" width="29.7109375" style="28" customWidth="1"/>
    <col min="11524" max="11524" width="13.42578125" style="28" customWidth="1"/>
    <col min="11525" max="11525" width="13.85546875" style="28" customWidth="1"/>
    <col min="11526" max="11530" width="16.5703125" style="28" customWidth="1"/>
    <col min="11531" max="11531" width="20.5703125" style="28" customWidth="1"/>
    <col min="11532" max="11532" width="21.140625" style="28" customWidth="1"/>
    <col min="11533" max="11533" width="9.5703125" style="28" customWidth="1"/>
    <col min="11534" max="11534" width="0.42578125" style="28" customWidth="1"/>
    <col min="11535" max="11541" width="6.42578125" style="28" customWidth="1"/>
    <col min="11542" max="11770" width="11.42578125" style="28"/>
    <col min="11771" max="11771" width="1" style="28" customWidth="1"/>
    <col min="11772" max="11772" width="4.28515625" style="28" customWidth="1"/>
    <col min="11773" max="11773" width="34.7109375" style="28" customWidth="1"/>
    <col min="11774" max="11774" width="0" style="28" hidden="1" customWidth="1"/>
    <col min="11775" max="11775" width="20" style="28" customWidth="1"/>
    <col min="11776" max="11776" width="20.85546875" style="28" customWidth="1"/>
    <col min="11777" max="11777" width="25" style="28" customWidth="1"/>
    <col min="11778" max="11778" width="18.7109375" style="28" customWidth="1"/>
    <col min="11779" max="11779" width="29.7109375" style="28" customWidth="1"/>
    <col min="11780" max="11780" width="13.42578125" style="28" customWidth="1"/>
    <col min="11781" max="11781" width="13.85546875" style="28" customWidth="1"/>
    <col min="11782" max="11786" width="16.5703125" style="28" customWidth="1"/>
    <col min="11787" max="11787" width="20.5703125" style="28" customWidth="1"/>
    <col min="11788" max="11788" width="21.140625" style="28" customWidth="1"/>
    <col min="11789" max="11789" width="9.5703125" style="28" customWidth="1"/>
    <col min="11790" max="11790" width="0.42578125" style="28" customWidth="1"/>
    <col min="11791" max="11797" width="6.42578125" style="28" customWidth="1"/>
    <col min="11798" max="12026" width="11.42578125" style="28"/>
    <col min="12027" max="12027" width="1" style="28" customWidth="1"/>
    <col min="12028" max="12028" width="4.28515625" style="28" customWidth="1"/>
    <col min="12029" max="12029" width="34.7109375" style="28" customWidth="1"/>
    <col min="12030" max="12030" width="0" style="28" hidden="1" customWidth="1"/>
    <col min="12031" max="12031" width="20" style="28" customWidth="1"/>
    <col min="12032" max="12032" width="20.85546875" style="28" customWidth="1"/>
    <col min="12033" max="12033" width="25" style="28" customWidth="1"/>
    <col min="12034" max="12034" width="18.7109375" style="28" customWidth="1"/>
    <col min="12035" max="12035" width="29.7109375" style="28" customWidth="1"/>
    <col min="12036" max="12036" width="13.42578125" style="28" customWidth="1"/>
    <col min="12037" max="12037" width="13.85546875" style="28" customWidth="1"/>
    <col min="12038" max="12042" width="16.5703125" style="28" customWidth="1"/>
    <col min="12043" max="12043" width="20.5703125" style="28" customWidth="1"/>
    <col min="12044" max="12044" width="21.140625" style="28" customWidth="1"/>
    <col min="12045" max="12045" width="9.5703125" style="28" customWidth="1"/>
    <col min="12046" max="12046" width="0.42578125" style="28" customWidth="1"/>
    <col min="12047" max="12053" width="6.42578125" style="28" customWidth="1"/>
    <col min="12054" max="12282" width="11.42578125" style="28"/>
    <col min="12283" max="12283" width="1" style="28" customWidth="1"/>
    <col min="12284" max="12284" width="4.28515625" style="28" customWidth="1"/>
    <col min="12285" max="12285" width="34.7109375" style="28" customWidth="1"/>
    <col min="12286" max="12286" width="0" style="28" hidden="1" customWidth="1"/>
    <col min="12287" max="12287" width="20" style="28" customWidth="1"/>
    <col min="12288" max="12288" width="20.85546875" style="28" customWidth="1"/>
    <col min="12289" max="12289" width="25" style="28" customWidth="1"/>
    <col min="12290" max="12290" width="18.7109375" style="28" customWidth="1"/>
    <col min="12291" max="12291" width="29.7109375" style="28" customWidth="1"/>
    <col min="12292" max="12292" width="13.42578125" style="28" customWidth="1"/>
    <col min="12293" max="12293" width="13.85546875" style="28" customWidth="1"/>
    <col min="12294" max="12298" width="16.5703125" style="28" customWidth="1"/>
    <col min="12299" max="12299" width="20.5703125" style="28" customWidth="1"/>
    <col min="12300" max="12300" width="21.140625" style="28" customWidth="1"/>
    <col min="12301" max="12301" width="9.5703125" style="28" customWidth="1"/>
    <col min="12302" max="12302" width="0.42578125" style="28" customWidth="1"/>
    <col min="12303" max="12309" width="6.42578125" style="28" customWidth="1"/>
    <col min="12310" max="12538" width="11.42578125" style="28"/>
    <col min="12539" max="12539" width="1" style="28" customWidth="1"/>
    <col min="12540" max="12540" width="4.28515625" style="28" customWidth="1"/>
    <col min="12541" max="12541" width="34.7109375" style="28" customWidth="1"/>
    <col min="12542" max="12542" width="0" style="28" hidden="1" customWidth="1"/>
    <col min="12543" max="12543" width="20" style="28" customWidth="1"/>
    <col min="12544" max="12544" width="20.85546875" style="28" customWidth="1"/>
    <col min="12545" max="12545" width="25" style="28" customWidth="1"/>
    <col min="12546" max="12546" width="18.7109375" style="28" customWidth="1"/>
    <col min="12547" max="12547" width="29.7109375" style="28" customWidth="1"/>
    <col min="12548" max="12548" width="13.42578125" style="28" customWidth="1"/>
    <col min="12549" max="12549" width="13.85546875" style="28" customWidth="1"/>
    <col min="12550" max="12554" width="16.5703125" style="28" customWidth="1"/>
    <col min="12555" max="12555" width="20.5703125" style="28" customWidth="1"/>
    <col min="12556" max="12556" width="21.140625" style="28" customWidth="1"/>
    <col min="12557" max="12557" width="9.5703125" style="28" customWidth="1"/>
    <col min="12558" max="12558" width="0.42578125" style="28" customWidth="1"/>
    <col min="12559" max="12565" width="6.42578125" style="28" customWidth="1"/>
    <col min="12566" max="12794" width="11.42578125" style="28"/>
    <col min="12795" max="12795" width="1" style="28" customWidth="1"/>
    <col min="12796" max="12796" width="4.28515625" style="28" customWidth="1"/>
    <col min="12797" max="12797" width="34.7109375" style="28" customWidth="1"/>
    <col min="12798" max="12798" width="0" style="28" hidden="1" customWidth="1"/>
    <col min="12799" max="12799" width="20" style="28" customWidth="1"/>
    <col min="12800" max="12800" width="20.85546875" style="28" customWidth="1"/>
    <col min="12801" max="12801" width="25" style="28" customWidth="1"/>
    <col min="12802" max="12802" width="18.7109375" style="28" customWidth="1"/>
    <col min="12803" max="12803" width="29.7109375" style="28" customWidth="1"/>
    <col min="12804" max="12804" width="13.42578125" style="28" customWidth="1"/>
    <col min="12805" max="12805" width="13.85546875" style="28" customWidth="1"/>
    <col min="12806" max="12810" width="16.5703125" style="28" customWidth="1"/>
    <col min="12811" max="12811" width="20.5703125" style="28" customWidth="1"/>
    <col min="12812" max="12812" width="21.140625" style="28" customWidth="1"/>
    <col min="12813" max="12813" width="9.5703125" style="28" customWidth="1"/>
    <col min="12814" max="12814" width="0.42578125" style="28" customWidth="1"/>
    <col min="12815" max="12821" width="6.42578125" style="28" customWidth="1"/>
    <col min="12822" max="13050" width="11.42578125" style="28"/>
    <col min="13051" max="13051" width="1" style="28" customWidth="1"/>
    <col min="13052" max="13052" width="4.28515625" style="28" customWidth="1"/>
    <col min="13053" max="13053" width="34.7109375" style="28" customWidth="1"/>
    <col min="13054" max="13054" width="0" style="28" hidden="1" customWidth="1"/>
    <col min="13055" max="13055" width="20" style="28" customWidth="1"/>
    <col min="13056" max="13056" width="20.85546875" style="28" customWidth="1"/>
    <col min="13057" max="13057" width="25" style="28" customWidth="1"/>
    <col min="13058" max="13058" width="18.7109375" style="28" customWidth="1"/>
    <col min="13059" max="13059" width="29.7109375" style="28" customWidth="1"/>
    <col min="13060" max="13060" width="13.42578125" style="28" customWidth="1"/>
    <col min="13061" max="13061" width="13.85546875" style="28" customWidth="1"/>
    <col min="13062" max="13066" width="16.5703125" style="28" customWidth="1"/>
    <col min="13067" max="13067" width="20.5703125" style="28" customWidth="1"/>
    <col min="13068" max="13068" width="21.140625" style="28" customWidth="1"/>
    <col min="13069" max="13069" width="9.5703125" style="28" customWidth="1"/>
    <col min="13070" max="13070" width="0.42578125" style="28" customWidth="1"/>
    <col min="13071" max="13077" width="6.42578125" style="28" customWidth="1"/>
    <col min="13078" max="13306" width="11.42578125" style="28"/>
    <col min="13307" max="13307" width="1" style="28" customWidth="1"/>
    <col min="13308" max="13308" width="4.28515625" style="28" customWidth="1"/>
    <col min="13309" max="13309" width="34.7109375" style="28" customWidth="1"/>
    <col min="13310" max="13310" width="0" style="28" hidden="1" customWidth="1"/>
    <col min="13311" max="13311" width="20" style="28" customWidth="1"/>
    <col min="13312" max="13312" width="20.85546875" style="28" customWidth="1"/>
    <col min="13313" max="13313" width="25" style="28" customWidth="1"/>
    <col min="13314" max="13314" width="18.7109375" style="28" customWidth="1"/>
    <col min="13315" max="13315" width="29.7109375" style="28" customWidth="1"/>
    <col min="13316" max="13316" width="13.42578125" style="28" customWidth="1"/>
    <col min="13317" max="13317" width="13.85546875" style="28" customWidth="1"/>
    <col min="13318" max="13322" width="16.5703125" style="28" customWidth="1"/>
    <col min="13323" max="13323" width="20.5703125" style="28" customWidth="1"/>
    <col min="13324" max="13324" width="21.140625" style="28" customWidth="1"/>
    <col min="13325" max="13325" width="9.5703125" style="28" customWidth="1"/>
    <col min="13326" max="13326" width="0.42578125" style="28" customWidth="1"/>
    <col min="13327" max="13333" width="6.42578125" style="28" customWidth="1"/>
    <col min="13334" max="13562" width="11.42578125" style="28"/>
    <col min="13563" max="13563" width="1" style="28" customWidth="1"/>
    <col min="13564" max="13564" width="4.28515625" style="28" customWidth="1"/>
    <col min="13565" max="13565" width="34.7109375" style="28" customWidth="1"/>
    <col min="13566" max="13566" width="0" style="28" hidden="1" customWidth="1"/>
    <col min="13567" max="13567" width="20" style="28" customWidth="1"/>
    <col min="13568" max="13568" width="20.85546875" style="28" customWidth="1"/>
    <col min="13569" max="13569" width="25" style="28" customWidth="1"/>
    <col min="13570" max="13570" width="18.7109375" style="28" customWidth="1"/>
    <col min="13571" max="13571" width="29.7109375" style="28" customWidth="1"/>
    <col min="13572" max="13572" width="13.42578125" style="28" customWidth="1"/>
    <col min="13573" max="13573" width="13.85546875" style="28" customWidth="1"/>
    <col min="13574" max="13578" width="16.5703125" style="28" customWidth="1"/>
    <col min="13579" max="13579" width="20.5703125" style="28" customWidth="1"/>
    <col min="13580" max="13580" width="21.140625" style="28" customWidth="1"/>
    <col min="13581" max="13581" width="9.5703125" style="28" customWidth="1"/>
    <col min="13582" max="13582" width="0.42578125" style="28" customWidth="1"/>
    <col min="13583" max="13589" width="6.42578125" style="28" customWidth="1"/>
    <col min="13590" max="13818" width="11.42578125" style="28"/>
    <col min="13819" max="13819" width="1" style="28" customWidth="1"/>
    <col min="13820" max="13820" width="4.28515625" style="28" customWidth="1"/>
    <col min="13821" max="13821" width="34.7109375" style="28" customWidth="1"/>
    <col min="13822" max="13822" width="0" style="28" hidden="1" customWidth="1"/>
    <col min="13823" max="13823" width="20" style="28" customWidth="1"/>
    <col min="13824" max="13824" width="20.85546875" style="28" customWidth="1"/>
    <col min="13825" max="13825" width="25" style="28" customWidth="1"/>
    <col min="13826" max="13826" width="18.7109375" style="28" customWidth="1"/>
    <col min="13827" max="13827" width="29.7109375" style="28" customWidth="1"/>
    <col min="13828" max="13828" width="13.42578125" style="28" customWidth="1"/>
    <col min="13829" max="13829" width="13.85546875" style="28" customWidth="1"/>
    <col min="13830" max="13834" width="16.5703125" style="28" customWidth="1"/>
    <col min="13835" max="13835" width="20.5703125" style="28" customWidth="1"/>
    <col min="13836" max="13836" width="21.140625" style="28" customWidth="1"/>
    <col min="13837" max="13837" width="9.5703125" style="28" customWidth="1"/>
    <col min="13838" max="13838" width="0.42578125" style="28" customWidth="1"/>
    <col min="13839" max="13845" width="6.42578125" style="28" customWidth="1"/>
    <col min="13846" max="14074" width="11.42578125" style="28"/>
    <col min="14075" max="14075" width="1" style="28" customWidth="1"/>
    <col min="14076" max="14076" width="4.28515625" style="28" customWidth="1"/>
    <col min="14077" max="14077" width="34.7109375" style="28" customWidth="1"/>
    <col min="14078" max="14078" width="0" style="28" hidden="1" customWidth="1"/>
    <col min="14079" max="14079" width="20" style="28" customWidth="1"/>
    <col min="14080" max="14080" width="20.85546875" style="28" customWidth="1"/>
    <col min="14081" max="14081" width="25" style="28" customWidth="1"/>
    <col min="14082" max="14082" width="18.7109375" style="28" customWidth="1"/>
    <col min="14083" max="14083" width="29.7109375" style="28" customWidth="1"/>
    <col min="14084" max="14084" width="13.42578125" style="28" customWidth="1"/>
    <col min="14085" max="14085" width="13.85546875" style="28" customWidth="1"/>
    <col min="14086" max="14090" width="16.5703125" style="28" customWidth="1"/>
    <col min="14091" max="14091" width="20.5703125" style="28" customWidth="1"/>
    <col min="14092" max="14092" width="21.140625" style="28" customWidth="1"/>
    <col min="14093" max="14093" width="9.5703125" style="28" customWidth="1"/>
    <col min="14094" max="14094" width="0.42578125" style="28" customWidth="1"/>
    <col min="14095" max="14101" width="6.42578125" style="28" customWidth="1"/>
    <col min="14102" max="14330" width="11.42578125" style="28"/>
    <col min="14331" max="14331" width="1" style="28" customWidth="1"/>
    <col min="14332" max="14332" width="4.28515625" style="28" customWidth="1"/>
    <col min="14333" max="14333" width="34.7109375" style="28" customWidth="1"/>
    <col min="14334" max="14334" width="0" style="28" hidden="1" customWidth="1"/>
    <col min="14335" max="14335" width="20" style="28" customWidth="1"/>
    <col min="14336" max="14336" width="20.85546875" style="28" customWidth="1"/>
    <col min="14337" max="14337" width="25" style="28" customWidth="1"/>
    <col min="14338" max="14338" width="18.7109375" style="28" customWidth="1"/>
    <col min="14339" max="14339" width="29.7109375" style="28" customWidth="1"/>
    <col min="14340" max="14340" width="13.42578125" style="28" customWidth="1"/>
    <col min="14341" max="14341" width="13.85546875" style="28" customWidth="1"/>
    <col min="14342" max="14346" width="16.5703125" style="28" customWidth="1"/>
    <col min="14347" max="14347" width="20.5703125" style="28" customWidth="1"/>
    <col min="14348" max="14348" width="21.140625" style="28" customWidth="1"/>
    <col min="14349" max="14349" width="9.5703125" style="28" customWidth="1"/>
    <col min="14350" max="14350" width="0.42578125" style="28" customWidth="1"/>
    <col min="14351" max="14357" width="6.42578125" style="28" customWidth="1"/>
    <col min="14358" max="14586" width="11.42578125" style="28"/>
    <col min="14587" max="14587" width="1" style="28" customWidth="1"/>
    <col min="14588" max="14588" width="4.28515625" style="28" customWidth="1"/>
    <col min="14589" max="14589" width="34.7109375" style="28" customWidth="1"/>
    <col min="14590" max="14590" width="0" style="28" hidden="1" customWidth="1"/>
    <col min="14591" max="14591" width="20" style="28" customWidth="1"/>
    <col min="14592" max="14592" width="20.85546875" style="28" customWidth="1"/>
    <col min="14593" max="14593" width="25" style="28" customWidth="1"/>
    <col min="14594" max="14594" width="18.7109375" style="28" customWidth="1"/>
    <col min="14595" max="14595" width="29.7109375" style="28" customWidth="1"/>
    <col min="14596" max="14596" width="13.42578125" style="28" customWidth="1"/>
    <col min="14597" max="14597" width="13.85546875" style="28" customWidth="1"/>
    <col min="14598" max="14602" width="16.5703125" style="28" customWidth="1"/>
    <col min="14603" max="14603" width="20.5703125" style="28" customWidth="1"/>
    <col min="14604" max="14604" width="21.140625" style="28" customWidth="1"/>
    <col min="14605" max="14605" width="9.5703125" style="28" customWidth="1"/>
    <col min="14606" max="14606" width="0.42578125" style="28" customWidth="1"/>
    <col min="14607" max="14613" width="6.42578125" style="28" customWidth="1"/>
    <col min="14614" max="14842" width="11.42578125" style="28"/>
    <col min="14843" max="14843" width="1" style="28" customWidth="1"/>
    <col min="14844" max="14844" width="4.28515625" style="28" customWidth="1"/>
    <col min="14845" max="14845" width="34.7109375" style="28" customWidth="1"/>
    <col min="14846" max="14846" width="0" style="28" hidden="1" customWidth="1"/>
    <col min="14847" max="14847" width="20" style="28" customWidth="1"/>
    <col min="14848" max="14848" width="20.85546875" style="28" customWidth="1"/>
    <col min="14849" max="14849" width="25" style="28" customWidth="1"/>
    <col min="14850" max="14850" width="18.7109375" style="28" customWidth="1"/>
    <col min="14851" max="14851" width="29.7109375" style="28" customWidth="1"/>
    <col min="14852" max="14852" width="13.42578125" style="28" customWidth="1"/>
    <col min="14853" max="14853" width="13.85546875" style="28" customWidth="1"/>
    <col min="14854" max="14858" width="16.5703125" style="28" customWidth="1"/>
    <col min="14859" max="14859" width="20.5703125" style="28" customWidth="1"/>
    <col min="14860" max="14860" width="21.140625" style="28" customWidth="1"/>
    <col min="14861" max="14861" width="9.5703125" style="28" customWidth="1"/>
    <col min="14862" max="14862" width="0.42578125" style="28" customWidth="1"/>
    <col min="14863" max="14869" width="6.42578125" style="28" customWidth="1"/>
    <col min="14870" max="15098" width="11.42578125" style="28"/>
    <col min="15099" max="15099" width="1" style="28" customWidth="1"/>
    <col min="15100" max="15100" width="4.28515625" style="28" customWidth="1"/>
    <col min="15101" max="15101" width="34.7109375" style="28" customWidth="1"/>
    <col min="15102" max="15102" width="0" style="28" hidden="1" customWidth="1"/>
    <col min="15103" max="15103" width="20" style="28" customWidth="1"/>
    <col min="15104" max="15104" width="20.85546875" style="28" customWidth="1"/>
    <col min="15105" max="15105" width="25" style="28" customWidth="1"/>
    <col min="15106" max="15106" width="18.7109375" style="28" customWidth="1"/>
    <col min="15107" max="15107" width="29.7109375" style="28" customWidth="1"/>
    <col min="15108" max="15108" width="13.42578125" style="28" customWidth="1"/>
    <col min="15109" max="15109" width="13.85546875" style="28" customWidth="1"/>
    <col min="15110" max="15114" width="16.5703125" style="28" customWidth="1"/>
    <col min="15115" max="15115" width="20.5703125" style="28" customWidth="1"/>
    <col min="15116" max="15116" width="21.140625" style="28" customWidth="1"/>
    <col min="15117" max="15117" width="9.5703125" style="28" customWidth="1"/>
    <col min="15118" max="15118" width="0.42578125" style="28" customWidth="1"/>
    <col min="15119" max="15125" width="6.42578125" style="28" customWidth="1"/>
    <col min="15126" max="15354" width="11.42578125" style="28"/>
    <col min="15355" max="15355" width="1" style="28" customWidth="1"/>
    <col min="15356" max="15356" width="4.28515625" style="28" customWidth="1"/>
    <col min="15357" max="15357" width="34.7109375" style="28" customWidth="1"/>
    <col min="15358" max="15358" width="0" style="28" hidden="1" customWidth="1"/>
    <col min="15359" max="15359" width="20" style="28" customWidth="1"/>
    <col min="15360" max="15360" width="20.85546875" style="28" customWidth="1"/>
    <col min="15361" max="15361" width="25" style="28" customWidth="1"/>
    <col min="15362" max="15362" width="18.7109375" style="28" customWidth="1"/>
    <col min="15363" max="15363" width="29.7109375" style="28" customWidth="1"/>
    <col min="15364" max="15364" width="13.42578125" style="28" customWidth="1"/>
    <col min="15365" max="15365" width="13.85546875" style="28" customWidth="1"/>
    <col min="15366" max="15370" width="16.5703125" style="28" customWidth="1"/>
    <col min="15371" max="15371" width="20.5703125" style="28" customWidth="1"/>
    <col min="15372" max="15372" width="21.140625" style="28" customWidth="1"/>
    <col min="15373" max="15373" width="9.5703125" style="28" customWidth="1"/>
    <col min="15374" max="15374" width="0.42578125" style="28" customWidth="1"/>
    <col min="15375" max="15381" width="6.42578125" style="28" customWidth="1"/>
    <col min="15382" max="15610" width="11.42578125" style="28"/>
    <col min="15611" max="15611" width="1" style="28" customWidth="1"/>
    <col min="15612" max="15612" width="4.28515625" style="28" customWidth="1"/>
    <col min="15613" max="15613" width="34.7109375" style="28" customWidth="1"/>
    <col min="15614" max="15614" width="0" style="28" hidden="1" customWidth="1"/>
    <col min="15615" max="15615" width="20" style="28" customWidth="1"/>
    <col min="15616" max="15616" width="20.85546875" style="28" customWidth="1"/>
    <col min="15617" max="15617" width="25" style="28" customWidth="1"/>
    <col min="15618" max="15618" width="18.7109375" style="28" customWidth="1"/>
    <col min="15619" max="15619" width="29.7109375" style="28" customWidth="1"/>
    <col min="15620" max="15620" width="13.42578125" style="28" customWidth="1"/>
    <col min="15621" max="15621" width="13.85546875" style="28" customWidth="1"/>
    <col min="15622" max="15626" width="16.5703125" style="28" customWidth="1"/>
    <col min="15627" max="15627" width="20.5703125" style="28" customWidth="1"/>
    <col min="15628" max="15628" width="21.140625" style="28" customWidth="1"/>
    <col min="15629" max="15629" width="9.5703125" style="28" customWidth="1"/>
    <col min="15630" max="15630" width="0.42578125" style="28" customWidth="1"/>
    <col min="15631" max="15637" width="6.42578125" style="28" customWidth="1"/>
    <col min="15638" max="15866" width="11.42578125" style="28"/>
    <col min="15867" max="15867" width="1" style="28" customWidth="1"/>
    <col min="15868" max="15868" width="4.28515625" style="28" customWidth="1"/>
    <col min="15869" max="15869" width="34.7109375" style="28" customWidth="1"/>
    <col min="15870" max="15870" width="0" style="28" hidden="1" customWidth="1"/>
    <col min="15871" max="15871" width="20" style="28" customWidth="1"/>
    <col min="15872" max="15872" width="20.85546875" style="28" customWidth="1"/>
    <col min="15873" max="15873" width="25" style="28" customWidth="1"/>
    <col min="15874" max="15874" width="18.7109375" style="28" customWidth="1"/>
    <col min="15875" max="15875" width="29.7109375" style="28" customWidth="1"/>
    <col min="15876" max="15876" width="13.42578125" style="28" customWidth="1"/>
    <col min="15877" max="15877" width="13.85546875" style="28" customWidth="1"/>
    <col min="15878" max="15882" width="16.5703125" style="28" customWidth="1"/>
    <col min="15883" max="15883" width="20.5703125" style="28" customWidth="1"/>
    <col min="15884" max="15884" width="21.140625" style="28" customWidth="1"/>
    <col min="15885" max="15885" width="9.5703125" style="28" customWidth="1"/>
    <col min="15886" max="15886" width="0.42578125" style="28" customWidth="1"/>
    <col min="15887" max="15893" width="6.42578125" style="28" customWidth="1"/>
    <col min="15894" max="16122" width="11.42578125" style="28"/>
    <col min="16123" max="16123" width="1" style="28" customWidth="1"/>
    <col min="16124" max="16124" width="4.28515625" style="28" customWidth="1"/>
    <col min="16125" max="16125" width="34.7109375" style="28" customWidth="1"/>
    <col min="16126" max="16126" width="0" style="28" hidden="1" customWidth="1"/>
    <col min="16127" max="16127" width="20" style="28" customWidth="1"/>
    <col min="16128" max="16128" width="20.85546875" style="28" customWidth="1"/>
    <col min="16129" max="16129" width="25" style="28" customWidth="1"/>
    <col min="16130" max="16130" width="18.7109375" style="28" customWidth="1"/>
    <col min="16131" max="16131" width="29.7109375" style="28" customWidth="1"/>
    <col min="16132" max="16132" width="13.42578125" style="28" customWidth="1"/>
    <col min="16133" max="16133" width="13.85546875" style="28" customWidth="1"/>
    <col min="16134" max="16138" width="16.5703125" style="28" customWidth="1"/>
    <col min="16139" max="16139" width="20.5703125" style="28" customWidth="1"/>
    <col min="16140" max="16140" width="21.140625" style="28" customWidth="1"/>
    <col min="16141" max="16141" width="9.5703125" style="28" customWidth="1"/>
    <col min="16142" max="16142" width="0.42578125" style="28" customWidth="1"/>
    <col min="16143" max="16149" width="6.42578125" style="28" customWidth="1"/>
    <col min="16150" max="16370" width="11.42578125" style="28"/>
    <col min="16371" max="16383" width="11.42578125" style="28" customWidth="1"/>
    <col min="16384" max="16384" width="11.42578125" style="28"/>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1274</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31</v>
      </c>
      <c r="D10" s="1514"/>
      <c r="E10" s="1515"/>
      <c r="F10" s="32"/>
      <c r="G10" s="31"/>
      <c r="H10" s="32"/>
      <c r="I10" s="32"/>
      <c r="J10" s="32"/>
      <c r="K10" s="32"/>
      <c r="L10" s="32"/>
      <c r="M10" s="32"/>
      <c r="N10" s="33"/>
    </row>
    <row r="11" spans="2:16" ht="15.75" thickBot="1">
      <c r="B11" s="117" t="s">
        <v>8</v>
      </c>
      <c r="C11" s="1">
        <v>41976</v>
      </c>
      <c r="D11" s="35"/>
      <c r="E11" s="35"/>
      <c r="F11" s="35"/>
      <c r="G11" s="36"/>
      <c r="H11" s="35"/>
      <c r="I11" s="35"/>
      <c r="J11" s="35"/>
      <c r="K11" s="35"/>
      <c r="L11" s="35"/>
      <c r="M11" s="35"/>
      <c r="N11" s="37"/>
    </row>
    <row r="12" spans="2:16">
      <c r="B12" s="94"/>
      <c r="C12" s="38"/>
      <c r="D12" s="96"/>
      <c r="E12" s="96"/>
      <c r="F12" s="96"/>
      <c r="G12" s="97"/>
      <c r="H12" s="96"/>
      <c r="I12" s="39"/>
      <c r="J12" s="39"/>
      <c r="K12" s="39"/>
      <c r="L12" s="39"/>
      <c r="M12" s="39"/>
      <c r="N12" s="96"/>
    </row>
    <row r="13" spans="2:16">
      <c r="I13" s="39"/>
      <c r="J13" s="39"/>
      <c r="K13" s="39"/>
      <c r="L13" s="39"/>
      <c r="M13" s="39"/>
      <c r="N13" s="2"/>
    </row>
    <row r="14" spans="2:16" ht="45.75" customHeight="1">
      <c r="B14" s="1516" t="s">
        <v>9</v>
      </c>
      <c r="C14" s="1516"/>
      <c r="D14" s="120" t="s">
        <v>10</v>
      </c>
      <c r="E14" s="120" t="s">
        <v>11</v>
      </c>
      <c r="F14" s="120" t="s">
        <v>12</v>
      </c>
      <c r="G14" s="40"/>
      <c r="I14" s="41"/>
      <c r="J14" s="41"/>
      <c r="K14" s="41"/>
      <c r="L14" s="41"/>
      <c r="M14" s="41"/>
      <c r="N14" s="2"/>
    </row>
    <row r="15" spans="2:16">
      <c r="B15" s="1516"/>
      <c r="C15" s="1516"/>
      <c r="D15" s="120">
        <v>31</v>
      </c>
      <c r="E15" s="42">
        <v>979465680</v>
      </c>
      <c r="F15" s="221">
        <v>360</v>
      </c>
      <c r="G15" s="368"/>
      <c r="I15" s="45"/>
      <c r="J15" s="45"/>
      <c r="K15" s="45"/>
      <c r="L15" s="45"/>
      <c r="M15" s="45"/>
      <c r="N15" s="2"/>
    </row>
    <row r="16" spans="2:16" ht="15.75" thickBot="1">
      <c r="B16" s="1517" t="s">
        <v>13</v>
      </c>
      <c r="C16" s="1518"/>
      <c r="D16" s="120"/>
      <c r="E16" s="151">
        <f>+SUM(E15:E15)</f>
        <v>979465680</v>
      </c>
      <c r="F16" s="4">
        <f>+SUM(F15:F15)</f>
        <v>360</v>
      </c>
      <c r="G16" s="368"/>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288</v>
      </c>
      <c r="D18" s="195"/>
      <c r="E18" s="6">
        <f>E16</f>
        <v>979465680</v>
      </c>
      <c r="F18" s="7"/>
      <c r="G18" s="7"/>
      <c r="H18" s="7"/>
      <c r="I18" s="53"/>
      <c r="J18" s="53"/>
      <c r="K18" s="53"/>
      <c r="L18" s="53"/>
      <c r="M18" s="53"/>
    </row>
    <row r="19" spans="1:14">
      <c r="A19" s="125"/>
      <c r="C19" s="54"/>
      <c r="D19" s="45"/>
      <c r="E19" s="56"/>
      <c r="F19" s="7"/>
      <c r="G19" s="7"/>
      <c r="H19" s="7"/>
      <c r="I19" s="53"/>
      <c r="J19" s="53"/>
      <c r="K19" s="53"/>
      <c r="L19" s="53"/>
      <c r="M19" s="53"/>
    </row>
    <row r="20" spans="1:14">
      <c r="A20" s="125"/>
      <c r="C20" s="54"/>
      <c r="D20" s="45"/>
      <c r="E20" s="56"/>
      <c r="F20" s="7"/>
      <c r="G20" s="7"/>
      <c r="H20" s="7"/>
      <c r="I20" s="53"/>
      <c r="J20" s="53"/>
      <c r="K20" s="53"/>
      <c r="L20" s="53"/>
      <c r="M20" s="53"/>
    </row>
    <row r="21" spans="1:14">
      <c r="A21" s="125"/>
      <c r="B21" s="8" t="s">
        <v>16</v>
      </c>
      <c r="C21" s="57"/>
      <c r="D21" s="57"/>
      <c r="E21" s="57"/>
      <c r="F21" s="57"/>
      <c r="G21" s="58"/>
      <c r="H21" s="57"/>
      <c r="I21" s="39"/>
      <c r="J21" s="39"/>
      <c r="K21" s="39"/>
      <c r="L21" s="39"/>
      <c r="M21" s="39"/>
      <c r="N21" s="2"/>
    </row>
    <row r="22" spans="1:14">
      <c r="A22" s="125"/>
      <c r="B22" s="57"/>
      <c r="C22" s="57"/>
      <c r="D22" s="57"/>
      <c r="E22" s="57"/>
      <c r="F22" s="57"/>
      <c r="G22" s="58"/>
      <c r="H22" s="57"/>
      <c r="I22" s="39"/>
      <c r="J22" s="39"/>
      <c r="K22" s="39"/>
      <c r="L22" s="39"/>
      <c r="M22" s="39"/>
      <c r="N22" s="2"/>
    </row>
    <row r="23" spans="1:14">
      <c r="A23" s="125"/>
      <c r="B23" s="9" t="s">
        <v>17</v>
      </c>
      <c r="C23" s="9" t="s">
        <v>18</v>
      </c>
      <c r="D23" s="9" t="s">
        <v>19</v>
      </c>
      <c r="E23" s="57"/>
      <c r="F23" s="57"/>
      <c r="G23" s="58"/>
      <c r="H23" s="57"/>
      <c r="I23" s="39"/>
      <c r="J23" s="39"/>
      <c r="K23" s="39"/>
      <c r="L23" s="39"/>
      <c r="M23" s="39"/>
      <c r="N23" s="2"/>
    </row>
    <row r="24" spans="1:14">
      <c r="A24" s="125"/>
      <c r="B24" s="59" t="s">
        <v>20</v>
      </c>
      <c r="C24" s="60"/>
      <c r="D24" s="60" t="s">
        <v>21</v>
      </c>
      <c r="E24" s="57"/>
      <c r="F24" s="57"/>
      <c r="G24" s="58"/>
      <c r="H24" s="57"/>
      <c r="I24" s="39"/>
      <c r="J24" s="39"/>
      <c r="K24" s="39"/>
      <c r="L24" s="39"/>
      <c r="M24" s="39"/>
      <c r="N24" s="2"/>
    </row>
    <row r="25" spans="1:14">
      <c r="A25" s="125"/>
      <c r="B25" s="59" t="s">
        <v>22</v>
      </c>
      <c r="C25" s="60"/>
      <c r="D25" s="60" t="s">
        <v>21</v>
      </c>
      <c r="E25" s="57"/>
      <c r="F25" s="57"/>
      <c r="G25" s="58"/>
      <c r="H25" s="57"/>
      <c r="I25" s="39"/>
      <c r="J25" s="39"/>
      <c r="K25" s="39"/>
      <c r="L25" s="39"/>
      <c r="M25" s="39"/>
      <c r="N25" s="2"/>
    </row>
    <row r="26" spans="1:14">
      <c r="A26" s="125"/>
      <c r="B26" s="59" t="s">
        <v>23</v>
      </c>
      <c r="C26" s="60" t="s">
        <v>21</v>
      </c>
      <c r="D26" s="60"/>
      <c r="E26" s="57"/>
      <c r="F26" s="57"/>
      <c r="G26" s="58"/>
      <c r="H26" s="57"/>
      <c r="I26" s="39"/>
      <c r="J26" s="39"/>
      <c r="K26" s="39"/>
      <c r="L26" s="39"/>
      <c r="M26" s="39"/>
      <c r="N26" s="2"/>
    </row>
    <row r="27" spans="1:14">
      <c r="A27" s="125"/>
      <c r="B27" s="59" t="s">
        <v>24</v>
      </c>
      <c r="C27" s="60"/>
      <c r="D27" s="60" t="s">
        <v>21</v>
      </c>
      <c r="E27" s="57"/>
      <c r="F27" s="57"/>
      <c r="G27" s="58"/>
      <c r="H27" s="57"/>
      <c r="I27" s="39"/>
      <c r="J27" s="39"/>
      <c r="K27" s="39"/>
      <c r="L27" s="39"/>
      <c r="M27" s="39"/>
      <c r="N27" s="2"/>
    </row>
    <row r="28" spans="1:14">
      <c r="A28" s="125"/>
      <c r="B28" s="59" t="s">
        <v>1275</v>
      </c>
      <c r="C28" s="60"/>
      <c r="D28" s="60" t="s">
        <v>21</v>
      </c>
      <c r="E28" s="57"/>
      <c r="F28" s="57"/>
      <c r="G28" s="58"/>
      <c r="H28" s="57"/>
      <c r="I28" s="39"/>
      <c r="J28" s="39"/>
      <c r="K28" s="39"/>
      <c r="L28" s="39"/>
      <c r="M28" s="39"/>
      <c r="N28" s="2"/>
    </row>
    <row r="29" spans="1:14">
      <c r="A29" s="125"/>
      <c r="B29" s="57"/>
      <c r="C29" s="57"/>
      <c r="D29" s="57"/>
      <c r="E29" s="57"/>
      <c r="F29" s="57"/>
      <c r="G29" s="58"/>
      <c r="H29" s="57"/>
      <c r="I29" s="39"/>
      <c r="J29" s="39"/>
      <c r="K29" s="39"/>
      <c r="L29" s="39"/>
      <c r="M29" s="39"/>
      <c r="N29" s="2"/>
    </row>
    <row r="30" spans="1:14">
      <c r="A30" s="125"/>
      <c r="B30" s="57"/>
      <c r="C30" s="57"/>
      <c r="D30" s="57"/>
      <c r="E30" s="57"/>
      <c r="F30" s="57"/>
      <c r="G30" s="58"/>
      <c r="H30" s="57"/>
      <c r="I30" s="39"/>
      <c r="J30" s="39"/>
      <c r="K30" s="39"/>
      <c r="L30" s="39"/>
      <c r="M30" s="39"/>
      <c r="N30" s="2"/>
    </row>
    <row r="31" spans="1:14">
      <c r="A31" s="125"/>
      <c r="B31" s="8" t="s">
        <v>26</v>
      </c>
      <c r="C31" s="57"/>
      <c r="D31" s="57"/>
      <c r="E31" s="57"/>
      <c r="F31" s="57"/>
      <c r="G31" s="58"/>
      <c r="H31" s="57"/>
      <c r="I31" s="39"/>
      <c r="J31" s="39"/>
      <c r="K31" s="39"/>
      <c r="L31" s="39"/>
      <c r="M31" s="39"/>
      <c r="N31" s="2"/>
    </row>
    <row r="32" spans="1:14">
      <c r="A32" s="125"/>
      <c r="B32" s="57"/>
      <c r="C32" s="57"/>
      <c r="D32" s="57"/>
      <c r="E32" s="57"/>
      <c r="F32" s="57"/>
      <c r="G32" s="58"/>
      <c r="H32" s="57"/>
      <c r="I32" s="39"/>
      <c r="J32" s="39"/>
      <c r="K32" s="39"/>
      <c r="L32" s="39"/>
      <c r="M32" s="39"/>
      <c r="N32" s="2"/>
    </row>
    <row r="33" spans="1:25">
      <c r="A33" s="125"/>
      <c r="B33" s="57"/>
      <c r="C33" s="57"/>
      <c r="D33" s="57"/>
      <c r="E33" s="57"/>
      <c r="F33" s="57"/>
      <c r="G33" s="58"/>
      <c r="H33" s="57"/>
      <c r="I33" s="39"/>
      <c r="J33" s="39"/>
      <c r="K33" s="39"/>
      <c r="L33" s="39"/>
      <c r="M33" s="39"/>
      <c r="N33" s="2"/>
    </row>
    <row r="34" spans="1:25">
      <c r="A34" s="125"/>
      <c r="B34" s="9" t="s">
        <v>17</v>
      </c>
      <c r="C34" s="9" t="s">
        <v>27</v>
      </c>
      <c r="D34" s="121" t="s">
        <v>28</v>
      </c>
      <c r="E34" s="121" t="s">
        <v>29</v>
      </c>
      <c r="F34" s="57"/>
      <c r="G34" s="58"/>
      <c r="H34" s="57"/>
      <c r="I34" s="39"/>
      <c r="J34" s="39"/>
      <c r="K34" s="39"/>
      <c r="L34" s="39"/>
      <c r="M34" s="39"/>
      <c r="N34" s="2"/>
    </row>
    <row r="35" spans="1:25" ht="25.5" customHeight="1">
      <c r="A35" s="125"/>
      <c r="B35" s="62" t="s">
        <v>30</v>
      </c>
      <c r="C35" s="123">
        <v>40</v>
      </c>
      <c r="D35" s="124">
        <f>+D139</f>
        <v>0</v>
      </c>
      <c r="E35" s="1519">
        <f>+D35+D36</f>
        <v>0</v>
      </c>
      <c r="F35" s="57"/>
      <c r="G35" s="58"/>
      <c r="H35" s="57"/>
      <c r="I35" s="39"/>
      <c r="J35" s="39"/>
      <c r="K35" s="39"/>
      <c r="L35" s="39"/>
      <c r="M35" s="39"/>
      <c r="N35" s="2"/>
    </row>
    <row r="36" spans="1:25" ht="50.25" customHeight="1">
      <c r="A36" s="125"/>
      <c r="B36" s="62" t="s">
        <v>31</v>
      </c>
      <c r="C36" s="123">
        <v>60</v>
      </c>
      <c r="D36" s="124">
        <f>+D140</f>
        <v>0</v>
      </c>
      <c r="E36" s="1520"/>
      <c r="F36" s="57"/>
      <c r="G36" s="58"/>
      <c r="H36" s="57"/>
      <c r="I36" s="39"/>
      <c r="J36" s="39"/>
      <c r="K36" s="39"/>
      <c r="L36" s="39"/>
      <c r="M36" s="39"/>
      <c r="N36" s="2"/>
    </row>
    <row r="37" spans="1:25">
      <c r="A37" s="125"/>
      <c r="C37" s="54"/>
      <c r="D37" s="45"/>
      <c r="E37" s="56"/>
      <c r="F37" s="7"/>
      <c r="G37" s="7"/>
      <c r="H37" s="7"/>
      <c r="I37" s="53"/>
      <c r="J37" s="53"/>
      <c r="K37" s="53"/>
      <c r="L37" s="53"/>
      <c r="M37" s="53"/>
    </row>
    <row r="38" spans="1:25" ht="15.75" thickBot="1">
      <c r="M38" s="1608"/>
      <c r="N38" s="1608"/>
    </row>
    <row r="39" spans="1:25">
      <c r="B39" s="8" t="s">
        <v>32</v>
      </c>
      <c r="M39" s="10"/>
      <c r="N39" s="10"/>
    </row>
    <row r="40" spans="1:25" ht="15.75" thickBot="1">
      <c r="M40" s="10"/>
      <c r="N40" s="10"/>
    </row>
    <row r="41" spans="1:25"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5" s="119" customFormat="1" ht="120">
      <c r="A42" s="14">
        <v>1</v>
      </c>
      <c r="B42" s="15" t="s">
        <v>1274</v>
      </c>
      <c r="C42" s="15" t="s">
        <v>1274</v>
      </c>
      <c r="D42" s="15" t="s">
        <v>340</v>
      </c>
      <c r="E42" s="186" t="s">
        <v>1276</v>
      </c>
      <c r="F42" s="16" t="s">
        <v>18</v>
      </c>
      <c r="G42" s="99" t="s">
        <v>5</v>
      </c>
      <c r="H42" s="100">
        <v>40925</v>
      </c>
      <c r="I42" s="100">
        <v>41090</v>
      </c>
      <c r="J42" s="103" t="s">
        <v>19</v>
      </c>
      <c r="K42" s="104">
        <v>0</v>
      </c>
      <c r="L42" s="103" t="s">
        <v>19</v>
      </c>
      <c r="M42" s="105">
        <v>0</v>
      </c>
      <c r="N42" s="99" t="s">
        <v>5</v>
      </c>
      <c r="O42" s="106">
        <v>0</v>
      </c>
      <c r="P42" s="106" t="s">
        <v>1277</v>
      </c>
      <c r="Q42" s="18" t="s">
        <v>1394</v>
      </c>
      <c r="R42" s="64"/>
      <c r="S42" s="64"/>
      <c r="T42" s="64"/>
      <c r="U42" s="64"/>
      <c r="V42" s="64"/>
      <c r="W42" s="64"/>
      <c r="X42" s="64"/>
      <c r="Y42" s="64"/>
    </row>
    <row r="43" spans="1:25" s="119" customFormat="1" ht="120">
      <c r="A43" s="14">
        <f>+A42+1</f>
        <v>2</v>
      </c>
      <c r="B43" s="15" t="s">
        <v>1274</v>
      </c>
      <c r="C43" s="15" t="s">
        <v>1274</v>
      </c>
      <c r="D43" s="15" t="s">
        <v>340</v>
      </c>
      <c r="E43" s="186" t="s">
        <v>1278</v>
      </c>
      <c r="F43" s="16" t="s">
        <v>18</v>
      </c>
      <c r="G43" s="16" t="s">
        <v>5</v>
      </c>
      <c r="H43" s="100">
        <v>41091</v>
      </c>
      <c r="I43" s="100">
        <v>41273</v>
      </c>
      <c r="J43" s="103" t="s">
        <v>19</v>
      </c>
      <c r="K43" s="104">
        <v>0</v>
      </c>
      <c r="L43" s="103" t="s">
        <v>19</v>
      </c>
      <c r="M43" s="105">
        <v>0</v>
      </c>
      <c r="N43" s="16" t="s">
        <v>5</v>
      </c>
      <c r="O43" s="106">
        <v>0</v>
      </c>
      <c r="P43" s="106" t="s">
        <v>1277</v>
      </c>
      <c r="Q43" s="18" t="s">
        <v>1394</v>
      </c>
      <c r="R43" s="64"/>
      <c r="S43" s="64"/>
      <c r="T43" s="64"/>
      <c r="U43" s="64"/>
      <c r="V43" s="64"/>
      <c r="W43" s="64"/>
      <c r="X43" s="64"/>
      <c r="Y43" s="64"/>
    </row>
    <row r="44" spans="1:25" s="119" customFormat="1" ht="120">
      <c r="A44" s="14">
        <f t="shared" ref="A44:A48" si="0">+A43+1</f>
        <v>3</v>
      </c>
      <c r="B44" s="15" t="s">
        <v>1274</v>
      </c>
      <c r="C44" s="15" t="s">
        <v>1274</v>
      </c>
      <c r="D44" s="15" t="s">
        <v>340</v>
      </c>
      <c r="E44" s="186" t="s">
        <v>1279</v>
      </c>
      <c r="F44" s="16" t="s">
        <v>18</v>
      </c>
      <c r="G44" s="16" t="s">
        <v>5</v>
      </c>
      <c r="H44" s="100">
        <v>41291</v>
      </c>
      <c r="I44" s="100">
        <v>41639</v>
      </c>
      <c r="J44" s="103" t="s">
        <v>19</v>
      </c>
      <c r="K44" s="104">
        <v>0</v>
      </c>
      <c r="L44" s="103" t="s">
        <v>19</v>
      </c>
      <c r="M44" s="105">
        <v>0</v>
      </c>
      <c r="N44" s="16" t="s">
        <v>5</v>
      </c>
      <c r="O44" s="106">
        <v>0</v>
      </c>
      <c r="P44" s="106" t="s">
        <v>1277</v>
      </c>
      <c r="Q44" s="18" t="s">
        <v>1394</v>
      </c>
      <c r="R44" s="64"/>
      <c r="S44" s="64"/>
      <c r="T44" s="64"/>
      <c r="U44" s="64"/>
      <c r="V44" s="64"/>
      <c r="W44" s="64"/>
      <c r="X44" s="64"/>
      <c r="Y44" s="64"/>
    </row>
    <row r="45" spans="1:25" s="119" customFormat="1" ht="120">
      <c r="A45" s="14">
        <f t="shared" si="0"/>
        <v>4</v>
      </c>
      <c r="B45" s="15" t="s">
        <v>1274</v>
      </c>
      <c r="C45" s="15" t="s">
        <v>1274</v>
      </c>
      <c r="D45" s="15" t="s">
        <v>340</v>
      </c>
      <c r="E45" s="186" t="s">
        <v>1280</v>
      </c>
      <c r="F45" s="16" t="s">
        <v>18</v>
      </c>
      <c r="G45" s="16" t="s">
        <v>5</v>
      </c>
      <c r="H45" s="100">
        <v>41640</v>
      </c>
      <c r="I45" s="100">
        <v>41933</v>
      </c>
      <c r="J45" s="103" t="s">
        <v>19</v>
      </c>
      <c r="K45" s="104">
        <v>0</v>
      </c>
      <c r="L45" s="103" t="s">
        <v>19</v>
      </c>
      <c r="M45" s="105">
        <v>0</v>
      </c>
      <c r="N45" s="16" t="s">
        <v>5</v>
      </c>
      <c r="O45" s="106">
        <v>0</v>
      </c>
      <c r="P45" s="106" t="s">
        <v>1277</v>
      </c>
      <c r="Q45" s="18" t="s">
        <v>1394</v>
      </c>
      <c r="R45" s="64"/>
      <c r="S45" s="64"/>
      <c r="T45" s="64"/>
      <c r="U45" s="64"/>
      <c r="V45" s="64"/>
      <c r="W45" s="64"/>
      <c r="X45" s="64"/>
      <c r="Y45" s="64"/>
    </row>
    <row r="46" spans="1:25" s="119" customFormat="1" ht="120">
      <c r="A46" s="14">
        <f t="shared" si="0"/>
        <v>5</v>
      </c>
      <c r="B46" s="15" t="s">
        <v>1274</v>
      </c>
      <c r="C46" s="15" t="s">
        <v>1274</v>
      </c>
      <c r="D46" s="15" t="s">
        <v>340</v>
      </c>
      <c r="E46" s="186" t="s">
        <v>1281</v>
      </c>
      <c r="F46" s="16" t="s">
        <v>18</v>
      </c>
      <c r="G46" s="16" t="s">
        <v>5</v>
      </c>
      <c r="H46" s="100">
        <v>41944</v>
      </c>
      <c r="I46" s="100">
        <v>42004</v>
      </c>
      <c r="J46" s="103" t="s">
        <v>19</v>
      </c>
      <c r="K46" s="104">
        <v>0</v>
      </c>
      <c r="L46" s="103" t="s">
        <v>19</v>
      </c>
      <c r="M46" s="105">
        <v>0</v>
      </c>
      <c r="N46" s="16" t="s">
        <v>5</v>
      </c>
      <c r="O46" s="106">
        <v>0</v>
      </c>
      <c r="P46" s="106" t="s">
        <v>1277</v>
      </c>
      <c r="Q46" s="18" t="s">
        <v>1394</v>
      </c>
      <c r="R46" s="64"/>
      <c r="S46" s="64"/>
      <c r="T46" s="64"/>
      <c r="U46" s="64"/>
      <c r="V46" s="64"/>
      <c r="W46" s="64"/>
      <c r="X46" s="64"/>
      <c r="Y46" s="64"/>
    </row>
    <row r="47" spans="1:25" s="119" customFormat="1" ht="120">
      <c r="A47" s="14">
        <f t="shared" si="0"/>
        <v>6</v>
      </c>
      <c r="B47" s="15" t="s">
        <v>1274</v>
      </c>
      <c r="C47" s="15" t="s">
        <v>1274</v>
      </c>
      <c r="D47" s="15" t="s">
        <v>340</v>
      </c>
      <c r="E47" s="186" t="s">
        <v>1282</v>
      </c>
      <c r="F47" s="16" t="s">
        <v>18</v>
      </c>
      <c r="G47" s="16" t="s">
        <v>5</v>
      </c>
      <c r="H47" s="100">
        <v>41895</v>
      </c>
      <c r="I47" s="100">
        <v>41974</v>
      </c>
      <c r="J47" s="103" t="s">
        <v>19</v>
      </c>
      <c r="K47" s="104">
        <v>0</v>
      </c>
      <c r="L47" s="103" t="s">
        <v>19</v>
      </c>
      <c r="M47" s="105">
        <v>0</v>
      </c>
      <c r="N47" s="16" t="s">
        <v>5</v>
      </c>
      <c r="O47" s="106">
        <v>0</v>
      </c>
      <c r="P47" s="106" t="s">
        <v>1277</v>
      </c>
      <c r="Q47" s="18" t="s">
        <v>1394</v>
      </c>
      <c r="R47" s="64"/>
      <c r="S47" s="64"/>
      <c r="T47" s="64"/>
      <c r="U47" s="64"/>
      <c r="V47" s="64"/>
      <c r="W47" s="64"/>
      <c r="X47" s="64"/>
      <c r="Y47" s="64"/>
    </row>
    <row r="48" spans="1:25" s="119" customFormat="1" ht="174.75" customHeight="1">
      <c r="A48" s="14">
        <f t="shared" si="0"/>
        <v>7</v>
      </c>
      <c r="B48" s="15" t="s">
        <v>1274</v>
      </c>
      <c r="C48" s="15" t="s">
        <v>1274</v>
      </c>
      <c r="D48" s="15" t="s">
        <v>340</v>
      </c>
      <c r="E48" s="186" t="s">
        <v>1283</v>
      </c>
      <c r="F48" s="16" t="s">
        <v>18</v>
      </c>
      <c r="G48" s="16" t="s">
        <v>5</v>
      </c>
      <c r="H48" s="100"/>
      <c r="I48" s="100"/>
      <c r="J48" s="103" t="s">
        <v>19</v>
      </c>
      <c r="K48" s="104">
        <f t="shared" ref="K48:K49" si="1">(DAYS360(H48,I48))/30</f>
        <v>0</v>
      </c>
      <c r="L48" s="103" t="s">
        <v>19</v>
      </c>
      <c r="M48" s="105" t="s">
        <v>5</v>
      </c>
      <c r="N48" s="16" t="s">
        <v>5</v>
      </c>
      <c r="O48" s="106"/>
      <c r="P48" s="106"/>
      <c r="Q48" s="18" t="s">
        <v>1394</v>
      </c>
      <c r="R48" s="64"/>
      <c r="S48" s="64"/>
      <c r="T48" s="64"/>
      <c r="U48" s="64"/>
      <c r="V48" s="64"/>
      <c r="W48" s="64"/>
      <c r="X48" s="64"/>
      <c r="Y48" s="64"/>
    </row>
    <row r="49" spans="1:25" s="119" customFormat="1" ht="154.5" customHeight="1">
      <c r="A49" s="14">
        <v>8</v>
      </c>
      <c r="B49" s="15" t="s">
        <v>1274</v>
      </c>
      <c r="C49" s="15" t="s">
        <v>1274</v>
      </c>
      <c r="D49" s="15" t="s">
        <v>340</v>
      </c>
      <c r="E49" s="186" t="s">
        <v>1285</v>
      </c>
      <c r="F49" s="16" t="s">
        <v>18</v>
      </c>
      <c r="G49" s="16" t="s">
        <v>5</v>
      </c>
      <c r="H49" s="100"/>
      <c r="I49" s="100"/>
      <c r="J49" s="103" t="s">
        <v>19</v>
      </c>
      <c r="K49" s="104">
        <f t="shared" si="1"/>
        <v>0</v>
      </c>
      <c r="L49" s="103" t="s">
        <v>19</v>
      </c>
      <c r="M49" s="105" t="s">
        <v>5</v>
      </c>
      <c r="N49" s="16" t="s">
        <v>5</v>
      </c>
      <c r="O49" s="106"/>
      <c r="P49" s="106"/>
      <c r="Q49" s="18" t="s">
        <v>1394</v>
      </c>
      <c r="R49" s="64"/>
      <c r="S49" s="64"/>
      <c r="T49" s="64"/>
      <c r="U49" s="64"/>
      <c r="V49" s="64"/>
      <c r="W49" s="64"/>
      <c r="X49" s="64"/>
      <c r="Y49" s="64"/>
    </row>
    <row r="50" spans="1:25" s="136" customFormat="1">
      <c r="A50" s="129"/>
      <c r="B50" s="130" t="s">
        <v>29</v>
      </c>
      <c r="C50" s="131"/>
      <c r="D50" s="109"/>
      <c r="E50" s="108"/>
      <c r="F50" s="131"/>
      <c r="G50" s="131"/>
      <c r="H50" s="131"/>
      <c r="I50" s="370"/>
      <c r="J50" s="133"/>
      <c r="K50" s="371">
        <f>SUM(K42:K49)</f>
        <v>0</v>
      </c>
      <c r="L50" s="109">
        <f>SUM(L42:L49)</f>
        <v>0</v>
      </c>
      <c r="M50" s="110">
        <f>SUM(M42:M49)</f>
        <v>0</v>
      </c>
      <c r="N50" s="109">
        <f>SUM(N42:N49)</f>
        <v>0</v>
      </c>
      <c r="O50" s="110">
        <f>SUM(O42:O49)</f>
        <v>0</v>
      </c>
      <c r="P50" s="134"/>
      <c r="Q50" s="135"/>
    </row>
    <row r="51" spans="1:25" s="66" customFormat="1">
      <c r="E51" s="68"/>
      <c r="G51" s="69"/>
    </row>
    <row r="52" spans="1:25" s="66" customFormat="1">
      <c r="B52" s="1587" t="s">
        <v>57</v>
      </c>
      <c r="C52" s="1587" t="s">
        <v>58</v>
      </c>
      <c r="D52" s="1589" t="s">
        <v>59</v>
      </c>
      <c r="E52" s="1589"/>
      <c r="G52" s="69"/>
    </row>
    <row r="53" spans="1:25" s="66" customFormat="1">
      <c r="B53" s="1588"/>
      <c r="C53" s="1588"/>
      <c r="D53" s="121" t="s">
        <v>60</v>
      </c>
      <c r="E53" s="118" t="s">
        <v>61</v>
      </c>
      <c r="G53" s="69"/>
    </row>
    <row r="54" spans="1:25" s="66" customFormat="1" ht="30.6" customHeight="1">
      <c r="B54" s="19" t="s">
        <v>62</v>
      </c>
      <c r="C54" s="20">
        <f>+K50</f>
        <v>0</v>
      </c>
      <c r="D54" s="71"/>
      <c r="E54" s="90" t="s">
        <v>21</v>
      </c>
      <c r="F54" s="112"/>
      <c r="G54" s="111"/>
      <c r="H54" s="112"/>
      <c r="I54" s="112"/>
      <c r="J54" s="112"/>
      <c r="K54" s="372"/>
      <c r="L54" s="372"/>
      <c r="M54" s="112"/>
    </row>
    <row r="55" spans="1:25" s="66" customFormat="1" ht="30" customHeight="1">
      <c r="B55" s="19" t="s">
        <v>64</v>
      </c>
      <c r="C55" s="160">
        <f>+M50</f>
        <v>0</v>
      </c>
      <c r="D55" s="71"/>
      <c r="E55" s="90" t="s">
        <v>21</v>
      </c>
      <c r="G55" s="69"/>
      <c r="K55" s="372"/>
      <c r="L55" s="372"/>
    </row>
    <row r="56" spans="1:25" s="66" customFormat="1">
      <c r="B56" s="113"/>
      <c r="C56" s="1512"/>
      <c r="D56" s="1512"/>
      <c r="E56" s="1512"/>
      <c r="F56" s="1512"/>
      <c r="G56" s="1512"/>
      <c r="H56" s="1512"/>
      <c r="I56" s="1512"/>
      <c r="J56" s="1512"/>
      <c r="K56" s="1512"/>
      <c r="L56" s="1512"/>
      <c r="M56" s="1512"/>
      <c r="N56" s="1512"/>
    </row>
    <row r="57" spans="1:25" ht="28.15" customHeight="1" thickBot="1"/>
    <row r="58" spans="1:25" ht="15.75" thickBot="1">
      <c r="B58" s="1513" t="s">
        <v>65</v>
      </c>
      <c r="C58" s="1513"/>
      <c r="D58" s="1513"/>
      <c r="E58" s="1513"/>
      <c r="F58" s="1513"/>
      <c r="G58" s="1513"/>
      <c r="H58" s="1513"/>
      <c r="I58" s="1513"/>
      <c r="J58" s="1513"/>
      <c r="K58" s="1513"/>
      <c r="L58" s="1513"/>
      <c r="M58" s="1513"/>
      <c r="N58" s="1513"/>
    </row>
    <row r="61" spans="1:25"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5" ht="34.5" customHeight="1">
      <c r="B62" s="373" t="s">
        <v>81</v>
      </c>
      <c r="C62" s="373" t="s">
        <v>251</v>
      </c>
      <c r="D62" s="374" t="s">
        <v>1286</v>
      </c>
      <c r="E62" s="374" t="s">
        <v>514</v>
      </c>
      <c r="F62" s="375" t="s">
        <v>514</v>
      </c>
      <c r="G62" s="376" t="s">
        <v>514</v>
      </c>
      <c r="H62" s="375" t="s">
        <v>514</v>
      </c>
      <c r="I62" s="373" t="s">
        <v>18</v>
      </c>
      <c r="J62" s="373" t="s">
        <v>514</v>
      </c>
      <c r="K62" s="377" t="s">
        <v>514</v>
      </c>
      <c r="L62" s="377" t="s">
        <v>514</v>
      </c>
      <c r="M62" s="377" t="s">
        <v>514</v>
      </c>
      <c r="N62" s="377" t="s">
        <v>514</v>
      </c>
      <c r="O62" s="1590" t="s">
        <v>1395</v>
      </c>
      <c r="P62" s="1591"/>
      <c r="Q62" s="377" t="s">
        <v>19</v>
      </c>
    </row>
    <row r="63" spans="1:25" ht="34.5" customHeight="1">
      <c r="B63" s="373" t="s">
        <v>81</v>
      </c>
      <c r="C63" s="373" t="s">
        <v>251</v>
      </c>
      <c r="D63" s="374" t="s">
        <v>1396</v>
      </c>
      <c r="E63" s="374"/>
      <c r="F63" s="375"/>
      <c r="G63" s="376"/>
      <c r="H63" s="375"/>
      <c r="I63" s="373"/>
      <c r="J63" s="373"/>
      <c r="K63" s="377"/>
      <c r="L63" s="377"/>
      <c r="M63" s="377"/>
      <c r="N63" s="377"/>
      <c r="O63" s="1590" t="s">
        <v>1395</v>
      </c>
      <c r="P63" s="1591"/>
      <c r="Q63" s="377" t="s">
        <v>19</v>
      </c>
    </row>
    <row r="64" spans="1:25" ht="34.5" customHeight="1">
      <c r="B64" s="72" t="s">
        <v>1397</v>
      </c>
      <c r="C64" s="72" t="s">
        <v>428</v>
      </c>
      <c r="D64" s="374" t="s">
        <v>1286</v>
      </c>
      <c r="E64" s="374"/>
      <c r="F64" s="375"/>
      <c r="G64" s="376"/>
      <c r="H64" s="375"/>
      <c r="I64" s="373"/>
      <c r="J64" s="373"/>
      <c r="K64" s="377"/>
      <c r="L64" s="377"/>
      <c r="M64" s="377"/>
      <c r="N64" s="377"/>
      <c r="O64" s="1590" t="s">
        <v>1398</v>
      </c>
      <c r="P64" s="1591"/>
      <c r="Q64" s="377" t="s">
        <v>19</v>
      </c>
    </row>
    <row r="65" spans="2:17" ht="34.5" customHeight="1">
      <c r="B65" s="72" t="s">
        <v>1397</v>
      </c>
      <c r="C65" s="72" t="s">
        <v>428</v>
      </c>
      <c r="D65" s="374" t="s">
        <v>1396</v>
      </c>
      <c r="E65" s="374"/>
      <c r="F65" s="375"/>
      <c r="G65" s="376"/>
      <c r="H65" s="375"/>
      <c r="I65" s="373"/>
      <c r="J65" s="373"/>
      <c r="K65" s="377"/>
      <c r="L65" s="377"/>
      <c r="M65" s="377"/>
      <c r="N65" s="377"/>
      <c r="O65" s="1590" t="s">
        <v>1398</v>
      </c>
      <c r="P65" s="1591"/>
      <c r="Q65" s="377" t="s">
        <v>19</v>
      </c>
    </row>
    <row r="66" spans="2:17">
      <c r="B66" s="28" t="s">
        <v>84</v>
      </c>
    </row>
    <row r="67" spans="2:17">
      <c r="B67" s="28" t="s">
        <v>85</v>
      </c>
    </row>
    <row r="68" spans="2:17">
      <c r="B68" s="28" t="s">
        <v>86</v>
      </c>
    </row>
    <row r="70" spans="2:17" ht="15.75" thickBot="1"/>
    <row r="71" spans="2:17" ht="15.75" thickBot="1">
      <c r="B71" s="1532" t="s">
        <v>87</v>
      </c>
      <c r="C71" s="1533"/>
      <c r="D71" s="1533"/>
      <c r="E71" s="1533"/>
      <c r="F71" s="1533"/>
      <c r="G71" s="1533"/>
      <c r="H71" s="1533"/>
      <c r="I71" s="1533"/>
      <c r="J71" s="1533"/>
      <c r="K71" s="1533"/>
      <c r="L71" s="1533"/>
      <c r="M71" s="1533"/>
      <c r="N71" s="1534"/>
    </row>
    <row r="75" spans="2:17">
      <c r="C75" s="166"/>
    </row>
    <row r="76" spans="2:17" ht="76.5" customHeight="1">
      <c r="B76" s="9" t="s">
        <v>88</v>
      </c>
      <c r="C76" s="9" t="s">
        <v>89</v>
      </c>
      <c r="D76" s="9" t="s">
        <v>90</v>
      </c>
      <c r="E76" s="9" t="s">
        <v>91</v>
      </c>
      <c r="F76" s="9" t="s">
        <v>92</v>
      </c>
      <c r="G76" s="9" t="s">
        <v>93</v>
      </c>
      <c r="H76" s="9" t="s">
        <v>94</v>
      </c>
      <c r="I76" s="9" t="s">
        <v>95</v>
      </c>
      <c r="J76" s="1522" t="s">
        <v>1288</v>
      </c>
      <c r="K76" s="1529"/>
      <c r="L76" s="1523"/>
      <c r="M76" s="9" t="s">
        <v>97</v>
      </c>
      <c r="N76" s="9" t="s">
        <v>234</v>
      </c>
      <c r="O76" s="9" t="s">
        <v>235</v>
      </c>
      <c r="P76" s="1522" t="s">
        <v>79</v>
      </c>
      <c r="Q76" s="1523"/>
    </row>
    <row r="77" spans="2:17" s="30" customFormat="1" ht="105" customHeight="1">
      <c r="B77" s="192" t="s">
        <v>1289</v>
      </c>
      <c r="C77" s="192" t="s">
        <v>1290</v>
      </c>
      <c r="D77" s="192" t="s">
        <v>1291</v>
      </c>
      <c r="E77" s="192">
        <v>34373390</v>
      </c>
      <c r="F77" s="192" t="s">
        <v>1292</v>
      </c>
      <c r="G77" s="192" t="s">
        <v>1293</v>
      </c>
      <c r="H77" s="378">
        <v>40894</v>
      </c>
      <c r="I77" s="89"/>
      <c r="J77" s="192" t="s">
        <v>1294</v>
      </c>
      <c r="K77" s="379" t="s">
        <v>1295</v>
      </c>
      <c r="L77" s="89" t="s">
        <v>1296</v>
      </c>
      <c r="M77" s="78" t="s">
        <v>18</v>
      </c>
      <c r="N77" s="78" t="s">
        <v>19</v>
      </c>
      <c r="O77" s="78" t="s">
        <v>18</v>
      </c>
      <c r="P77" s="1593" t="s">
        <v>1399</v>
      </c>
      <c r="Q77" s="1593"/>
    </row>
    <row r="78" spans="2:17" s="30" customFormat="1" ht="102.75" customHeight="1">
      <c r="B78" s="192" t="s">
        <v>1289</v>
      </c>
      <c r="C78" s="192" t="s">
        <v>1290</v>
      </c>
      <c r="D78" s="192" t="s">
        <v>1298</v>
      </c>
      <c r="E78" s="192">
        <v>1059980420</v>
      </c>
      <c r="F78" s="192" t="s">
        <v>1299</v>
      </c>
      <c r="G78" s="192" t="s">
        <v>1300</v>
      </c>
      <c r="H78" s="378">
        <v>40704</v>
      </c>
      <c r="I78" s="89"/>
      <c r="J78" s="192" t="s">
        <v>1301</v>
      </c>
      <c r="K78" s="379" t="s">
        <v>1302</v>
      </c>
      <c r="L78" s="89" t="s">
        <v>1296</v>
      </c>
      <c r="M78" s="78" t="s">
        <v>18</v>
      </c>
      <c r="N78" s="78" t="s">
        <v>19</v>
      </c>
      <c r="O78" s="78" t="s">
        <v>18</v>
      </c>
      <c r="P78" s="1593" t="s">
        <v>1400</v>
      </c>
      <c r="Q78" s="1593"/>
    </row>
    <row r="79" spans="2:17" s="30" customFormat="1" ht="102.75" customHeight="1">
      <c r="B79" s="192" t="s">
        <v>1289</v>
      </c>
      <c r="C79" s="192" t="s">
        <v>1290</v>
      </c>
      <c r="D79" s="192" t="s">
        <v>1303</v>
      </c>
      <c r="E79" s="192">
        <v>38602485</v>
      </c>
      <c r="F79" s="192" t="s">
        <v>1304</v>
      </c>
      <c r="G79" s="192" t="s">
        <v>1305</v>
      </c>
      <c r="H79" s="378">
        <v>40390</v>
      </c>
      <c r="I79" s="89"/>
      <c r="J79" s="192" t="s">
        <v>1306</v>
      </c>
      <c r="K79" s="379" t="s">
        <v>1302</v>
      </c>
      <c r="L79" s="89" t="s">
        <v>1307</v>
      </c>
      <c r="M79" s="78" t="s">
        <v>18</v>
      </c>
      <c r="N79" s="78" t="s">
        <v>19</v>
      </c>
      <c r="O79" s="78" t="s">
        <v>18</v>
      </c>
      <c r="P79" s="1593" t="s">
        <v>1401</v>
      </c>
      <c r="Q79" s="1593"/>
    </row>
    <row r="80" spans="2:17" s="30" customFormat="1" ht="102.75" customHeight="1">
      <c r="B80" s="192" t="s">
        <v>1289</v>
      </c>
      <c r="C80" s="192" t="s">
        <v>1290</v>
      </c>
      <c r="D80" s="192" t="s">
        <v>1308</v>
      </c>
      <c r="E80" s="192">
        <v>25280085</v>
      </c>
      <c r="F80" s="192" t="s">
        <v>1309</v>
      </c>
      <c r="G80" s="192" t="s">
        <v>1310</v>
      </c>
      <c r="H80" s="378">
        <v>41902</v>
      </c>
      <c r="I80" s="89"/>
      <c r="J80" s="192" t="s">
        <v>1311</v>
      </c>
      <c r="K80" s="379" t="s">
        <v>1302</v>
      </c>
      <c r="L80" s="89" t="s">
        <v>1312</v>
      </c>
      <c r="M80" s="78" t="s">
        <v>18</v>
      </c>
      <c r="N80" s="78" t="s">
        <v>19</v>
      </c>
      <c r="O80" s="78" t="s">
        <v>18</v>
      </c>
      <c r="P80" s="1593" t="s">
        <v>1402</v>
      </c>
      <c r="Q80" s="1593"/>
    </row>
    <row r="81" spans="2:17" s="30" customFormat="1" ht="102.75" customHeight="1">
      <c r="B81" s="192" t="s">
        <v>119</v>
      </c>
      <c r="C81" s="192" t="s">
        <v>1314</v>
      </c>
      <c r="D81" s="192" t="s">
        <v>1315</v>
      </c>
      <c r="E81" s="192">
        <v>34371256</v>
      </c>
      <c r="F81" s="192" t="s">
        <v>1316</v>
      </c>
      <c r="G81" s="192" t="s">
        <v>1317</v>
      </c>
      <c r="H81" s="380">
        <v>41082</v>
      </c>
      <c r="I81" s="89"/>
      <c r="J81" s="192" t="s">
        <v>1318</v>
      </c>
      <c r="K81" s="89" t="s">
        <v>1319</v>
      </c>
      <c r="L81" s="89" t="s">
        <v>1320</v>
      </c>
      <c r="M81" s="78" t="s">
        <v>18</v>
      </c>
      <c r="N81" s="78" t="s">
        <v>19</v>
      </c>
      <c r="O81" s="78" t="s">
        <v>18</v>
      </c>
      <c r="P81" s="1593" t="s">
        <v>1403</v>
      </c>
      <c r="Q81" s="1593"/>
    </row>
    <row r="82" spans="2:17" s="30" customFormat="1" ht="102.75" customHeight="1">
      <c r="B82" s="192" t="s">
        <v>119</v>
      </c>
      <c r="C82" s="192" t="s">
        <v>1314</v>
      </c>
      <c r="D82" s="192" t="s">
        <v>1322</v>
      </c>
      <c r="E82" s="192">
        <v>31449353</v>
      </c>
      <c r="F82" s="192" t="s">
        <v>1323</v>
      </c>
      <c r="G82" s="192" t="s">
        <v>1324</v>
      </c>
      <c r="H82" s="378">
        <v>37597</v>
      </c>
      <c r="I82" s="89"/>
      <c r="J82" s="192" t="s">
        <v>1325</v>
      </c>
      <c r="K82" s="89" t="s">
        <v>1326</v>
      </c>
      <c r="L82" s="89" t="s">
        <v>1327</v>
      </c>
      <c r="M82" s="78" t="s">
        <v>18</v>
      </c>
      <c r="N82" s="78" t="s">
        <v>19</v>
      </c>
      <c r="O82" s="78" t="s">
        <v>18</v>
      </c>
      <c r="P82" s="1593" t="s">
        <v>1404</v>
      </c>
      <c r="Q82" s="1593"/>
    </row>
    <row r="83" spans="2:17" s="30" customFormat="1" ht="102.75" customHeight="1">
      <c r="B83" s="192" t="s">
        <v>119</v>
      </c>
      <c r="C83" s="192" t="s">
        <v>1314</v>
      </c>
      <c r="D83" s="89" t="s">
        <v>1329</v>
      </c>
      <c r="E83" s="192">
        <v>1053781110</v>
      </c>
      <c r="F83" s="89" t="s">
        <v>1330</v>
      </c>
      <c r="G83" s="192" t="s">
        <v>1331</v>
      </c>
      <c r="H83" s="378">
        <v>41452</v>
      </c>
      <c r="I83" s="89"/>
      <c r="J83" s="192" t="s">
        <v>1325</v>
      </c>
      <c r="K83" s="89" t="s">
        <v>1326</v>
      </c>
      <c r="L83" s="89" t="s">
        <v>1327</v>
      </c>
      <c r="M83" s="78" t="s">
        <v>18</v>
      </c>
      <c r="N83" s="78" t="s">
        <v>19</v>
      </c>
      <c r="O83" s="78" t="s">
        <v>18</v>
      </c>
      <c r="P83" s="1593" t="s">
        <v>1405</v>
      </c>
      <c r="Q83" s="1593"/>
    </row>
    <row r="84" spans="2:17" s="30" customFormat="1" ht="166.5" customHeight="1">
      <c r="B84" s="381" t="s">
        <v>119</v>
      </c>
      <c r="C84" s="192" t="s">
        <v>1314</v>
      </c>
      <c r="D84" s="89" t="s">
        <v>1333</v>
      </c>
      <c r="E84" s="192">
        <v>34770791</v>
      </c>
      <c r="F84" s="89" t="s">
        <v>1334</v>
      </c>
      <c r="G84" s="192" t="s">
        <v>1335</v>
      </c>
      <c r="H84" s="378">
        <v>41803</v>
      </c>
      <c r="I84" s="89"/>
      <c r="J84" s="192" t="s">
        <v>1336</v>
      </c>
      <c r="K84" s="89" t="s">
        <v>1337</v>
      </c>
      <c r="L84" s="89" t="s">
        <v>1338</v>
      </c>
      <c r="M84" s="78" t="s">
        <v>18</v>
      </c>
      <c r="N84" s="78" t="s">
        <v>19</v>
      </c>
      <c r="O84" s="78" t="s">
        <v>18</v>
      </c>
      <c r="P84" s="1593" t="s">
        <v>1406</v>
      </c>
      <c r="Q84" s="1593"/>
    </row>
    <row r="85" spans="2:17" s="30" customFormat="1" ht="102.75" customHeight="1">
      <c r="B85" s="192" t="s">
        <v>119</v>
      </c>
      <c r="C85" s="192" t="s">
        <v>1314</v>
      </c>
      <c r="D85" s="89" t="s">
        <v>1339</v>
      </c>
      <c r="E85" s="89">
        <v>34373178</v>
      </c>
      <c r="F85" s="89" t="s">
        <v>1340</v>
      </c>
      <c r="G85" s="192" t="s">
        <v>1341</v>
      </c>
      <c r="H85" s="378">
        <v>41948</v>
      </c>
      <c r="I85" s="89"/>
      <c r="J85" s="192" t="s">
        <v>1342</v>
      </c>
      <c r="K85" s="89"/>
      <c r="L85" s="73" t="s">
        <v>1342</v>
      </c>
      <c r="M85" s="382" t="s">
        <v>18</v>
      </c>
      <c r="N85" s="382" t="s">
        <v>19</v>
      </c>
      <c r="O85" s="382" t="s">
        <v>18</v>
      </c>
      <c r="P85" s="1593" t="s">
        <v>1407</v>
      </c>
      <c r="Q85" s="1593"/>
    </row>
    <row r="86" spans="2:17" s="30" customFormat="1" ht="102.75" customHeight="1">
      <c r="B86" s="192" t="s">
        <v>119</v>
      </c>
      <c r="C86" s="192" t="s">
        <v>1314</v>
      </c>
      <c r="D86" s="89" t="s">
        <v>1344</v>
      </c>
      <c r="E86" s="192">
        <v>67000922</v>
      </c>
      <c r="F86" s="89" t="s">
        <v>1316</v>
      </c>
      <c r="G86" s="192" t="s">
        <v>1341</v>
      </c>
      <c r="H86" s="378">
        <v>39990</v>
      </c>
      <c r="I86" s="89"/>
      <c r="J86" s="192" t="s">
        <v>1345</v>
      </c>
      <c r="K86" s="89"/>
      <c r="L86" s="192" t="s">
        <v>1346</v>
      </c>
      <c r="M86" s="78" t="s">
        <v>18</v>
      </c>
      <c r="N86" s="78" t="s">
        <v>19</v>
      </c>
      <c r="O86" s="78" t="s">
        <v>18</v>
      </c>
      <c r="P86" s="1593" t="s">
        <v>1408</v>
      </c>
      <c r="Q86" s="1593"/>
    </row>
    <row r="87" spans="2:17" s="30" customFormat="1" ht="102.75" customHeight="1">
      <c r="B87" s="192" t="s">
        <v>119</v>
      </c>
      <c r="C87" s="192" t="s">
        <v>1314</v>
      </c>
      <c r="D87" s="89" t="s">
        <v>1347</v>
      </c>
      <c r="E87" s="192">
        <v>34606313</v>
      </c>
      <c r="F87" s="383" t="s">
        <v>1316</v>
      </c>
      <c r="G87" s="192" t="s">
        <v>1341</v>
      </c>
      <c r="H87" s="384">
        <v>40894</v>
      </c>
      <c r="I87" s="383"/>
      <c r="J87" s="385" t="s">
        <v>1348</v>
      </c>
      <c r="K87" s="383"/>
      <c r="L87" s="385" t="s">
        <v>1348</v>
      </c>
      <c r="M87" s="78" t="s">
        <v>18</v>
      </c>
      <c r="N87" s="78" t="s">
        <v>19</v>
      </c>
      <c r="O87" s="78" t="s">
        <v>18</v>
      </c>
      <c r="P87" s="1524" t="s">
        <v>1409</v>
      </c>
      <c r="Q87" s="1525"/>
    </row>
    <row r="88" spans="2:17" s="30" customFormat="1" ht="102.75" customHeight="1">
      <c r="B88" s="192" t="s">
        <v>119</v>
      </c>
      <c r="C88" s="192" t="s">
        <v>1314</v>
      </c>
      <c r="D88" s="89" t="s">
        <v>1350</v>
      </c>
      <c r="E88" s="89">
        <v>34512734</v>
      </c>
      <c r="F88" s="89" t="s">
        <v>1316</v>
      </c>
      <c r="G88" s="192" t="s">
        <v>476</v>
      </c>
      <c r="H88" s="378">
        <v>41393</v>
      </c>
      <c r="I88" s="89"/>
      <c r="J88" s="192" t="s">
        <v>1351</v>
      </c>
      <c r="K88" s="89"/>
      <c r="L88" s="385" t="s">
        <v>1352</v>
      </c>
      <c r="M88" s="78" t="s">
        <v>18</v>
      </c>
      <c r="N88" s="78" t="s">
        <v>19</v>
      </c>
      <c r="O88" s="78" t="s">
        <v>18</v>
      </c>
      <c r="P88" s="1593" t="s">
        <v>1410</v>
      </c>
      <c r="Q88" s="1593"/>
    </row>
    <row r="90" spans="2:17" ht="15.75" thickBot="1">
      <c r="B90" s="1553" t="s">
        <v>139</v>
      </c>
      <c r="C90" s="1554"/>
      <c r="D90" s="1554"/>
      <c r="E90" s="1554"/>
      <c r="F90" s="1554"/>
      <c r="G90" s="1554"/>
      <c r="H90" s="1554"/>
      <c r="I90" s="1554"/>
      <c r="J90" s="1554"/>
      <c r="K90" s="1554"/>
      <c r="L90" s="1554"/>
      <c r="M90" s="1554"/>
      <c r="N90" s="1555"/>
      <c r="P90" s="30"/>
    </row>
    <row r="91" spans="2:17">
      <c r="G91" s="28"/>
    </row>
    <row r="92" spans="2:17">
      <c r="G92" s="28"/>
    </row>
    <row r="93" spans="2:17" ht="46.15" customHeight="1">
      <c r="B93" s="22" t="s">
        <v>17</v>
      </c>
      <c r="C93" s="22" t="s">
        <v>80</v>
      </c>
      <c r="D93" s="1522" t="s">
        <v>79</v>
      </c>
      <c r="E93" s="1523"/>
      <c r="G93" s="28"/>
    </row>
    <row r="94" spans="2:17" ht="99.75" customHeight="1">
      <c r="B94" s="78" t="s">
        <v>140</v>
      </c>
      <c r="C94" s="59" t="s">
        <v>19</v>
      </c>
      <c r="D94" s="1547" t="s">
        <v>1353</v>
      </c>
      <c r="E94" s="1548"/>
    </row>
    <row r="97" spans="1:25">
      <c r="B97" s="1505" t="s">
        <v>141</v>
      </c>
      <c r="C97" s="1506"/>
      <c r="D97" s="1506"/>
      <c r="E97" s="1506"/>
      <c r="F97" s="1506"/>
      <c r="G97" s="1506"/>
      <c r="H97" s="1506"/>
      <c r="I97" s="1506"/>
      <c r="J97" s="1506"/>
      <c r="K97" s="1506"/>
      <c r="L97" s="1506"/>
      <c r="M97" s="1506"/>
      <c r="N97" s="1506"/>
      <c r="O97" s="1506"/>
      <c r="P97" s="1506"/>
    </row>
    <row r="99" spans="1:25" ht="15.75" thickBot="1"/>
    <row r="100" spans="1:25" ht="15.75" thickBot="1">
      <c r="B100" s="1532" t="s">
        <v>142</v>
      </c>
      <c r="C100" s="1533"/>
      <c r="D100" s="1533"/>
      <c r="E100" s="1533"/>
      <c r="F100" s="1533"/>
      <c r="G100" s="1533"/>
      <c r="H100" s="1533"/>
      <c r="I100" s="1533"/>
      <c r="J100" s="1533"/>
      <c r="K100" s="1533"/>
      <c r="L100" s="1533"/>
      <c r="M100" s="1533"/>
      <c r="N100" s="1534"/>
    </row>
    <row r="102" spans="1:25" ht="15.75" thickBot="1">
      <c r="M102" s="10"/>
      <c r="N102" s="10"/>
    </row>
    <row r="103" spans="1:25" s="39" customFormat="1" ht="109.5" customHeight="1">
      <c r="B103" s="11" t="s">
        <v>33</v>
      </c>
      <c r="C103" s="11" t="s">
        <v>34</v>
      </c>
      <c r="D103" s="11" t="s">
        <v>35</v>
      </c>
      <c r="E103" s="11" t="s">
        <v>36</v>
      </c>
      <c r="F103" s="11" t="s">
        <v>37</v>
      </c>
      <c r="G103" s="11" t="s">
        <v>38</v>
      </c>
      <c r="H103" s="11" t="s">
        <v>39</v>
      </c>
      <c r="I103" s="11" t="s">
        <v>40</v>
      </c>
      <c r="J103" s="11" t="s">
        <v>41</v>
      </c>
      <c r="K103" s="11" t="s">
        <v>42</v>
      </c>
      <c r="L103" s="11" t="s">
        <v>43</v>
      </c>
      <c r="M103" s="12" t="s">
        <v>44</v>
      </c>
      <c r="N103" s="11" t="s">
        <v>45</v>
      </c>
      <c r="O103" s="11" t="s">
        <v>46</v>
      </c>
      <c r="P103" s="13" t="s">
        <v>47</v>
      </c>
      <c r="Q103" s="13" t="s">
        <v>48</v>
      </c>
    </row>
    <row r="104" spans="1:25" s="119" customFormat="1" ht="125.25" customHeight="1">
      <c r="A104" s="14">
        <v>1</v>
      </c>
      <c r="B104" s="15" t="s">
        <v>1274</v>
      </c>
      <c r="C104" s="16" t="s">
        <v>1274</v>
      </c>
      <c r="D104" s="16" t="s">
        <v>340</v>
      </c>
      <c r="E104" s="98" t="s">
        <v>1354</v>
      </c>
      <c r="F104" s="16" t="s">
        <v>18</v>
      </c>
      <c r="G104" s="99" t="s">
        <v>5</v>
      </c>
      <c r="H104" s="100">
        <v>40925</v>
      </c>
      <c r="I104" s="100">
        <v>41273</v>
      </c>
      <c r="J104" s="103" t="s">
        <v>19</v>
      </c>
      <c r="K104" s="104">
        <v>0</v>
      </c>
      <c r="L104" s="103"/>
      <c r="M104" s="105">
        <v>576</v>
      </c>
      <c r="N104" s="105" t="s">
        <v>51</v>
      </c>
      <c r="O104" s="106">
        <v>456278420</v>
      </c>
      <c r="P104" s="106">
        <v>97</v>
      </c>
      <c r="Q104" s="323" t="s">
        <v>1411</v>
      </c>
      <c r="R104" s="64"/>
      <c r="S104" s="64"/>
      <c r="T104" s="64"/>
      <c r="U104" s="64"/>
      <c r="V104" s="64"/>
      <c r="W104" s="64"/>
      <c r="X104" s="64"/>
      <c r="Y104" s="64"/>
    </row>
    <row r="105" spans="1:25" s="136" customFormat="1">
      <c r="A105" s="129"/>
      <c r="B105" s="130" t="s">
        <v>29</v>
      </c>
      <c r="C105" s="131"/>
      <c r="D105" s="109"/>
      <c r="E105" s="132"/>
      <c r="F105" s="131"/>
      <c r="G105" s="131"/>
      <c r="H105" s="131"/>
      <c r="I105" s="370"/>
      <c r="J105" s="133"/>
      <c r="K105" s="109">
        <f>SUM(K104:K104)</f>
        <v>0</v>
      </c>
      <c r="L105" s="109">
        <f>SUM(L104:L104)</f>
        <v>0</v>
      </c>
      <c r="M105" s="110">
        <f>SUM(M104:M104)</f>
        <v>576</v>
      </c>
      <c r="N105" s="109">
        <f>SUM(N104:N104)</f>
        <v>0</v>
      </c>
      <c r="O105" s="134"/>
      <c r="P105" s="134"/>
      <c r="Q105" s="135"/>
    </row>
    <row r="106" spans="1:25" ht="15.75" thickBot="1">
      <c r="B106" s="66"/>
      <c r="C106" s="66"/>
      <c r="D106" s="66"/>
      <c r="E106" s="68"/>
      <c r="F106" s="66"/>
      <c r="G106" s="69"/>
      <c r="H106" s="66"/>
      <c r="I106" s="66"/>
      <c r="J106" s="66"/>
      <c r="K106" s="66"/>
      <c r="L106" s="66"/>
      <c r="M106" s="66"/>
      <c r="N106" s="66"/>
      <c r="O106" s="66"/>
      <c r="P106" s="66"/>
    </row>
    <row r="107" spans="1:25">
      <c r="B107" s="19" t="s">
        <v>156</v>
      </c>
      <c r="C107" s="386">
        <f>+K105</f>
        <v>0</v>
      </c>
      <c r="H107" s="112"/>
      <c r="I107" s="112"/>
      <c r="J107" s="372"/>
      <c r="K107" s="372"/>
      <c r="L107" s="372"/>
      <c r="M107" s="112"/>
      <c r="N107" s="66"/>
      <c r="O107" s="66"/>
      <c r="P107" s="66"/>
    </row>
    <row r="108" spans="1:25">
      <c r="J108" s="387"/>
      <c r="K108" s="387"/>
    </row>
    <row r="109" spans="1:25" ht="15.75" thickBot="1"/>
    <row r="110" spans="1:25" ht="37.15" customHeight="1" thickBot="1">
      <c r="B110" s="24" t="s">
        <v>157</v>
      </c>
      <c r="C110" s="25" t="s">
        <v>158</v>
      </c>
      <c r="D110" s="24" t="s">
        <v>28</v>
      </c>
      <c r="E110" s="25" t="s">
        <v>159</v>
      </c>
      <c r="K110" s="388"/>
    </row>
    <row r="111" spans="1:25">
      <c r="B111" s="85" t="s">
        <v>160</v>
      </c>
      <c r="C111" s="86">
        <v>20</v>
      </c>
      <c r="D111" s="389">
        <v>0</v>
      </c>
      <c r="E111" s="1536">
        <f>+D111+D112+D113</f>
        <v>0</v>
      </c>
    </row>
    <row r="112" spans="1:25">
      <c r="B112" s="85" t="s">
        <v>161</v>
      </c>
      <c r="C112" s="71">
        <v>30</v>
      </c>
      <c r="D112" s="390">
        <v>0</v>
      </c>
      <c r="E112" s="1537"/>
    </row>
    <row r="113" spans="2:17" ht="15.75" thickBot="1">
      <c r="B113" s="85" t="s">
        <v>162</v>
      </c>
      <c r="C113" s="87">
        <v>40</v>
      </c>
      <c r="D113" s="391">
        <v>0</v>
      </c>
      <c r="E113" s="1538"/>
    </row>
    <row r="115" spans="2:17" ht="15.75" thickBot="1"/>
    <row r="116" spans="2:17" ht="15.75" thickBot="1">
      <c r="B116" s="1532" t="s">
        <v>163</v>
      </c>
      <c r="C116" s="1533"/>
      <c r="D116" s="1533"/>
      <c r="E116" s="1533"/>
      <c r="F116" s="1533"/>
      <c r="G116" s="1533"/>
      <c r="H116" s="1533"/>
      <c r="I116" s="1533"/>
      <c r="J116" s="1533"/>
      <c r="K116" s="1533"/>
      <c r="L116" s="1533"/>
      <c r="M116" s="1533"/>
      <c r="N116" s="1534"/>
    </row>
    <row r="117" spans="2:17">
      <c r="C117" s="166"/>
    </row>
    <row r="118" spans="2:17" ht="76.5" customHeight="1">
      <c r="B118" s="9" t="s">
        <v>88</v>
      </c>
      <c r="C118" s="9" t="s">
        <v>89</v>
      </c>
      <c r="D118" s="9" t="s">
        <v>90</v>
      </c>
      <c r="E118" s="9" t="s">
        <v>91</v>
      </c>
      <c r="F118" s="9" t="s">
        <v>92</v>
      </c>
      <c r="G118" s="9" t="s">
        <v>93</v>
      </c>
      <c r="H118" s="9" t="s">
        <v>94</v>
      </c>
      <c r="I118" s="9" t="s">
        <v>95</v>
      </c>
      <c r="J118" s="1522" t="s">
        <v>164</v>
      </c>
      <c r="K118" s="1529"/>
      <c r="L118" s="1523"/>
      <c r="M118" s="9" t="s">
        <v>97</v>
      </c>
      <c r="N118" s="9" t="s">
        <v>234</v>
      </c>
      <c r="O118" s="9" t="s">
        <v>235</v>
      </c>
      <c r="P118" s="1522" t="s">
        <v>79</v>
      </c>
      <c r="Q118" s="1523"/>
    </row>
    <row r="119" spans="2:17" s="30" customFormat="1" ht="60">
      <c r="B119" s="290" t="s">
        <v>1355</v>
      </c>
      <c r="C119" s="308" t="s">
        <v>305</v>
      </c>
      <c r="D119" s="392" t="s">
        <v>1356</v>
      </c>
      <c r="E119" s="392">
        <v>52098570</v>
      </c>
      <c r="F119" s="308" t="s">
        <v>1357</v>
      </c>
      <c r="G119" s="308" t="s">
        <v>1358</v>
      </c>
      <c r="H119" s="328">
        <v>40508</v>
      </c>
      <c r="I119" s="290"/>
      <c r="J119" s="308" t="s">
        <v>1274</v>
      </c>
      <c r="K119" s="393">
        <v>35797</v>
      </c>
      <c r="L119" s="394" t="s">
        <v>1359</v>
      </c>
      <c r="M119" s="217" t="s">
        <v>259</v>
      </c>
      <c r="N119" s="217" t="s">
        <v>19</v>
      </c>
      <c r="O119" s="217" t="s">
        <v>18</v>
      </c>
      <c r="P119" s="1539" t="s">
        <v>1412</v>
      </c>
      <c r="Q119" s="1539"/>
    </row>
    <row r="120" spans="2:17" s="30" customFormat="1" ht="39.75" customHeight="1">
      <c r="B120" s="290" t="s">
        <v>1355</v>
      </c>
      <c r="C120" s="308" t="s">
        <v>305</v>
      </c>
      <c r="D120" s="344" t="s">
        <v>1361</v>
      </c>
      <c r="E120" s="344">
        <v>34372133</v>
      </c>
      <c r="F120" s="308" t="s">
        <v>1357</v>
      </c>
      <c r="G120" s="308" t="s">
        <v>1362</v>
      </c>
      <c r="H120" s="328">
        <v>39073</v>
      </c>
      <c r="I120" s="290"/>
      <c r="J120" s="308" t="s">
        <v>1274</v>
      </c>
      <c r="K120" s="393">
        <v>39762</v>
      </c>
      <c r="L120" s="394" t="s">
        <v>1363</v>
      </c>
      <c r="M120" s="217" t="s">
        <v>259</v>
      </c>
      <c r="N120" s="217" t="s">
        <v>19</v>
      </c>
      <c r="O120" s="217" t="s">
        <v>18</v>
      </c>
      <c r="P120" s="1574" t="s">
        <v>1412</v>
      </c>
      <c r="Q120" s="1575"/>
    </row>
    <row r="121" spans="2:17" s="30" customFormat="1" ht="60" customHeight="1">
      <c r="B121" s="396" t="s">
        <v>1364</v>
      </c>
      <c r="C121" s="308" t="s">
        <v>305</v>
      </c>
      <c r="D121" s="344" t="s">
        <v>1365</v>
      </c>
      <c r="E121" s="344">
        <v>34603110</v>
      </c>
      <c r="F121" s="308" t="s">
        <v>1366</v>
      </c>
      <c r="G121" s="308" t="s">
        <v>1367</v>
      </c>
      <c r="H121" s="328">
        <v>38713</v>
      </c>
      <c r="I121" s="290"/>
      <c r="J121" s="308" t="s">
        <v>1274</v>
      </c>
      <c r="K121" s="402">
        <v>39595</v>
      </c>
      <c r="L121" s="394" t="s">
        <v>1368</v>
      </c>
      <c r="M121" s="217" t="s">
        <v>259</v>
      </c>
      <c r="N121" s="217" t="s">
        <v>19</v>
      </c>
      <c r="O121" s="217" t="s">
        <v>18</v>
      </c>
      <c r="P121" s="1539" t="s">
        <v>1413</v>
      </c>
      <c r="Q121" s="1539"/>
    </row>
    <row r="122" spans="2:17" s="30" customFormat="1" ht="60">
      <c r="B122" s="396" t="s">
        <v>1364</v>
      </c>
      <c r="C122" s="308" t="s">
        <v>305</v>
      </c>
      <c r="D122" s="344" t="s">
        <v>1370</v>
      </c>
      <c r="E122" s="344">
        <v>25618787</v>
      </c>
      <c r="F122" s="398" t="s">
        <v>1371</v>
      </c>
      <c r="G122" s="399" t="s">
        <v>266</v>
      </c>
      <c r="H122" s="400">
        <v>40508</v>
      </c>
      <c r="I122" s="401"/>
      <c r="J122" s="398" t="s">
        <v>1372</v>
      </c>
      <c r="K122" s="402">
        <v>41323</v>
      </c>
      <c r="L122" s="394" t="s">
        <v>1373</v>
      </c>
      <c r="M122" s="217" t="s">
        <v>259</v>
      </c>
      <c r="N122" s="217" t="s">
        <v>19</v>
      </c>
      <c r="O122" s="217" t="s">
        <v>19</v>
      </c>
      <c r="P122" s="1574" t="s">
        <v>1414</v>
      </c>
      <c r="Q122" s="1575"/>
    </row>
    <row r="123" spans="2:17" s="30" customFormat="1" ht="45" customHeight="1">
      <c r="B123" s="308" t="s">
        <v>1375</v>
      </c>
      <c r="C123" s="403" t="s">
        <v>321</v>
      </c>
      <c r="D123" s="344" t="s">
        <v>1376</v>
      </c>
      <c r="E123" s="344">
        <v>16273371</v>
      </c>
      <c r="F123" s="398" t="s">
        <v>323</v>
      </c>
      <c r="G123" s="399" t="s">
        <v>1377</v>
      </c>
      <c r="H123" s="400">
        <v>34824</v>
      </c>
      <c r="I123" s="401"/>
      <c r="J123" s="398" t="s">
        <v>1378</v>
      </c>
      <c r="K123" s="402">
        <v>33057</v>
      </c>
      <c r="L123" s="394" t="s">
        <v>1378</v>
      </c>
      <c r="M123" s="217" t="s">
        <v>259</v>
      </c>
      <c r="N123" s="217" t="s">
        <v>19</v>
      </c>
      <c r="O123" s="217" t="s">
        <v>19</v>
      </c>
      <c r="P123" s="1574" t="s">
        <v>1415</v>
      </c>
      <c r="Q123" s="1575"/>
    </row>
    <row r="124" spans="2:17" s="30" customFormat="1" ht="75" customHeight="1">
      <c r="B124" s="308" t="s">
        <v>531</v>
      </c>
      <c r="C124" s="308"/>
      <c r="D124" s="344" t="s">
        <v>1380</v>
      </c>
      <c r="E124" s="344">
        <v>1059983313</v>
      </c>
      <c r="F124" s="404" t="s">
        <v>1381</v>
      </c>
      <c r="G124" s="331" t="s">
        <v>1382</v>
      </c>
      <c r="H124" s="405" t="s">
        <v>1383</v>
      </c>
      <c r="I124" s="404"/>
      <c r="J124" s="404" t="s">
        <v>1384</v>
      </c>
      <c r="K124" s="413" t="s">
        <v>1385</v>
      </c>
      <c r="L124" s="413" t="s">
        <v>531</v>
      </c>
      <c r="M124" s="217" t="s">
        <v>259</v>
      </c>
      <c r="N124" s="217" t="s">
        <v>5</v>
      </c>
      <c r="O124" s="217" t="s">
        <v>5</v>
      </c>
      <c r="P124" s="1568" t="s">
        <v>1416</v>
      </c>
      <c r="Q124" s="1569"/>
    </row>
    <row r="125" spans="2:17" s="30" customFormat="1" ht="45" customHeight="1">
      <c r="B125" s="308" t="s">
        <v>531</v>
      </c>
      <c r="C125" s="406"/>
      <c r="D125" s="344" t="s">
        <v>1387</v>
      </c>
      <c r="E125" s="344">
        <v>34516748</v>
      </c>
      <c r="F125" s="217" t="s">
        <v>1388</v>
      </c>
      <c r="G125" s="217" t="s">
        <v>1389</v>
      </c>
      <c r="H125" s="407"/>
      <c r="I125" s="217"/>
      <c r="J125" s="217" t="s">
        <v>1274</v>
      </c>
      <c r="K125" s="413" t="s">
        <v>1390</v>
      </c>
      <c r="L125" s="413" t="s">
        <v>1391</v>
      </c>
      <c r="M125" s="217" t="s">
        <v>259</v>
      </c>
      <c r="N125" s="217" t="s">
        <v>5</v>
      </c>
      <c r="O125" s="217" t="s">
        <v>5</v>
      </c>
      <c r="P125" s="1539" t="s">
        <v>1416</v>
      </c>
      <c r="Q125" s="1539"/>
    </row>
    <row r="126" spans="2:17" s="30" customFormat="1" ht="80.25" customHeight="1">
      <c r="B126" s="308" t="s">
        <v>1392</v>
      </c>
      <c r="C126" s="217"/>
      <c r="D126" s="344" t="s">
        <v>1393</v>
      </c>
      <c r="E126" s="344">
        <v>34509553</v>
      </c>
      <c r="F126" s="217" t="s">
        <v>741</v>
      </c>
      <c r="G126" s="217"/>
      <c r="H126" s="217"/>
      <c r="I126" s="217"/>
      <c r="J126" s="217"/>
      <c r="K126" s="413"/>
      <c r="L126" s="413"/>
      <c r="M126" s="217"/>
      <c r="N126" s="217" t="s">
        <v>5</v>
      </c>
      <c r="O126" s="217" t="s">
        <v>5</v>
      </c>
      <c r="P126" s="1539" t="s">
        <v>1417</v>
      </c>
      <c r="Q126" s="1539"/>
    </row>
    <row r="127" spans="2:17" ht="15.75" thickBot="1"/>
    <row r="128" spans="2:17" ht="54" customHeight="1">
      <c r="B128" s="121" t="s">
        <v>17</v>
      </c>
      <c r="C128" s="121" t="s">
        <v>157</v>
      </c>
      <c r="D128" s="9" t="s">
        <v>158</v>
      </c>
      <c r="E128" s="121" t="s">
        <v>28</v>
      </c>
      <c r="F128" s="25" t="s">
        <v>228</v>
      </c>
      <c r="G128" s="178"/>
    </row>
    <row r="129" spans="2:7" ht="120.75" customHeight="1">
      <c r="B129" s="1540" t="s">
        <v>229</v>
      </c>
      <c r="C129" s="115" t="s">
        <v>230</v>
      </c>
      <c r="D129" s="124">
        <v>25</v>
      </c>
      <c r="E129" s="390">
        <v>0</v>
      </c>
      <c r="F129" s="1541">
        <f>+E129+E130+E131</f>
        <v>0</v>
      </c>
      <c r="G129" s="408"/>
    </row>
    <row r="130" spans="2:7" ht="120">
      <c r="B130" s="1540"/>
      <c r="C130" s="115" t="s">
        <v>231</v>
      </c>
      <c r="D130" s="123">
        <v>25</v>
      </c>
      <c r="E130" s="390">
        <v>0</v>
      </c>
      <c r="F130" s="1542"/>
      <c r="G130" s="408"/>
    </row>
    <row r="131" spans="2:7" ht="90">
      <c r="B131" s="1540"/>
      <c r="C131" s="115" t="s">
        <v>232</v>
      </c>
      <c r="D131" s="124">
        <v>10</v>
      </c>
      <c r="E131" s="390">
        <v>0</v>
      </c>
      <c r="F131" s="1543"/>
      <c r="G131" s="408"/>
    </row>
    <row r="132" spans="2:7">
      <c r="C132" s="57"/>
    </row>
    <row r="135" spans="2:7">
      <c r="B135" s="8" t="s">
        <v>233</v>
      </c>
    </row>
    <row r="138" spans="2:7">
      <c r="B138" s="9" t="s">
        <v>17</v>
      </c>
      <c r="C138" s="9" t="s">
        <v>27</v>
      </c>
      <c r="D138" s="121" t="s">
        <v>28</v>
      </c>
      <c r="E138" s="121" t="s">
        <v>29</v>
      </c>
    </row>
    <row r="139" spans="2:7" ht="45.75" customHeight="1">
      <c r="B139" s="62" t="s">
        <v>236</v>
      </c>
      <c r="C139" s="123">
        <v>40</v>
      </c>
      <c r="D139" s="60">
        <f>+E111</f>
        <v>0</v>
      </c>
      <c r="E139" s="1519">
        <f>+D139+D140</f>
        <v>0</v>
      </c>
    </row>
    <row r="140" spans="2:7" ht="45.75" customHeight="1">
      <c r="B140" s="62" t="s">
        <v>237</v>
      </c>
      <c r="C140" s="123">
        <v>60</v>
      </c>
      <c r="D140" s="60">
        <f>+F129</f>
        <v>0</v>
      </c>
      <c r="E140" s="1520"/>
    </row>
  </sheetData>
  <mergeCells count="56">
    <mergeCell ref="B52:B53"/>
    <mergeCell ref="C52:C53"/>
    <mergeCell ref="D52:E52"/>
    <mergeCell ref="B2:P2"/>
    <mergeCell ref="B4:P4"/>
    <mergeCell ref="C6:N6"/>
    <mergeCell ref="C7:N7"/>
    <mergeCell ref="C8:N8"/>
    <mergeCell ref="C9:N9"/>
    <mergeCell ref="C10:E10"/>
    <mergeCell ref="B14:C15"/>
    <mergeCell ref="B16:C16"/>
    <mergeCell ref="E35:E36"/>
    <mergeCell ref="M38:N38"/>
    <mergeCell ref="P78:Q78"/>
    <mergeCell ref="C56:N56"/>
    <mergeCell ref="B58:N58"/>
    <mergeCell ref="O61:P61"/>
    <mergeCell ref="O62:P62"/>
    <mergeCell ref="O63:P63"/>
    <mergeCell ref="O64:P64"/>
    <mergeCell ref="O65:P65"/>
    <mergeCell ref="B71:N71"/>
    <mergeCell ref="J76:L76"/>
    <mergeCell ref="P76:Q76"/>
    <mergeCell ref="P77:Q77"/>
    <mergeCell ref="D93:E93"/>
    <mergeCell ref="P79:Q79"/>
    <mergeCell ref="P80:Q80"/>
    <mergeCell ref="P81:Q81"/>
    <mergeCell ref="P82:Q82"/>
    <mergeCell ref="P83:Q83"/>
    <mergeCell ref="P84:Q84"/>
    <mergeCell ref="P85:Q85"/>
    <mergeCell ref="P86:Q86"/>
    <mergeCell ref="P87:Q87"/>
    <mergeCell ref="P88:Q88"/>
    <mergeCell ref="B90:N90"/>
    <mergeCell ref="P124:Q124"/>
    <mergeCell ref="D94:E94"/>
    <mergeCell ref="B97:P97"/>
    <mergeCell ref="B100:N100"/>
    <mergeCell ref="E111:E113"/>
    <mergeCell ref="B116:N116"/>
    <mergeCell ref="J118:L118"/>
    <mergeCell ref="P118:Q118"/>
    <mergeCell ref="P119:Q119"/>
    <mergeCell ref="P120:Q120"/>
    <mergeCell ref="P121:Q121"/>
    <mergeCell ref="P122:Q122"/>
    <mergeCell ref="P123:Q123"/>
    <mergeCell ref="P125:Q125"/>
    <mergeCell ref="P126:Q126"/>
    <mergeCell ref="B129:B131"/>
    <mergeCell ref="F129:F131"/>
    <mergeCell ref="E139:E140"/>
  </mergeCells>
  <dataValidations count="2">
    <dataValidation type="list" allowBlank="1" showInputMessage="1" showErrorMessage="1" sqref="WVD983056 A65552 IR65552 SN65552 ACJ65552 AMF65552 AWB65552 BFX65552 BPT65552 BZP65552 CJL65552 CTH65552 DDD65552 DMZ65552 DWV65552 EGR65552 EQN65552 FAJ65552 FKF65552 FUB65552 GDX65552 GNT65552 GXP65552 HHL65552 HRH65552 IBD65552 IKZ65552 IUV65552 JER65552 JON65552 JYJ65552 KIF65552 KSB65552 LBX65552 LLT65552 LVP65552 MFL65552 MPH65552 MZD65552 NIZ65552 NSV65552 OCR65552 OMN65552 OWJ65552 PGF65552 PQB65552 PZX65552 QJT65552 QTP65552 RDL65552 RNH65552 RXD65552 SGZ65552 SQV65552 TAR65552 TKN65552 TUJ65552 UEF65552 UOB65552 UXX65552 VHT65552 VRP65552 WBL65552 WLH65552 WVD65552 A131088 IR131088 SN131088 ACJ131088 AMF131088 AWB131088 BFX131088 BPT131088 BZP131088 CJL131088 CTH131088 DDD131088 DMZ131088 DWV131088 EGR131088 EQN131088 FAJ131088 FKF131088 FUB131088 GDX131088 GNT131088 GXP131088 HHL131088 HRH131088 IBD131088 IKZ131088 IUV131088 JER131088 JON131088 JYJ131088 KIF131088 KSB131088 LBX131088 LLT131088 LVP131088 MFL131088 MPH131088 MZD131088 NIZ131088 NSV131088 OCR131088 OMN131088 OWJ131088 PGF131088 PQB131088 PZX131088 QJT131088 QTP131088 RDL131088 RNH131088 RXD131088 SGZ131088 SQV131088 TAR131088 TKN131088 TUJ131088 UEF131088 UOB131088 UXX131088 VHT131088 VRP131088 WBL131088 WLH131088 WVD131088 A196624 IR196624 SN196624 ACJ196624 AMF196624 AWB196624 BFX196624 BPT196624 BZP196624 CJL196624 CTH196624 DDD196624 DMZ196624 DWV196624 EGR196624 EQN196624 FAJ196624 FKF196624 FUB196624 GDX196624 GNT196624 GXP196624 HHL196624 HRH196624 IBD196624 IKZ196624 IUV196624 JER196624 JON196624 JYJ196624 KIF196624 KSB196624 LBX196624 LLT196624 LVP196624 MFL196624 MPH196624 MZD196624 NIZ196624 NSV196624 OCR196624 OMN196624 OWJ196624 PGF196624 PQB196624 PZX196624 QJT196624 QTP196624 RDL196624 RNH196624 RXD196624 SGZ196624 SQV196624 TAR196624 TKN196624 TUJ196624 UEF196624 UOB196624 UXX196624 VHT196624 VRP196624 WBL196624 WLH196624 WVD196624 A262160 IR262160 SN262160 ACJ262160 AMF262160 AWB262160 BFX262160 BPT262160 BZP262160 CJL262160 CTH262160 DDD262160 DMZ262160 DWV262160 EGR262160 EQN262160 FAJ262160 FKF262160 FUB262160 GDX262160 GNT262160 GXP262160 HHL262160 HRH262160 IBD262160 IKZ262160 IUV262160 JER262160 JON262160 JYJ262160 KIF262160 KSB262160 LBX262160 LLT262160 LVP262160 MFL262160 MPH262160 MZD262160 NIZ262160 NSV262160 OCR262160 OMN262160 OWJ262160 PGF262160 PQB262160 PZX262160 QJT262160 QTP262160 RDL262160 RNH262160 RXD262160 SGZ262160 SQV262160 TAR262160 TKN262160 TUJ262160 UEF262160 UOB262160 UXX262160 VHT262160 VRP262160 WBL262160 WLH262160 WVD262160 A327696 IR327696 SN327696 ACJ327696 AMF327696 AWB327696 BFX327696 BPT327696 BZP327696 CJL327696 CTH327696 DDD327696 DMZ327696 DWV327696 EGR327696 EQN327696 FAJ327696 FKF327696 FUB327696 GDX327696 GNT327696 GXP327696 HHL327696 HRH327696 IBD327696 IKZ327696 IUV327696 JER327696 JON327696 JYJ327696 KIF327696 KSB327696 LBX327696 LLT327696 LVP327696 MFL327696 MPH327696 MZD327696 NIZ327696 NSV327696 OCR327696 OMN327696 OWJ327696 PGF327696 PQB327696 PZX327696 QJT327696 QTP327696 RDL327696 RNH327696 RXD327696 SGZ327696 SQV327696 TAR327696 TKN327696 TUJ327696 UEF327696 UOB327696 UXX327696 VHT327696 VRP327696 WBL327696 WLH327696 WVD327696 A393232 IR393232 SN393232 ACJ393232 AMF393232 AWB393232 BFX393232 BPT393232 BZP393232 CJL393232 CTH393232 DDD393232 DMZ393232 DWV393232 EGR393232 EQN393232 FAJ393232 FKF393232 FUB393232 GDX393232 GNT393232 GXP393232 HHL393232 HRH393232 IBD393232 IKZ393232 IUV393232 JER393232 JON393232 JYJ393232 KIF393232 KSB393232 LBX393232 LLT393232 LVP393232 MFL393232 MPH393232 MZD393232 NIZ393232 NSV393232 OCR393232 OMN393232 OWJ393232 PGF393232 PQB393232 PZX393232 QJT393232 QTP393232 RDL393232 RNH393232 RXD393232 SGZ393232 SQV393232 TAR393232 TKN393232 TUJ393232 UEF393232 UOB393232 UXX393232 VHT393232 VRP393232 WBL393232 WLH393232 WVD393232 A458768 IR458768 SN458768 ACJ458768 AMF458768 AWB458768 BFX458768 BPT458768 BZP458768 CJL458768 CTH458768 DDD458768 DMZ458768 DWV458768 EGR458768 EQN458768 FAJ458768 FKF458768 FUB458768 GDX458768 GNT458768 GXP458768 HHL458768 HRH458768 IBD458768 IKZ458768 IUV458768 JER458768 JON458768 JYJ458768 KIF458768 KSB458768 LBX458768 LLT458768 LVP458768 MFL458768 MPH458768 MZD458768 NIZ458768 NSV458768 OCR458768 OMN458768 OWJ458768 PGF458768 PQB458768 PZX458768 QJT458768 QTP458768 RDL458768 RNH458768 RXD458768 SGZ458768 SQV458768 TAR458768 TKN458768 TUJ458768 UEF458768 UOB458768 UXX458768 VHT458768 VRP458768 WBL458768 WLH458768 WVD458768 A524304 IR524304 SN524304 ACJ524304 AMF524304 AWB524304 BFX524304 BPT524304 BZP524304 CJL524304 CTH524304 DDD524304 DMZ524304 DWV524304 EGR524304 EQN524304 FAJ524304 FKF524304 FUB524304 GDX524304 GNT524304 GXP524304 HHL524304 HRH524304 IBD524304 IKZ524304 IUV524304 JER524304 JON524304 JYJ524304 KIF524304 KSB524304 LBX524304 LLT524304 LVP524304 MFL524304 MPH524304 MZD524304 NIZ524304 NSV524304 OCR524304 OMN524304 OWJ524304 PGF524304 PQB524304 PZX524304 QJT524304 QTP524304 RDL524304 RNH524304 RXD524304 SGZ524304 SQV524304 TAR524304 TKN524304 TUJ524304 UEF524304 UOB524304 UXX524304 VHT524304 VRP524304 WBL524304 WLH524304 WVD524304 A589840 IR589840 SN589840 ACJ589840 AMF589840 AWB589840 BFX589840 BPT589840 BZP589840 CJL589840 CTH589840 DDD589840 DMZ589840 DWV589840 EGR589840 EQN589840 FAJ589840 FKF589840 FUB589840 GDX589840 GNT589840 GXP589840 HHL589840 HRH589840 IBD589840 IKZ589840 IUV589840 JER589840 JON589840 JYJ589840 KIF589840 KSB589840 LBX589840 LLT589840 LVP589840 MFL589840 MPH589840 MZD589840 NIZ589840 NSV589840 OCR589840 OMN589840 OWJ589840 PGF589840 PQB589840 PZX589840 QJT589840 QTP589840 RDL589840 RNH589840 RXD589840 SGZ589840 SQV589840 TAR589840 TKN589840 TUJ589840 UEF589840 UOB589840 UXX589840 VHT589840 VRP589840 WBL589840 WLH589840 WVD589840 A655376 IR655376 SN655376 ACJ655376 AMF655376 AWB655376 BFX655376 BPT655376 BZP655376 CJL655376 CTH655376 DDD655376 DMZ655376 DWV655376 EGR655376 EQN655376 FAJ655376 FKF655376 FUB655376 GDX655376 GNT655376 GXP655376 HHL655376 HRH655376 IBD655376 IKZ655376 IUV655376 JER655376 JON655376 JYJ655376 KIF655376 KSB655376 LBX655376 LLT655376 LVP655376 MFL655376 MPH655376 MZD655376 NIZ655376 NSV655376 OCR655376 OMN655376 OWJ655376 PGF655376 PQB655376 PZX655376 QJT655376 QTP655376 RDL655376 RNH655376 RXD655376 SGZ655376 SQV655376 TAR655376 TKN655376 TUJ655376 UEF655376 UOB655376 UXX655376 VHT655376 VRP655376 WBL655376 WLH655376 WVD655376 A720912 IR720912 SN720912 ACJ720912 AMF720912 AWB720912 BFX720912 BPT720912 BZP720912 CJL720912 CTH720912 DDD720912 DMZ720912 DWV720912 EGR720912 EQN720912 FAJ720912 FKF720912 FUB720912 GDX720912 GNT720912 GXP720912 HHL720912 HRH720912 IBD720912 IKZ720912 IUV720912 JER720912 JON720912 JYJ720912 KIF720912 KSB720912 LBX720912 LLT720912 LVP720912 MFL720912 MPH720912 MZD720912 NIZ720912 NSV720912 OCR720912 OMN720912 OWJ720912 PGF720912 PQB720912 PZX720912 QJT720912 QTP720912 RDL720912 RNH720912 RXD720912 SGZ720912 SQV720912 TAR720912 TKN720912 TUJ720912 UEF720912 UOB720912 UXX720912 VHT720912 VRP720912 WBL720912 WLH720912 WVD720912 A786448 IR786448 SN786448 ACJ786448 AMF786448 AWB786448 BFX786448 BPT786448 BZP786448 CJL786448 CTH786448 DDD786448 DMZ786448 DWV786448 EGR786448 EQN786448 FAJ786448 FKF786448 FUB786448 GDX786448 GNT786448 GXP786448 HHL786448 HRH786448 IBD786448 IKZ786448 IUV786448 JER786448 JON786448 JYJ786448 KIF786448 KSB786448 LBX786448 LLT786448 LVP786448 MFL786448 MPH786448 MZD786448 NIZ786448 NSV786448 OCR786448 OMN786448 OWJ786448 PGF786448 PQB786448 PZX786448 QJT786448 QTP786448 RDL786448 RNH786448 RXD786448 SGZ786448 SQV786448 TAR786448 TKN786448 TUJ786448 UEF786448 UOB786448 UXX786448 VHT786448 VRP786448 WBL786448 WLH786448 WVD786448 A851984 IR851984 SN851984 ACJ851984 AMF851984 AWB851984 BFX851984 BPT851984 BZP851984 CJL851984 CTH851984 DDD851984 DMZ851984 DWV851984 EGR851984 EQN851984 FAJ851984 FKF851984 FUB851984 GDX851984 GNT851984 GXP851984 HHL851984 HRH851984 IBD851984 IKZ851984 IUV851984 JER851984 JON851984 JYJ851984 KIF851984 KSB851984 LBX851984 LLT851984 LVP851984 MFL851984 MPH851984 MZD851984 NIZ851984 NSV851984 OCR851984 OMN851984 OWJ851984 PGF851984 PQB851984 PZX851984 QJT851984 QTP851984 RDL851984 RNH851984 RXD851984 SGZ851984 SQV851984 TAR851984 TKN851984 TUJ851984 UEF851984 UOB851984 UXX851984 VHT851984 VRP851984 WBL851984 WLH851984 WVD851984 A917520 IR917520 SN917520 ACJ917520 AMF917520 AWB917520 BFX917520 BPT917520 BZP917520 CJL917520 CTH917520 DDD917520 DMZ917520 DWV917520 EGR917520 EQN917520 FAJ917520 FKF917520 FUB917520 GDX917520 GNT917520 GXP917520 HHL917520 HRH917520 IBD917520 IKZ917520 IUV917520 JER917520 JON917520 JYJ917520 KIF917520 KSB917520 LBX917520 LLT917520 LVP917520 MFL917520 MPH917520 MZD917520 NIZ917520 NSV917520 OCR917520 OMN917520 OWJ917520 PGF917520 PQB917520 PZX917520 QJT917520 QTP917520 RDL917520 RNH917520 RXD917520 SGZ917520 SQV917520 TAR917520 TKN917520 TUJ917520 UEF917520 UOB917520 UXX917520 VHT917520 VRP917520 WBL917520 WLH917520 WVD917520 A983056 IR983056 SN983056 ACJ983056 AMF983056 AWB983056 BFX983056 BPT983056 BZP983056 CJL983056 CTH983056 DDD983056 DMZ983056 DWV983056 EGR983056 EQN983056 FAJ983056 FKF983056 FUB983056 GDX983056 GNT983056 GXP983056 HHL983056 HRH983056 IBD983056 IKZ983056 IUV983056 JER983056 JON983056 JYJ983056 KIF983056 KSB983056 LBX983056 LLT983056 LVP983056 MFL983056 MPH983056 MZD983056 NIZ983056 NSV983056 OCR983056 OMN983056 OWJ983056 PGF983056 PQB983056 PZX983056 QJT983056 QTP983056 RDL983056 RNH983056 RXD983056 SGZ983056 SQV983056 TAR983056 TKN983056 TUJ983056 UEF983056 UOB983056 UXX983056 VHT983056 VRP983056 WBL983056 WLH983056 WVD18:WVD37 WLH18:WLH37 WBL18:WBL37 VRP18:VRP37 VHT18:VHT37 UXX18:UXX37 UOB18:UOB37 UEF18:UEF37 TUJ18:TUJ37 TKN18:TKN37 TAR18:TAR37 SQV18:SQV37 SGZ18:SGZ37 RXD18:RXD37 RNH18:RNH37 RDL18:RDL37 QTP18:QTP37 QJT18:QJT37 PZX18:PZX37 PQB18:PQB37 PGF18:PGF37 OWJ18:OWJ37 OMN18:OMN37 OCR18:OCR37 NSV18:NSV37 NIZ18:NIZ37 MZD18:MZD37 MPH18:MPH37 MFL18:MFL37 LVP18:LVP37 LLT18:LLT37 LBX18:LBX37 KSB18:KSB37 KIF18:KIF37 JYJ18:JYJ37 JON18:JON37 JER18:JER37 IUV18:IUV37 IKZ18:IKZ37 IBD18:IBD37 HRH18:HRH37 HHL18:HHL37 GXP18:GXP37 GNT18:GNT37 GDX18:GDX37 FUB18:FUB37 FKF18:FKF37 FAJ18:FAJ37 EQN18:EQN37 EGR18:EGR37 DWV18:DWV37 DMZ18:DMZ37 DDD18:DDD37 CTH18:CTH37 CJL18:CJL37 BZP18:BZP37 BPT18:BPT37 BFX18:BFX37 AWB18:AWB37 AMF18:AMF37 ACJ18:ACJ37 SN18:SN37 IR18:IR37 A18:A37">
      <formula1>"1,2,3,4,5"</formula1>
    </dataValidation>
    <dataValidation type="decimal" allowBlank="1" showInputMessage="1" showErrorMessage="1" sqref="WVG983056 WLK983056 C65552 IU65552 SQ65552 ACM65552 AMI65552 AWE65552 BGA65552 BPW65552 BZS65552 CJO65552 CTK65552 DDG65552 DNC65552 DWY65552 EGU65552 EQQ65552 FAM65552 FKI65552 FUE65552 GEA65552 GNW65552 GXS65552 HHO65552 HRK65552 IBG65552 ILC65552 IUY65552 JEU65552 JOQ65552 JYM65552 KII65552 KSE65552 LCA65552 LLW65552 LVS65552 MFO65552 MPK65552 MZG65552 NJC65552 NSY65552 OCU65552 OMQ65552 OWM65552 PGI65552 PQE65552 QAA65552 QJW65552 QTS65552 RDO65552 RNK65552 RXG65552 SHC65552 SQY65552 TAU65552 TKQ65552 TUM65552 UEI65552 UOE65552 UYA65552 VHW65552 VRS65552 WBO65552 WLK65552 WVG65552 C131088 IU131088 SQ131088 ACM131088 AMI131088 AWE131088 BGA131088 BPW131088 BZS131088 CJO131088 CTK131088 DDG131088 DNC131088 DWY131088 EGU131088 EQQ131088 FAM131088 FKI131088 FUE131088 GEA131088 GNW131088 GXS131088 HHO131088 HRK131088 IBG131088 ILC131088 IUY131088 JEU131088 JOQ131088 JYM131088 KII131088 KSE131088 LCA131088 LLW131088 LVS131088 MFO131088 MPK131088 MZG131088 NJC131088 NSY131088 OCU131088 OMQ131088 OWM131088 PGI131088 PQE131088 QAA131088 QJW131088 QTS131088 RDO131088 RNK131088 RXG131088 SHC131088 SQY131088 TAU131088 TKQ131088 TUM131088 UEI131088 UOE131088 UYA131088 VHW131088 VRS131088 WBO131088 WLK131088 WVG131088 C196624 IU196624 SQ196624 ACM196624 AMI196624 AWE196624 BGA196624 BPW196624 BZS196624 CJO196624 CTK196624 DDG196624 DNC196624 DWY196624 EGU196624 EQQ196624 FAM196624 FKI196624 FUE196624 GEA196624 GNW196624 GXS196624 HHO196624 HRK196624 IBG196624 ILC196624 IUY196624 JEU196624 JOQ196624 JYM196624 KII196624 KSE196624 LCA196624 LLW196624 LVS196624 MFO196624 MPK196624 MZG196624 NJC196624 NSY196624 OCU196624 OMQ196624 OWM196624 PGI196624 PQE196624 QAA196624 QJW196624 QTS196624 RDO196624 RNK196624 RXG196624 SHC196624 SQY196624 TAU196624 TKQ196624 TUM196624 UEI196624 UOE196624 UYA196624 VHW196624 VRS196624 WBO196624 WLK196624 WVG196624 C262160 IU262160 SQ262160 ACM262160 AMI262160 AWE262160 BGA262160 BPW262160 BZS262160 CJO262160 CTK262160 DDG262160 DNC262160 DWY262160 EGU262160 EQQ262160 FAM262160 FKI262160 FUE262160 GEA262160 GNW262160 GXS262160 HHO262160 HRK262160 IBG262160 ILC262160 IUY262160 JEU262160 JOQ262160 JYM262160 KII262160 KSE262160 LCA262160 LLW262160 LVS262160 MFO262160 MPK262160 MZG262160 NJC262160 NSY262160 OCU262160 OMQ262160 OWM262160 PGI262160 PQE262160 QAA262160 QJW262160 QTS262160 RDO262160 RNK262160 RXG262160 SHC262160 SQY262160 TAU262160 TKQ262160 TUM262160 UEI262160 UOE262160 UYA262160 VHW262160 VRS262160 WBO262160 WLK262160 WVG262160 C327696 IU327696 SQ327696 ACM327696 AMI327696 AWE327696 BGA327696 BPW327696 BZS327696 CJO327696 CTK327696 DDG327696 DNC327696 DWY327696 EGU327696 EQQ327696 FAM327696 FKI327696 FUE327696 GEA327696 GNW327696 GXS327696 HHO327696 HRK327696 IBG327696 ILC327696 IUY327696 JEU327696 JOQ327696 JYM327696 KII327696 KSE327696 LCA327696 LLW327696 LVS327696 MFO327696 MPK327696 MZG327696 NJC327696 NSY327696 OCU327696 OMQ327696 OWM327696 PGI327696 PQE327696 QAA327696 QJW327696 QTS327696 RDO327696 RNK327696 RXG327696 SHC327696 SQY327696 TAU327696 TKQ327696 TUM327696 UEI327696 UOE327696 UYA327696 VHW327696 VRS327696 WBO327696 WLK327696 WVG327696 C393232 IU393232 SQ393232 ACM393232 AMI393232 AWE393232 BGA393232 BPW393232 BZS393232 CJO393232 CTK393232 DDG393232 DNC393232 DWY393232 EGU393232 EQQ393232 FAM393232 FKI393232 FUE393232 GEA393232 GNW393232 GXS393232 HHO393232 HRK393232 IBG393232 ILC393232 IUY393232 JEU393232 JOQ393232 JYM393232 KII393232 KSE393232 LCA393232 LLW393232 LVS393232 MFO393232 MPK393232 MZG393232 NJC393232 NSY393232 OCU393232 OMQ393232 OWM393232 PGI393232 PQE393232 QAA393232 QJW393232 QTS393232 RDO393232 RNK393232 RXG393232 SHC393232 SQY393232 TAU393232 TKQ393232 TUM393232 UEI393232 UOE393232 UYA393232 VHW393232 VRS393232 WBO393232 WLK393232 WVG393232 C458768 IU458768 SQ458768 ACM458768 AMI458768 AWE458768 BGA458768 BPW458768 BZS458768 CJO458768 CTK458768 DDG458768 DNC458768 DWY458768 EGU458768 EQQ458768 FAM458768 FKI458768 FUE458768 GEA458768 GNW458768 GXS458768 HHO458768 HRK458768 IBG458768 ILC458768 IUY458768 JEU458768 JOQ458768 JYM458768 KII458768 KSE458768 LCA458768 LLW458768 LVS458768 MFO458768 MPK458768 MZG458768 NJC458768 NSY458768 OCU458768 OMQ458768 OWM458768 PGI458768 PQE458768 QAA458768 QJW458768 QTS458768 RDO458768 RNK458768 RXG458768 SHC458768 SQY458768 TAU458768 TKQ458768 TUM458768 UEI458768 UOE458768 UYA458768 VHW458768 VRS458768 WBO458768 WLK458768 WVG458768 C524304 IU524304 SQ524304 ACM524304 AMI524304 AWE524304 BGA524304 BPW524304 BZS524304 CJO524304 CTK524304 DDG524304 DNC524304 DWY524304 EGU524304 EQQ524304 FAM524304 FKI524304 FUE524304 GEA524304 GNW524304 GXS524304 HHO524304 HRK524304 IBG524304 ILC524304 IUY524304 JEU524304 JOQ524304 JYM524304 KII524304 KSE524304 LCA524304 LLW524304 LVS524304 MFO524304 MPK524304 MZG524304 NJC524304 NSY524304 OCU524304 OMQ524304 OWM524304 PGI524304 PQE524304 QAA524304 QJW524304 QTS524304 RDO524304 RNK524304 RXG524304 SHC524304 SQY524304 TAU524304 TKQ524304 TUM524304 UEI524304 UOE524304 UYA524304 VHW524304 VRS524304 WBO524304 WLK524304 WVG524304 C589840 IU589840 SQ589840 ACM589840 AMI589840 AWE589840 BGA589840 BPW589840 BZS589840 CJO589840 CTK589840 DDG589840 DNC589840 DWY589840 EGU589840 EQQ589840 FAM589840 FKI589840 FUE589840 GEA589840 GNW589840 GXS589840 HHO589840 HRK589840 IBG589840 ILC589840 IUY589840 JEU589840 JOQ589840 JYM589840 KII589840 KSE589840 LCA589840 LLW589840 LVS589840 MFO589840 MPK589840 MZG589840 NJC589840 NSY589840 OCU589840 OMQ589840 OWM589840 PGI589840 PQE589840 QAA589840 QJW589840 QTS589840 RDO589840 RNK589840 RXG589840 SHC589840 SQY589840 TAU589840 TKQ589840 TUM589840 UEI589840 UOE589840 UYA589840 VHW589840 VRS589840 WBO589840 WLK589840 WVG589840 C655376 IU655376 SQ655376 ACM655376 AMI655376 AWE655376 BGA655376 BPW655376 BZS655376 CJO655376 CTK655376 DDG655376 DNC655376 DWY655376 EGU655376 EQQ655376 FAM655376 FKI655376 FUE655376 GEA655376 GNW655376 GXS655376 HHO655376 HRK655376 IBG655376 ILC655376 IUY655376 JEU655376 JOQ655376 JYM655376 KII655376 KSE655376 LCA655376 LLW655376 LVS655376 MFO655376 MPK655376 MZG655376 NJC655376 NSY655376 OCU655376 OMQ655376 OWM655376 PGI655376 PQE655376 QAA655376 QJW655376 QTS655376 RDO655376 RNK655376 RXG655376 SHC655376 SQY655376 TAU655376 TKQ655376 TUM655376 UEI655376 UOE655376 UYA655376 VHW655376 VRS655376 WBO655376 WLK655376 WVG655376 C720912 IU720912 SQ720912 ACM720912 AMI720912 AWE720912 BGA720912 BPW720912 BZS720912 CJO720912 CTK720912 DDG720912 DNC720912 DWY720912 EGU720912 EQQ720912 FAM720912 FKI720912 FUE720912 GEA720912 GNW720912 GXS720912 HHO720912 HRK720912 IBG720912 ILC720912 IUY720912 JEU720912 JOQ720912 JYM720912 KII720912 KSE720912 LCA720912 LLW720912 LVS720912 MFO720912 MPK720912 MZG720912 NJC720912 NSY720912 OCU720912 OMQ720912 OWM720912 PGI720912 PQE720912 QAA720912 QJW720912 QTS720912 RDO720912 RNK720912 RXG720912 SHC720912 SQY720912 TAU720912 TKQ720912 TUM720912 UEI720912 UOE720912 UYA720912 VHW720912 VRS720912 WBO720912 WLK720912 WVG720912 C786448 IU786448 SQ786448 ACM786448 AMI786448 AWE786448 BGA786448 BPW786448 BZS786448 CJO786448 CTK786448 DDG786448 DNC786448 DWY786448 EGU786448 EQQ786448 FAM786448 FKI786448 FUE786448 GEA786448 GNW786448 GXS786448 HHO786448 HRK786448 IBG786448 ILC786448 IUY786448 JEU786448 JOQ786448 JYM786448 KII786448 KSE786448 LCA786448 LLW786448 LVS786448 MFO786448 MPK786448 MZG786448 NJC786448 NSY786448 OCU786448 OMQ786448 OWM786448 PGI786448 PQE786448 QAA786448 QJW786448 QTS786448 RDO786448 RNK786448 RXG786448 SHC786448 SQY786448 TAU786448 TKQ786448 TUM786448 UEI786448 UOE786448 UYA786448 VHW786448 VRS786448 WBO786448 WLK786448 WVG786448 C851984 IU851984 SQ851984 ACM851984 AMI851984 AWE851984 BGA851984 BPW851984 BZS851984 CJO851984 CTK851984 DDG851984 DNC851984 DWY851984 EGU851984 EQQ851984 FAM851984 FKI851984 FUE851984 GEA851984 GNW851984 GXS851984 HHO851984 HRK851984 IBG851984 ILC851984 IUY851984 JEU851984 JOQ851984 JYM851984 KII851984 KSE851984 LCA851984 LLW851984 LVS851984 MFO851984 MPK851984 MZG851984 NJC851984 NSY851984 OCU851984 OMQ851984 OWM851984 PGI851984 PQE851984 QAA851984 QJW851984 QTS851984 RDO851984 RNK851984 RXG851984 SHC851984 SQY851984 TAU851984 TKQ851984 TUM851984 UEI851984 UOE851984 UYA851984 VHW851984 VRS851984 WBO851984 WLK851984 WVG851984 C917520 IU917520 SQ917520 ACM917520 AMI917520 AWE917520 BGA917520 BPW917520 BZS917520 CJO917520 CTK917520 DDG917520 DNC917520 DWY917520 EGU917520 EQQ917520 FAM917520 FKI917520 FUE917520 GEA917520 GNW917520 GXS917520 HHO917520 HRK917520 IBG917520 ILC917520 IUY917520 JEU917520 JOQ917520 JYM917520 KII917520 KSE917520 LCA917520 LLW917520 LVS917520 MFO917520 MPK917520 MZG917520 NJC917520 NSY917520 OCU917520 OMQ917520 OWM917520 PGI917520 PQE917520 QAA917520 QJW917520 QTS917520 RDO917520 RNK917520 RXG917520 SHC917520 SQY917520 TAU917520 TKQ917520 TUM917520 UEI917520 UOE917520 UYA917520 VHW917520 VRS917520 WBO917520 WLK917520 WVG917520 C983056 IU983056 SQ983056 ACM983056 AMI983056 AWE983056 BGA983056 BPW983056 BZS983056 CJO983056 CTK983056 DDG983056 DNC983056 DWY983056 EGU983056 EQQ983056 FAM983056 FKI983056 FUE983056 GEA983056 GNW983056 GXS983056 HHO983056 HRK983056 IBG983056 ILC983056 IUY983056 JEU983056 JOQ983056 JYM983056 KII983056 KSE983056 LCA983056 LLW983056 LVS983056 MFO983056 MPK983056 MZG983056 NJC983056 NSY983056 OCU983056 OMQ983056 OWM983056 PGI983056 PQE983056 QAA983056 QJW983056 QTS983056 RDO983056 RNK983056 RXG983056 SHC983056 SQY983056 TAU983056 TKQ983056 TUM983056 UEI983056 UOE983056 UYA983056 VHW983056 VRS983056 WBO983056 WVG18:WVG37 WLK18:WLK37 WBO18:WBO37 VRS18:VRS37 VHW18:VHW37 UYA18:UYA37 UOE18:UOE37 UEI18:UEI37 TUM18:TUM37 TKQ18:TKQ37 TAU18:TAU37 SQY18:SQY37 SHC18:SHC37 RXG18:RXG37 RNK18:RNK37 RDO18:RDO37 QTS18:QTS37 QJW18:QJW37 QAA18:QAA37 PQE18:PQE37 PGI18:PGI37 OWM18:OWM37 OMQ18:OMQ37 OCU18:OCU37 NSY18:NSY37 NJC18:NJC37 MZG18:MZG37 MPK18:MPK37 MFO18:MFO37 LVS18:LVS37 LLW18:LLW37 LCA18:LCA37 KSE18:KSE37 KII18:KII37 JYM18:JYM37 JOQ18:JOQ37 JEU18:JEU37 IUY18:IUY37 ILC18:ILC37 IBG18:IBG37 HRK18:HRK37 HHO18:HHO37 GXS18:GXS37 GNW18:GNW37 GEA18:GEA37 FUE18:FUE37 FKI18:FKI37 FAM18:FAM37 EQQ18:EQQ37 EGU18:EGU37 DWY18:DWY37 DNC18:DNC37 DDG18:DDG37 CTK18:CTK37 CJO18:CJO37 BZS18:BZS37 BPW18:BPW37 BGA18:BGA37 AWE18:AWE37 AMI18:AMI37 ACM18:ACM37 SQ18:SQ37 IU18:IU37">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38"/>
  <sheetViews>
    <sheetView topLeftCell="A16" zoomScale="70" zoomScaleNormal="70" workbookViewId="0">
      <selection activeCell="B25" sqref="B25"/>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30" customWidth="1"/>
    <col min="8" max="8" width="24.5703125" style="28" customWidth="1"/>
    <col min="9" max="9" width="24" style="28" customWidth="1"/>
    <col min="10" max="10" width="25.7109375" style="28" customWidth="1"/>
    <col min="11" max="11" width="18.28515625" style="28" customWidth="1"/>
    <col min="12" max="12" width="25.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1" width="6.42578125" style="28" customWidth="1"/>
    <col min="22" max="250" width="11.42578125" style="28"/>
    <col min="251" max="251" width="1" style="28" customWidth="1"/>
    <col min="252" max="252" width="4.28515625" style="28" customWidth="1"/>
    <col min="253" max="253" width="34.7109375" style="28" customWidth="1"/>
    <col min="254" max="254" width="0" style="28" hidden="1" customWidth="1"/>
    <col min="255" max="255" width="20" style="28" customWidth="1"/>
    <col min="256" max="256" width="20.85546875" style="28" customWidth="1"/>
    <col min="257" max="257" width="25" style="28" customWidth="1"/>
    <col min="258" max="258" width="18.7109375" style="28" customWidth="1"/>
    <col min="259" max="259" width="29.7109375" style="28" customWidth="1"/>
    <col min="260" max="260" width="13.42578125" style="28" customWidth="1"/>
    <col min="261" max="261" width="13.85546875" style="28" customWidth="1"/>
    <col min="262" max="266" width="16.5703125" style="28" customWidth="1"/>
    <col min="267" max="267" width="20.5703125" style="28" customWidth="1"/>
    <col min="268" max="268" width="21.140625" style="28" customWidth="1"/>
    <col min="269" max="269" width="9.5703125" style="28" customWidth="1"/>
    <col min="270" max="270" width="0.42578125" style="28" customWidth="1"/>
    <col min="271" max="277" width="6.42578125" style="28" customWidth="1"/>
    <col min="278" max="506" width="11.42578125" style="28"/>
    <col min="507" max="507" width="1" style="28" customWidth="1"/>
    <col min="508" max="508" width="4.28515625" style="28" customWidth="1"/>
    <col min="509" max="509" width="34.7109375" style="28" customWidth="1"/>
    <col min="510" max="510" width="0" style="28" hidden="1" customWidth="1"/>
    <col min="511" max="511" width="20" style="28" customWidth="1"/>
    <col min="512" max="512" width="20.85546875" style="28" customWidth="1"/>
    <col min="513" max="513" width="25" style="28" customWidth="1"/>
    <col min="514" max="514" width="18.7109375" style="28" customWidth="1"/>
    <col min="515" max="515" width="29.7109375" style="28" customWidth="1"/>
    <col min="516" max="516" width="13.42578125" style="28" customWidth="1"/>
    <col min="517" max="517" width="13.85546875" style="28" customWidth="1"/>
    <col min="518" max="522" width="16.5703125" style="28" customWidth="1"/>
    <col min="523" max="523" width="20.5703125" style="28" customWidth="1"/>
    <col min="524" max="524" width="21.140625" style="28" customWidth="1"/>
    <col min="525" max="525" width="9.5703125" style="28" customWidth="1"/>
    <col min="526" max="526" width="0.42578125" style="28" customWidth="1"/>
    <col min="527" max="533" width="6.42578125" style="28" customWidth="1"/>
    <col min="534" max="762" width="11.42578125" style="28"/>
    <col min="763" max="763" width="1" style="28" customWidth="1"/>
    <col min="764" max="764" width="4.28515625" style="28" customWidth="1"/>
    <col min="765" max="765" width="34.7109375" style="28" customWidth="1"/>
    <col min="766" max="766" width="0" style="28" hidden="1" customWidth="1"/>
    <col min="767" max="767" width="20" style="28" customWidth="1"/>
    <col min="768" max="768" width="20.85546875" style="28" customWidth="1"/>
    <col min="769" max="769" width="25" style="28" customWidth="1"/>
    <col min="770" max="770" width="18.7109375" style="28" customWidth="1"/>
    <col min="771" max="771" width="29.7109375" style="28" customWidth="1"/>
    <col min="772" max="772" width="13.42578125" style="28" customWidth="1"/>
    <col min="773" max="773" width="13.85546875" style="28" customWidth="1"/>
    <col min="774" max="778" width="16.5703125" style="28" customWidth="1"/>
    <col min="779" max="779" width="20.5703125" style="28" customWidth="1"/>
    <col min="780" max="780" width="21.140625" style="28" customWidth="1"/>
    <col min="781" max="781" width="9.5703125" style="28" customWidth="1"/>
    <col min="782" max="782" width="0.42578125" style="28" customWidth="1"/>
    <col min="783" max="789" width="6.42578125" style="28" customWidth="1"/>
    <col min="790" max="1018" width="11.42578125" style="28"/>
    <col min="1019" max="1019" width="1" style="28" customWidth="1"/>
    <col min="1020" max="1020" width="4.28515625" style="28" customWidth="1"/>
    <col min="1021" max="1021" width="34.7109375" style="28" customWidth="1"/>
    <col min="1022" max="1022" width="0" style="28" hidden="1" customWidth="1"/>
    <col min="1023" max="1023" width="20" style="28" customWidth="1"/>
    <col min="1024" max="1024" width="20.85546875" style="28" customWidth="1"/>
    <col min="1025" max="1025" width="25" style="28" customWidth="1"/>
    <col min="1026" max="1026" width="18.7109375" style="28" customWidth="1"/>
    <col min="1027" max="1027" width="29.7109375" style="28" customWidth="1"/>
    <col min="1028" max="1028" width="13.42578125" style="28" customWidth="1"/>
    <col min="1029" max="1029" width="13.85546875" style="28" customWidth="1"/>
    <col min="1030" max="1034" width="16.5703125" style="28" customWidth="1"/>
    <col min="1035" max="1035" width="20.5703125" style="28" customWidth="1"/>
    <col min="1036" max="1036" width="21.140625" style="28" customWidth="1"/>
    <col min="1037" max="1037" width="9.5703125" style="28" customWidth="1"/>
    <col min="1038" max="1038" width="0.42578125" style="28" customWidth="1"/>
    <col min="1039" max="1045" width="6.42578125" style="28" customWidth="1"/>
    <col min="1046" max="1274" width="11.42578125" style="28"/>
    <col min="1275" max="1275" width="1" style="28" customWidth="1"/>
    <col min="1276" max="1276" width="4.28515625" style="28" customWidth="1"/>
    <col min="1277" max="1277" width="34.7109375" style="28" customWidth="1"/>
    <col min="1278" max="1278" width="0" style="28" hidden="1" customWidth="1"/>
    <col min="1279" max="1279" width="20" style="28" customWidth="1"/>
    <col min="1280" max="1280" width="20.85546875" style="28" customWidth="1"/>
    <col min="1281" max="1281" width="25" style="28" customWidth="1"/>
    <col min="1282" max="1282" width="18.7109375" style="28" customWidth="1"/>
    <col min="1283" max="1283" width="29.7109375" style="28" customWidth="1"/>
    <col min="1284" max="1284" width="13.42578125" style="28" customWidth="1"/>
    <col min="1285" max="1285" width="13.85546875" style="28" customWidth="1"/>
    <col min="1286" max="1290" width="16.5703125" style="28" customWidth="1"/>
    <col min="1291" max="1291" width="20.5703125" style="28" customWidth="1"/>
    <col min="1292" max="1292" width="21.140625" style="28" customWidth="1"/>
    <col min="1293" max="1293" width="9.5703125" style="28" customWidth="1"/>
    <col min="1294" max="1294" width="0.42578125" style="28" customWidth="1"/>
    <col min="1295" max="1301" width="6.42578125" style="28" customWidth="1"/>
    <col min="1302" max="1530" width="11.42578125" style="28"/>
    <col min="1531" max="1531" width="1" style="28" customWidth="1"/>
    <col min="1532" max="1532" width="4.28515625" style="28" customWidth="1"/>
    <col min="1533" max="1533" width="34.7109375" style="28" customWidth="1"/>
    <col min="1534" max="1534" width="0" style="28" hidden="1" customWidth="1"/>
    <col min="1535" max="1535" width="20" style="28" customWidth="1"/>
    <col min="1536" max="1536" width="20.85546875" style="28" customWidth="1"/>
    <col min="1537" max="1537" width="25" style="28" customWidth="1"/>
    <col min="1538" max="1538" width="18.7109375" style="28" customWidth="1"/>
    <col min="1539" max="1539" width="29.7109375" style="28" customWidth="1"/>
    <col min="1540" max="1540" width="13.42578125" style="28" customWidth="1"/>
    <col min="1541" max="1541" width="13.85546875" style="28" customWidth="1"/>
    <col min="1542" max="1546" width="16.5703125" style="28" customWidth="1"/>
    <col min="1547" max="1547" width="20.5703125" style="28" customWidth="1"/>
    <col min="1548" max="1548" width="21.140625" style="28" customWidth="1"/>
    <col min="1549" max="1549" width="9.5703125" style="28" customWidth="1"/>
    <col min="1550" max="1550" width="0.42578125" style="28" customWidth="1"/>
    <col min="1551" max="1557" width="6.42578125" style="28" customWidth="1"/>
    <col min="1558" max="1786" width="11.42578125" style="28"/>
    <col min="1787" max="1787" width="1" style="28" customWidth="1"/>
    <col min="1788" max="1788" width="4.28515625" style="28" customWidth="1"/>
    <col min="1789" max="1789" width="34.7109375" style="28" customWidth="1"/>
    <col min="1790" max="1790" width="0" style="28" hidden="1" customWidth="1"/>
    <col min="1791" max="1791" width="20" style="28" customWidth="1"/>
    <col min="1792" max="1792" width="20.85546875" style="28" customWidth="1"/>
    <col min="1793" max="1793" width="25" style="28" customWidth="1"/>
    <col min="1794" max="1794" width="18.7109375" style="28" customWidth="1"/>
    <col min="1795" max="1795" width="29.7109375" style="28" customWidth="1"/>
    <col min="1796" max="1796" width="13.42578125" style="28" customWidth="1"/>
    <col min="1797" max="1797" width="13.85546875" style="28" customWidth="1"/>
    <col min="1798" max="1802" width="16.5703125" style="28" customWidth="1"/>
    <col min="1803" max="1803" width="20.5703125" style="28" customWidth="1"/>
    <col min="1804" max="1804" width="21.140625" style="28" customWidth="1"/>
    <col min="1805" max="1805" width="9.5703125" style="28" customWidth="1"/>
    <col min="1806" max="1806" width="0.42578125" style="28" customWidth="1"/>
    <col min="1807" max="1813" width="6.42578125" style="28" customWidth="1"/>
    <col min="1814" max="2042" width="11.42578125" style="28"/>
    <col min="2043" max="2043" width="1" style="28" customWidth="1"/>
    <col min="2044" max="2044" width="4.28515625" style="28" customWidth="1"/>
    <col min="2045" max="2045" width="34.7109375" style="28" customWidth="1"/>
    <col min="2046" max="2046" width="0" style="28" hidden="1" customWidth="1"/>
    <col min="2047" max="2047" width="20" style="28" customWidth="1"/>
    <col min="2048" max="2048" width="20.85546875" style="28" customWidth="1"/>
    <col min="2049" max="2049" width="25" style="28" customWidth="1"/>
    <col min="2050" max="2050" width="18.7109375" style="28" customWidth="1"/>
    <col min="2051" max="2051" width="29.7109375" style="28" customWidth="1"/>
    <col min="2052" max="2052" width="13.42578125" style="28" customWidth="1"/>
    <col min="2053" max="2053" width="13.85546875" style="28" customWidth="1"/>
    <col min="2054" max="2058" width="16.5703125" style="28" customWidth="1"/>
    <col min="2059" max="2059" width="20.5703125" style="28" customWidth="1"/>
    <col min="2060" max="2060" width="21.140625" style="28" customWidth="1"/>
    <col min="2061" max="2061" width="9.5703125" style="28" customWidth="1"/>
    <col min="2062" max="2062" width="0.42578125" style="28" customWidth="1"/>
    <col min="2063" max="2069" width="6.42578125" style="28" customWidth="1"/>
    <col min="2070" max="2298" width="11.42578125" style="28"/>
    <col min="2299" max="2299" width="1" style="28" customWidth="1"/>
    <col min="2300" max="2300" width="4.28515625" style="28" customWidth="1"/>
    <col min="2301" max="2301" width="34.7109375" style="28" customWidth="1"/>
    <col min="2302" max="2302" width="0" style="28" hidden="1" customWidth="1"/>
    <col min="2303" max="2303" width="20" style="28" customWidth="1"/>
    <col min="2304" max="2304" width="20.85546875" style="28" customWidth="1"/>
    <col min="2305" max="2305" width="25" style="28" customWidth="1"/>
    <col min="2306" max="2306" width="18.7109375" style="28" customWidth="1"/>
    <col min="2307" max="2307" width="29.7109375" style="28" customWidth="1"/>
    <col min="2308" max="2308" width="13.42578125" style="28" customWidth="1"/>
    <col min="2309" max="2309" width="13.85546875" style="28" customWidth="1"/>
    <col min="2310" max="2314" width="16.5703125" style="28" customWidth="1"/>
    <col min="2315" max="2315" width="20.5703125" style="28" customWidth="1"/>
    <col min="2316" max="2316" width="21.140625" style="28" customWidth="1"/>
    <col min="2317" max="2317" width="9.5703125" style="28" customWidth="1"/>
    <col min="2318" max="2318" width="0.42578125" style="28" customWidth="1"/>
    <col min="2319" max="2325" width="6.42578125" style="28" customWidth="1"/>
    <col min="2326" max="2554" width="11.42578125" style="28"/>
    <col min="2555" max="2555" width="1" style="28" customWidth="1"/>
    <col min="2556" max="2556" width="4.28515625" style="28" customWidth="1"/>
    <col min="2557" max="2557" width="34.7109375" style="28" customWidth="1"/>
    <col min="2558" max="2558" width="0" style="28" hidden="1" customWidth="1"/>
    <col min="2559" max="2559" width="20" style="28" customWidth="1"/>
    <col min="2560" max="2560" width="20.85546875" style="28" customWidth="1"/>
    <col min="2561" max="2561" width="25" style="28" customWidth="1"/>
    <col min="2562" max="2562" width="18.7109375" style="28" customWidth="1"/>
    <col min="2563" max="2563" width="29.7109375" style="28" customWidth="1"/>
    <col min="2564" max="2564" width="13.42578125" style="28" customWidth="1"/>
    <col min="2565" max="2565" width="13.85546875" style="28" customWidth="1"/>
    <col min="2566" max="2570" width="16.5703125" style="28" customWidth="1"/>
    <col min="2571" max="2571" width="20.5703125" style="28" customWidth="1"/>
    <col min="2572" max="2572" width="21.140625" style="28" customWidth="1"/>
    <col min="2573" max="2573" width="9.5703125" style="28" customWidth="1"/>
    <col min="2574" max="2574" width="0.42578125" style="28" customWidth="1"/>
    <col min="2575" max="2581" width="6.42578125" style="28" customWidth="1"/>
    <col min="2582" max="2810" width="11.42578125" style="28"/>
    <col min="2811" max="2811" width="1" style="28" customWidth="1"/>
    <col min="2812" max="2812" width="4.28515625" style="28" customWidth="1"/>
    <col min="2813" max="2813" width="34.7109375" style="28" customWidth="1"/>
    <col min="2814" max="2814" width="0" style="28" hidden="1" customWidth="1"/>
    <col min="2815" max="2815" width="20" style="28" customWidth="1"/>
    <col min="2816" max="2816" width="20.85546875" style="28" customWidth="1"/>
    <col min="2817" max="2817" width="25" style="28" customWidth="1"/>
    <col min="2818" max="2818" width="18.7109375" style="28" customWidth="1"/>
    <col min="2819" max="2819" width="29.7109375" style="28" customWidth="1"/>
    <col min="2820" max="2820" width="13.42578125" style="28" customWidth="1"/>
    <col min="2821" max="2821" width="13.85546875" style="28" customWidth="1"/>
    <col min="2822" max="2826" width="16.5703125" style="28" customWidth="1"/>
    <col min="2827" max="2827" width="20.5703125" style="28" customWidth="1"/>
    <col min="2828" max="2828" width="21.140625" style="28" customWidth="1"/>
    <col min="2829" max="2829" width="9.5703125" style="28" customWidth="1"/>
    <col min="2830" max="2830" width="0.42578125" style="28" customWidth="1"/>
    <col min="2831" max="2837" width="6.42578125" style="28" customWidth="1"/>
    <col min="2838" max="3066" width="11.42578125" style="28"/>
    <col min="3067" max="3067" width="1" style="28" customWidth="1"/>
    <col min="3068" max="3068" width="4.28515625" style="28" customWidth="1"/>
    <col min="3069" max="3069" width="34.7109375" style="28" customWidth="1"/>
    <col min="3070" max="3070" width="0" style="28" hidden="1" customWidth="1"/>
    <col min="3071" max="3071" width="20" style="28" customWidth="1"/>
    <col min="3072" max="3072" width="20.85546875" style="28" customWidth="1"/>
    <col min="3073" max="3073" width="25" style="28" customWidth="1"/>
    <col min="3074" max="3074" width="18.7109375" style="28" customWidth="1"/>
    <col min="3075" max="3075" width="29.7109375" style="28" customWidth="1"/>
    <col min="3076" max="3076" width="13.42578125" style="28" customWidth="1"/>
    <col min="3077" max="3077" width="13.85546875" style="28" customWidth="1"/>
    <col min="3078" max="3082" width="16.5703125" style="28" customWidth="1"/>
    <col min="3083" max="3083" width="20.5703125" style="28" customWidth="1"/>
    <col min="3084" max="3084" width="21.140625" style="28" customWidth="1"/>
    <col min="3085" max="3085" width="9.5703125" style="28" customWidth="1"/>
    <col min="3086" max="3086" width="0.42578125" style="28" customWidth="1"/>
    <col min="3087" max="3093" width="6.42578125" style="28" customWidth="1"/>
    <col min="3094" max="3322" width="11.42578125" style="28"/>
    <col min="3323" max="3323" width="1" style="28" customWidth="1"/>
    <col min="3324" max="3324" width="4.28515625" style="28" customWidth="1"/>
    <col min="3325" max="3325" width="34.7109375" style="28" customWidth="1"/>
    <col min="3326" max="3326" width="0" style="28" hidden="1" customWidth="1"/>
    <col min="3327" max="3327" width="20" style="28" customWidth="1"/>
    <col min="3328" max="3328" width="20.85546875" style="28" customWidth="1"/>
    <col min="3329" max="3329" width="25" style="28" customWidth="1"/>
    <col min="3330" max="3330" width="18.7109375" style="28" customWidth="1"/>
    <col min="3331" max="3331" width="29.7109375" style="28" customWidth="1"/>
    <col min="3332" max="3332" width="13.42578125" style="28" customWidth="1"/>
    <col min="3333" max="3333" width="13.85546875" style="28" customWidth="1"/>
    <col min="3334" max="3338" width="16.5703125" style="28" customWidth="1"/>
    <col min="3339" max="3339" width="20.5703125" style="28" customWidth="1"/>
    <col min="3340" max="3340" width="21.140625" style="28" customWidth="1"/>
    <col min="3341" max="3341" width="9.5703125" style="28" customWidth="1"/>
    <col min="3342" max="3342" width="0.42578125" style="28" customWidth="1"/>
    <col min="3343" max="3349" width="6.42578125" style="28" customWidth="1"/>
    <col min="3350" max="3578" width="11.42578125" style="28"/>
    <col min="3579" max="3579" width="1" style="28" customWidth="1"/>
    <col min="3580" max="3580" width="4.28515625" style="28" customWidth="1"/>
    <col min="3581" max="3581" width="34.7109375" style="28" customWidth="1"/>
    <col min="3582" max="3582" width="0" style="28" hidden="1" customWidth="1"/>
    <col min="3583" max="3583" width="20" style="28" customWidth="1"/>
    <col min="3584" max="3584" width="20.85546875" style="28" customWidth="1"/>
    <col min="3585" max="3585" width="25" style="28" customWidth="1"/>
    <col min="3586" max="3586" width="18.7109375" style="28" customWidth="1"/>
    <col min="3587" max="3587" width="29.7109375" style="28" customWidth="1"/>
    <col min="3588" max="3588" width="13.42578125" style="28" customWidth="1"/>
    <col min="3589" max="3589" width="13.85546875" style="28" customWidth="1"/>
    <col min="3590" max="3594" width="16.5703125" style="28" customWidth="1"/>
    <col min="3595" max="3595" width="20.5703125" style="28" customWidth="1"/>
    <col min="3596" max="3596" width="21.140625" style="28" customWidth="1"/>
    <col min="3597" max="3597" width="9.5703125" style="28" customWidth="1"/>
    <col min="3598" max="3598" width="0.42578125" style="28" customWidth="1"/>
    <col min="3599" max="3605" width="6.42578125" style="28" customWidth="1"/>
    <col min="3606" max="3834" width="11.42578125" style="28"/>
    <col min="3835" max="3835" width="1" style="28" customWidth="1"/>
    <col min="3836" max="3836" width="4.28515625" style="28" customWidth="1"/>
    <col min="3837" max="3837" width="34.7109375" style="28" customWidth="1"/>
    <col min="3838" max="3838" width="0" style="28" hidden="1" customWidth="1"/>
    <col min="3839" max="3839" width="20" style="28" customWidth="1"/>
    <col min="3840" max="3840" width="20.85546875" style="28" customWidth="1"/>
    <col min="3841" max="3841" width="25" style="28" customWidth="1"/>
    <col min="3842" max="3842" width="18.7109375" style="28" customWidth="1"/>
    <col min="3843" max="3843" width="29.7109375" style="28" customWidth="1"/>
    <col min="3844" max="3844" width="13.42578125" style="28" customWidth="1"/>
    <col min="3845" max="3845" width="13.85546875" style="28" customWidth="1"/>
    <col min="3846" max="3850" width="16.5703125" style="28" customWidth="1"/>
    <col min="3851" max="3851" width="20.5703125" style="28" customWidth="1"/>
    <col min="3852" max="3852" width="21.140625" style="28" customWidth="1"/>
    <col min="3853" max="3853" width="9.5703125" style="28" customWidth="1"/>
    <col min="3854" max="3854" width="0.42578125" style="28" customWidth="1"/>
    <col min="3855" max="3861" width="6.42578125" style="28" customWidth="1"/>
    <col min="3862" max="4090" width="11.42578125" style="28"/>
    <col min="4091" max="4091" width="1" style="28" customWidth="1"/>
    <col min="4092" max="4092" width="4.28515625" style="28" customWidth="1"/>
    <col min="4093" max="4093" width="34.7109375" style="28" customWidth="1"/>
    <col min="4094" max="4094" width="0" style="28" hidden="1" customWidth="1"/>
    <col min="4095" max="4095" width="20" style="28" customWidth="1"/>
    <col min="4096" max="4096" width="20.85546875" style="28" customWidth="1"/>
    <col min="4097" max="4097" width="25" style="28" customWidth="1"/>
    <col min="4098" max="4098" width="18.7109375" style="28" customWidth="1"/>
    <col min="4099" max="4099" width="29.7109375" style="28" customWidth="1"/>
    <col min="4100" max="4100" width="13.42578125" style="28" customWidth="1"/>
    <col min="4101" max="4101" width="13.85546875" style="28" customWidth="1"/>
    <col min="4102" max="4106" width="16.5703125" style="28" customWidth="1"/>
    <col min="4107" max="4107" width="20.5703125" style="28" customWidth="1"/>
    <col min="4108" max="4108" width="21.140625" style="28" customWidth="1"/>
    <col min="4109" max="4109" width="9.5703125" style="28" customWidth="1"/>
    <col min="4110" max="4110" width="0.42578125" style="28" customWidth="1"/>
    <col min="4111" max="4117" width="6.42578125" style="28" customWidth="1"/>
    <col min="4118" max="4346" width="11.42578125" style="28"/>
    <col min="4347" max="4347" width="1" style="28" customWidth="1"/>
    <col min="4348" max="4348" width="4.28515625" style="28" customWidth="1"/>
    <col min="4349" max="4349" width="34.7109375" style="28" customWidth="1"/>
    <col min="4350" max="4350" width="0" style="28" hidden="1" customWidth="1"/>
    <col min="4351" max="4351" width="20" style="28" customWidth="1"/>
    <col min="4352" max="4352" width="20.85546875" style="28" customWidth="1"/>
    <col min="4353" max="4353" width="25" style="28" customWidth="1"/>
    <col min="4354" max="4354" width="18.7109375" style="28" customWidth="1"/>
    <col min="4355" max="4355" width="29.7109375" style="28" customWidth="1"/>
    <col min="4356" max="4356" width="13.42578125" style="28" customWidth="1"/>
    <col min="4357" max="4357" width="13.85546875" style="28" customWidth="1"/>
    <col min="4358" max="4362" width="16.5703125" style="28" customWidth="1"/>
    <col min="4363" max="4363" width="20.5703125" style="28" customWidth="1"/>
    <col min="4364" max="4364" width="21.140625" style="28" customWidth="1"/>
    <col min="4365" max="4365" width="9.5703125" style="28" customWidth="1"/>
    <col min="4366" max="4366" width="0.42578125" style="28" customWidth="1"/>
    <col min="4367" max="4373" width="6.42578125" style="28" customWidth="1"/>
    <col min="4374" max="4602" width="11.42578125" style="28"/>
    <col min="4603" max="4603" width="1" style="28" customWidth="1"/>
    <col min="4604" max="4604" width="4.28515625" style="28" customWidth="1"/>
    <col min="4605" max="4605" width="34.7109375" style="28" customWidth="1"/>
    <col min="4606" max="4606" width="0" style="28" hidden="1" customWidth="1"/>
    <col min="4607" max="4607" width="20" style="28" customWidth="1"/>
    <col min="4608" max="4608" width="20.85546875" style="28" customWidth="1"/>
    <col min="4609" max="4609" width="25" style="28" customWidth="1"/>
    <col min="4610" max="4610" width="18.7109375" style="28" customWidth="1"/>
    <col min="4611" max="4611" width="29.7109375" style="28" customWidth="1"/>
    <col min="4612" max="4612" width="13.42578125" style="28" customWidth="1"/>
    <col min="4613" max="4613" width="13.85546875" style="28" customWidth="1"/>
    <col min="4614" max="4618" width="16.5703125" style="28" customWidth="1"/>
    <col min="4619" max="4619" width="20.5703125" style="28" customWidth="1"/>
    <col min="4620" max="4620" width="21.140625" style="28" customWidth="1"/>
    <col min="4621" max="4621" width="9.5703125" style="28" customWidth="1"/>
    <col min="4622" max="4622" width="0.42578125" style="28" customWidth="1"/>
    <col min="4623" max="4629" width="6.42578125" style="28" customWidth="1"/>
    <col min="4630" max="4858" width="11.42578125" style="28"/>
    <col min="4859" max="4859" width="1" style="28" customWidth="1"/>
    <col min="4860" max="4860" width="4.28515625" style="28" customWidth="1"/>
    <col min="4861" max="4861" width="34.7109375" style="28" customWidth="1"/>
    <col min="4862" max="4862" width="0" style="28" hidden="1" customWidth="1"/>
    <col min="4863" max="4863" width="20" style="28" customWidth="1"/>
    <col min="4864" max="4864" width="20.85546875" style="28" customWidth="1"/>
    <col min="4865" max="4865" width="25" style="28" customWidth="1"/>
    <col min="4866" max="4866" width="18.7109375" style="28" customWidth="1"/>
    <col min="4867" max="4867" width="29.7109375" style="28" customWidth="1"/>
    <col min="4868" max="4868" width="13.42578125" style="28" customWidth="1"/>
    <col min="4869" max="4869" width="13.85546875" style="28" customWidth="1"/>
    <col min="4870" max="4874" width="16.5703125" style="28" customWidth="1"/>
    <col min="4875" max="4875" width="20.5703125" style="28" customWidth="1"/>
    <col min="4876" max="4876" width="21.140625" style="28" customWidth="1"/>
    <col min="4877" max="4877" width="9.5703125" style="28" customWidth="1"/>
    <col min="4878" max="4878" width="0.42578125" style="28" customWidth="1"/>
    <col min="4879" max="4885" width="6.42578125" style="28" customWidth="1"/>
    <col min="4886" max="5114" width="11.42578125" style="28"/>
    <col min="5115" max="5115" width="1" style="28" customWidth="1"/>
    <col min="5116" max="5116" width="4.28515625" style="28" customWidth="1"/>
    <col min="5117" max="5117" width="34.7109375" style="28" customWidth="1"/>
    <col min="5118" max="5118" width="0" style="28" hidden="1" customWidth="1"/>
    <col min="5119" max="5119" width="20" style="28" customWidth="1"/>
    <col min="5120" max="5120" width="20.85546875" style="28" customWidth="1"/>
    <col min="5121" max="5121" width="25" style="28" customWidth="1"/>
    <col min="5122" max="5122" width="18.7109375" style="28" customWidth="1"/>
    <col min="5123" max="5123" width="29.7109375" style="28" customWidth="1"/>
    <col min="5124" max="5124" width="13.42578125" style="28" customWidth="1"/>
    <col min="5125" max="5125" width="13.85546875" style="28" customWidth="1"/>
    <col min="5126" max="5130" width="16.5703125" style="28" customWidth="1"/>
    <col min="5131" max="5131" width="20.5703125" style="28" customWidth="1"/>
    <col min="5132" max="5132" width="21.140625" style="28" customWidth="1"/>
    <col min="5133" max="5133" width="9.5703125" style="28" customWidth="1"/>
    <col min="5134" max="5134" width="0.42578125" style="28" customWidth="1"/>
    <col min="5135" max="5141" width="6.42578125" style="28" customWidth="1"/>
    <col min="5142" max="5370" width="11.42578125" style="28"/>
    <col min="5371" max="5371" width="1" style="28" customWidth="1"/>
    <col min="5372" max="5372" width="4.28515625" style="28" customWidth="1"/>
    <col min="5373" max="5373" width="34.7109375" style="28" customWidth="1"/>
    <col min="5374" max="5374" width="0" style="28" hidden="1" customWidth="1"/>
    <col min="5375" max="5375" width="20" style="28" customWidth="1"/>
    <col min="5376" max="5376" width="20.85546875" style="28" customWidth="1"/>
    <col min="5377" max="5377" width="25" style="28" customWidth="1"/>
    <col min="5378" max="5378" width="18.7109375" style="28" customWidth="1"/>
    <col min="5379" max="5379" width="29.7109375" style="28" customWidth="1"/>
    <col min="5380" max="5380" width="13.42578125" style="28" customWidth="1"/>
    <col min="5381" max="5381" width="13.85546875" style="28" customWidth="1"/>
    <col min="5382" max="5386" width="16.5703125" style="28" customWidth="1"/>
    <col min="5387" max="5387" width="20.5703125" style="28" customWidth="1"/>
    <col min="5388" max="5388" width="21.140625" style="28" customWidth="1"/>
    <col min="5389" max="5389" width="9.5703125" style="28" customWidth="1"/>
    <col min="5390" max="5390" width="0.42578125" style="28" customWidth="1"/>
    <col min="5391" max="5397" width="6.42578125" style="28" customWidth="1"/>
    <col min="5398" max="5626" width="11.42578125" style="28"/>
    <col min="5627" max="5627" width="1" style="28" customWidth="1"/>
    <col min="5628" max="5628" width="4.28515625" style="28" customWidth="1"/>
    <col min="5629" max="5629" width="34.7109375" style="28" customWidth="1"/>
    <col min="5630" max="5630" width="0" style="28" hidden="1" customWidth="1"/>
    <col min="5631" max="5631" width="20" style="28" customWidth="1"/>
    <col min="5632" max="5632" width="20.85546875" style="28" customWidth="1"/>
    <col min="5633" max="5633" width="25" style="28" customWidth="1"/>
    <col min="5634" max="5634" width="18.7109375" style="28" customWidth="1"/>
    <col min="5635" max="5635" width="29.7109375" style="28" customWidth="1"/>
    <col min="5636" max="5636" width="13.42578125" style="28" customWidth="1"/>
    <col min="5637" max="5637" width="13.85546875" style="28" customWidth="1"/>
    <col min="5638" max="5642" width="16.5703125" style="28" customWidth="1"/>
    <col min="5643" max="5643" width="20.5703125" style="28" customWidth="1"/>
    <col min="5644" max="5644" width="21.140625" style="28" customWidth="1"/>
    <col min="5645" max="5645" width="9.5703125" style="28" customWidth="1"/>
    <col min="5646" max="5646" width="0.42578125" style="28" customWidth="1"/>
    <col min="5647" max="5653" width="6.42578125" style="28" customWidth="1"/>
    <col min="5654" max="5882" width="11.42578125" style="28"/>
    <col min="5883" max="5883" width="1" style="28" customWidth="1"/>
    <col min="5884" max="5884" width="4.28515625" style="28" customWidth="1"/>
    <col min="5885" max="5885" width="34.7109375" style="28" customWidth="1"/>
    <col min="5886" max="5886" width="0" style="28" hidden="1" customWidth="1"/>
    <col min="5887" max="5887" width="20" style="28" customWidth="1"/>
    <col min="5888" max="5888" width="20.85546875" style="28" customWidth="1"/>
    <col min="5889" max="5889" width="25" style="28" customWidth="1"/>
    <col min="5890" max="5890" width="18.7109375" style="28" customWidth="1"/>
    <col min="5891" max="5891" width="29.7109375" style="28" customWidth="1"/>
    <col min="5892" max="5892" width="13.42578125" style="28" customWidth="1"/>
    <col min="5893" max="5893" width="13.85546875" style="28" customWidth="1"/>
    <col min="5894" max="5898" width="16.5703125" style="28" customWidth="1"/>
    <col min="5899" max="5899" width="20.5703125" style="28" customWidth="1"/>
    <col min="5900" max="5900" width="21.140625" style="28" customWidth="1"/>
    <col min="5901" max="5901" width="9.5703125" style="28" customWidth="1"/>
    <col min="5902" max="5902" width="0.42578125" style="28" customWidth="1"/>
    <col min="5903" max="5909" width="6.42578125" style="28" customWidth="1"/>
    <col min="5910" max="6138" width="11.42578125" style="28"/>
    <col min="6139" max="6139" width="1" style="28" customWidth="1"/>
    <col min="6140" max="6140" width="4.28515625" style="28" customWidth="1"/>
    <col min="6141" max="6141" width="34.7109375" style="28" customWidth="1"/>
    <col min="6142" max="6142" width="0" style="28" hidden="1" customWidth="1"/>
    <col min="6143" max="6143" width="20" style="28" customWidth="1"/>
    <col min="6144" max="6144" width="20.85546875" style="28" customWidth="1"/>
    <col min="6145" max="6145" width="25" style="28" customWidth="1"/>
    <col min="6146" max="6146" width="18.7109375" style="28" customWidth="1"/>
    <col min="6147" max="6147" width="29.7109375" style="28" customWidth="1"/>
    <col min="6148" max="6148" width="13.42578125" style="28" customWidth="1"/>
    <col min="6149" max="6149" width="13.85546875" style="28" customWidth="1"/>
    <col min="6150" max="6154" width="16.5703125" style="28" customWidth="1"/>
    <col min="6155" max="6155" width="20.5703125" style="28" customWidth="1"/>
    <col min="6156" max="6156" width="21.140625" style="28" customWidth="1"/>
    <col min="6157" max="6157" width="9.5703125" style="28" customWidth="1"/>
    <col min="6158" max="6158" width="0.42578125" style="28" customWidth="1"/>
    <col min="6159" max="6165" width="6.42578125" style="28" customWidth="1"/>
    <col min="6166" max="6394" width="11.42578125" style="28"/>
    <col min="6395" max="6395" width="1" style="28" customWidth="1"/>
    <col min="6396" max="6396" width="4.28515625" style="28" customWidth="1"/>
    <col min="6397" max="6397" width="34.7109375" style="28" customWidth="1"/>
    <col min="6398" max="6398" width="0" style="28" hidden="1" customWidth="1"/>
    <col min="6399" max="6399" width="20" style="28" customWidth="1"/>
    <col min="6400" max="6400" width="20.85546875" style="28" customWidth="1"/>
    <col min="6401" max="6401" width="25" style="28" customWidth="1"/>
    <col min="6402" max="6402" width="18.7109375" style="28" customWidth="1"/>
    <col min="6403" max="6403" width="29.7109375" style="28" customWidth="1"/>
    <col min="6404" max="6404" width="13.42578125" style="28" customWidth="1"/>
    <col min="6405" max="6405" width="13.85546875" style="28" customWidth="1"/>
    <col min="6406" max="6410" width="16.5703125" style="28" customWidth="1"/>
    <col min="6411" max="6411" width="20.5703125" style="28" customWidth="1"/>
    <col min="6412" max="6412" width="21.140625" style="28" customWidth="1"/>
    <col min="6413" max="6413" width="9.5703125" style="28" customWidth="1"/>
    <col min="6414" max="6414" width="0.42578125" style="28" customWidth="1"/>
    <col min="6415" max="6421" width="6.42578125" style="28" customWidth="1"/>
    <col min="6422" max="6650" width="11.42578125" style="28"/>
    <col min="6651" max="6651" width="1" style="28" customWidth="1"/>
    <col min="6652" max="6652" width="4.28515625" style="28" customWidth="1"/>
    <col min="6653" max="6653" width="34.7109375" style="28" customWidth="1"/>
    <col min="6654" max="6654" width="0" style="28" hidden="1" customWidth="1"/>
    <col min="6655" max="6655" width="20" style="28" customWidth="1"/>
    <col min="6656" max="6656" width="20.85546875" style="28" customWidth="1"/>
    <col min="6657" max="6657" width="25" style="28" customWidth="1"/>
    <col min="6658" max="6658" width="18.7109375" style="28" customWidth="1"/>
    <col min="6659" max="6659" width="29.7109375" style="28" customWidth="1"/>
    <col min="6660" max="6660" width="13.42578125" style="28" customWidth="1"/>
    <col min="6661" max="6661" width="13.85546875" style="28" customWidth="1"/>
    <col min="6662" max="6666" width="16.5703125" style="28" customWidth="1"/>
    <col min="6667" max="6667" width="20.5703125" style="28" customWidth="1"/>
    <col min="6668" max="6668" width="21.140625" style="28" customWidth="1"/>
    <col min="6669" max="6669" width="9.5703125" style="28" customWidth="1"/>
    <col min="6670" max="6670" width="0.42578125" style="28" customWidth="1"/>
    <col min="6671" max="6677" width="6.42578125" style="28" customWidth="1"/>
    <col min="6678" max="6906" width="11.42578125" style="28"/>
    <col min="6907" max="6907" width="1" style="28" customWidth="1"/>
    <col min="6908" max="6908" width="4.28515625" style="28" customWidth="1"/>
    <col min="6909" max="6909" width="34.7109375" style="28" customWidth="1"/>
    <col min="6910" max="6910" width="0" style="28" hidden="1" customWidth="1"/>
    <col min="6911" max="6911" width="20" style="28" customWidth="1"/>
    <col min="6912" max="6912" width="20.85546875" style="28" customWidth="1"/>
    <col min="6913" max="6913" width="25" style="28" customWidth="1"/>
    <col min="6914" max="6914" width="18.7109375" style="28" customWidth="1"/>
    <col min="6915" max="6915" width="29.7109375" style="28" customWidth="1"/>
    <col min="6916" max="6916" width="13.42578125" style="28" customWidth="1"/>
    <col min="6917" max="6917" width="13.85546875" style="28" customWidth="1"/>
    <col min="6918" max="6922" width="16.5703125" style="28" customWidth="1"/>
    <col min="6923" max="6923" width="20.5703125" style="28" customWidth="1"/>
    <col min="6924" max="6924" width="21.140625" style="28" customWidth="1"/>
    <col min="6925" max="6925" width="9.5703125" style="28" customWidth="1"/>
    <col min="6926" max="6926" width="0.42578125" style="28" customWidth="1"/>
    <col min="6927" max="6933" width="6.42578125" style="28" customWidth="1"/>
    <col min="6934" max="7162" width="11.42578125" style="28"/>
    <col min="7163" max="7163" width="1" style="28" customWidth="1"/>
    <col min="7164" max="7164" width="4.28515625" style="28" customWidth="1"/>
    <col min="7165" max="7165" width="34.7109375" style="28" customWidth="1"/>
    <col min="7166" max="7166" width="0" style="28" hidden="1" customWidth="1"/>
    <col min="7167" max="7167" width="20" style="28" customWidth="1"/>
    <col min="7168" max="7168" width="20.85546875" style="28" customWidth="1"/>
    <col min="7169" max="7169" width="25" style="28" customWidth="1"/>
    <col min="7170" max="7170" width="18.7109375" style="28" customWidth="1"/>
    <col min="7171" max="7171" width="29.7109375" style="28" customWidth="1"/>
    <col min="7172" max="7172" width="13.42578125" style="28" customWidth="1"/>
    <col min="7173" max="7173" width="13.85546875" style="28" customWidth="1"/>
    <col min="7174" max="7178" width="16.5703125" style="28" customWidth="1"/>
    <col min="7179" max="7179" width="20.5703125" style="28" customWidth="1"/>
    <col min="7180" max="7180" width="21.140625" style="28" customWidth="1"/>
    <col min="7181" max="7181" width="9.5703125" style="28" customWidth="1"/>
    <col min="7182" max="7182" width="0.42578125" style="28" customWidth="1"/>
    <col min="7183" max="7189" width="6.42578125" style="28" customWidth="1"/>
    <col min="7190" max="7418" width="11.42578125" style="28"/>
    <col min="7419" max="7419" width="1" style="28" customWidth="1"/>
    <col min="7420" max="7420" width="4.28515625" style="28" customWidth="1"/>
    <col min="7421" max="7421" width="34.7109375" style="28" customWidth="1"/>
    <col min="7422" max="7422" width="0" style="28" hidden="1" customWidth="1"/>
    <col min="7423" max="7423" width="20" style="28" customWidth="1"/>
    <col min="7424" max="7424" width="20.85546875" style="28" customWidth="1"/>
    <col min="7425" max="7425" width="25" style="28" customWidth="1"/>
    <col min="7426" max="7426" width="18.7109375" style="28" customWidth="1"/>
    <col min="7427" max="7427" width="29.7109375" style="28" customWidth="1"/>
    <col min="7428" max="7428" width="13.42578125" style="28" customWidth="1"/>
    <col min="7429" max="7429" width="13.85546875" style="28" customWidth="1"/>
    <col min="7430" max="7434" width="16.5703125" style="28" customWidth="1"/>
    <col min="7435" max="7435" width="20.5703125" style="28" customWidth="1"/>
    <col min="7436" max="7436" width="21.140625" style="28" customWidth="1"/>
    <col min="7437" max="7437" width="9.5703125" style="28" customWidth="1"/>
    <col min="7438" max="7438" width="0.42578125" style="28" customWidth="1"/>
    <col min="7439" max="7445" width="6.42578125" style="28" customWidth="1"/>
    <col min="7446" max="7674" width="11.42578125" style="28"/>
    <col min="7675" max="7675" width="1" style="28" customWidth="1"/>
    <col min="7676" max="7676" width="4.28515625" style="28" customWidth="1"/>
    <col min="7677" max="7677" width="34.7109375" style="28" customWidth="1"/>
    <col min="7678" max="7678" width="0" style="28" hidden="1" customWidth="1"/>
    <col min="7679" max="7679" width="20" style="28" customWidth="1"/>
    <col min="7680" max="7680" width="20.85546875" style="28" customWidth="1"/>
    <col min="7681" max="7681" width="25" style="28" customWidth="1"/>
    <col min="7682" max="7682" width="18.7109375" style="28" customWidth="1"/>
    <col min="7683" max="7683" width="29.7109375" style="28" customWidth="1"/>
    <col min="7684" max="7684" width="13.42578125" style="28" customWidth="1"/>
    <col min="7685" max="7685" width="13.85546875" style="28" customWidth="1"/>
    <col min="7686" max="7690" width="16.5703125" style="28" customWidth="1"/>
    <col min="7691" max="7691" width="20.5703125" style="28" customWidth="1"/>
    <col min="7692" max="7692" width="21.140625" style="28" customWidth="1"/>
    <col min="7693" max="7693" width="9.5703125" style="28" customWidth="1"/>
    <col min="7694" max="7694" width="0.42578125" style="28" customWidth="1"/>
    <col min="7695" max="7701" width="6.42578125" style="28" customWidth="1"/>
    <col min="7702" max="7930" width="11.42578125" style="28"/>
    <col min="7931" max="7931" width="1" style="28" customWidth="1"/>
    <col min="7932" max="7932" width="4.28515625" style="28" customWidth="1"/>
    <col min="7933" max="7933" width="34.7109375" style="28" customWidth="1"/>
    <col min="7934" max="7934" width="0" style="28" hidden="1" customWidth="1"/>
    <col min="7935" max="7935" width="20" style="28" customWidth="1"/>
    <col min="7936" max="7936" width="20.85546875" style="28" customWidth="1"/>
    <col min="7937" max="7937" width="25" style="28" customWidth="1"/>
    <col min="7938" max="7938" width="18.7109375" style="28" customWidth="1"/>
    <col min="7939" max="7939" width="29.7109375" style="28" customWidth="1"/>
    <col min="7940" max="7940" width="13.42578125" style="28" customWidth="1"/>
    <col min="7941" max="7941" width="13.85546875" style="28" customWidth="1"/>
    <col min="7942" max="7946" width="16.5703125" style="28" customWidth="1"/>
    <col min="7947" max="7947" width="20.5703125" style="28" customWidth="1"/>
    <col min="7948" max="7948" width="21.140625" style="28" customWidth="1"/>
    <col min="7949" max="7949" width="9.5703125" style="28" customWidth="1"/>
    <col min="7950" max="7950" width="0.42578125" style="28" customWidth="1"/>
    <col min="7951" max="7957" width="6.42578125" style="28" customWidth="1"/>
    <col min="7958" max="8186" width="11.42578125" style="28"/>
    <col min="8187" max="8187" width="1" style="28" customWidth="1"/>
    <col min="8188" max="8188" width="4.28515625" style="28" customWidth="1"/>
    <col min="8189" max="8189" width="34.7109375" style="28" customWidth="1"/>
    <col min="8190" max="8190" width="0" style="28" hidden="1" customWidth="1"/>
    <col min="8191" max="8191" width="20" style="28" customWidth="1"/>
    <col min="8192" max="8192" width="20.85546875" style="28" customWidth="1"/>
    <col min="8193" max="8193" width="25" style="28" customWidth="1"/>
    <col min="8194" max="8194" width="18.7109375" style="28" customWidth="1"/>
    <col min="8195" max="8195" width="29.7109375" style="28" customWidth="1"/>
    <col min="8196" max="8196" width="13.42578125" style="28" customWidth="1"/>
    <col min="8197" max="8197" width="13.85546875" style="28" customWidth="1"/>
    <col min="8198" max="8202" width="16.5703125" style="28" customWidth="1"/>
    <col min="8203" max="8203" width="20.5703125" style="28" customWidth="1"/>
    <col min="8204" max="8204" width="21.140625" style="28" customWidth="1"/>
    <col min="8205" max="8205" width="9.5703125" style="28" customWidth="1"/>
    <col min="8206" max="8206" width="0.42578125" style="28" customWidth="1"/>
    <col min="8207" max="8213" width="6.42578125" style="28" customWidth="1"/>
    <col min="8214" max="8442" width="11.42578125" style="28"/>
    <col min="8443" max="8443" width="1" style="28" customWidth="1"/>
    <col min="8444" max="8444" width="4.28515625" style="28" customWidth="1"/>
    <col min="8445" max="8445" width="34.7109375" style="28" customWidth="1"/>
    <col min="8446" max="8446" width="0" style="28" hidden="1" customWidth="1"/>
    <col min="8447" max="8447" width="20" style="28" customWidth="1"/>
    <col min="8448" max="8448" width="20.85546875" style="28" customWidth="1"/>
    <col min="8449" max="8449" width="25" style="28" customWidth="1"/>
    <col min="8450" max="8450" width="18.7109375" style="28" customWidth="1"/>
    <col min="8451" max="8451" width="29.7109375" style="28" customWidth="1"/>
    <col min="8452" max="8452" width="13.42578125" style="28" customWidth="1"/>
    <col min="8453" max="8453" width="13.85546875" style="28" customWidth="1"/>
    <col min="8454" max="8458" width="16.5703125" style="28" customWidth="1"/>
    <col min="8459" max="8459" width="20.5703125" style="28" customWidth="1"/>
    <col min="8460" max="8460" width="21.140625" style="28" customWidth="1"/>
    <col min="8461" max="8461" width="9.5703125" style="28" customWidth="1"/>
    <col min="8462" max="8462" width="0.42578125" style="28" customWidth="1"/>
    <col min="8463" max="8469" width="6.42578125" style="28" customWidth="1"/>
    <col min="8470" max="8698" width="11.42578125" style="28"/>
    <col min="8699" max="8699" width="1" style="28" customWidth="1"/>
    <col min="8700" max="8700" width="4.28515625" style="28" customWidth="1"/>
    <col min="8701" max="8701" width="34.7109375" style="28" customWidth="1"/>
    <col min="8702" max="8702" width="0" style="28" hidden="1" customWidth="1"/>
    <col min="8703" max="8703" width="20" style="28" customWidth="1"/>
    <col min="8704" max="8704" width="20.85546875" style="28" customWidth="1"/>
    <col min="8705" max="8705" width="25" style="28" customWidth="1"/>
    <col min="8706" max="8706" width="18.7109375" style="28" customWidth="1"/>
    <col min="8707" max="8707" width="29.7109375" style="28" customWidth="1"/>
    <col min="8708" max="8708" width="13.42578125" style="28" customWidth="1"/>
    <col min="8709" max="8709" width="13.85546875" style="28" customWidth="1"/>
    <col min="8710" max="8714" width="16.5703125" style="28" customWidth="1"/>
    <col min="8715" max="8715" width="20.5703125" style="28" customWidth="1"/>
    <col min="8716" max="8716" width="21.140625" style="28" customWidth="1"/>
    <col min="8717" max="8717" width="9.5703125" style="28" customWidth="1"/>
    <col min="8718" max="8718" width="0.42578125" style="28" customWidth="1"/>
    <col min="8719" max="8725" width="6.42578125" style="28" customWidth="1"/>
    <col min="8726" max="8954" width="11.42578125" style="28"/>
    <col min="8955" max="8955" width="1" style="28" customWidth="1"/>
    <col min="8956" max="8956" width="4.28515625" style="28" customWidth="1"/>
    <col min="8957" max="8957" width="34.7109375" style="28" customWidth="1"/>
    <col min="8958" max="8958" width="0" style="28" hidden="1" customWidth="1"/>
    <col min="8959" max="8959" width="20" style="28" customWidth="1"/>
    <col min="8960" max="8960" width="20.85546875" style="28" customWidth="1"/>
    <col min="8961" max="8961" width="25" style="28" customWidth="1"/>
    <col min="8962" max="8962" width="18.7109375" style="28" customWidth="1"/>
    <col min="8963" max="8963" width="29.7109375" style="28" customWidth="1"/>
    <col min="8964" max="8964" width="13.42578125" style="28" customWidth="1"/>
    <col min="8965" max="8965" width="13.85546875" style="28" customWidth="1"/>
    <col min="8966" max="8970" width="16.5703125" style="28" customWidth="1"/>
    <col min="8971" max="8971" width="20.5703125" style="28" customWidth="1"/>
    <col min="8972" max="8972" width="21.140625" style="28" customWidth="1"/>
    <col min="8973" max="8973" width="9.5703125" style="28" customWidth="1"/>
    <col min="8974" max="8974" width="0.42578125" style="28" customWidth="1"/>
    <col min="8975" max="8981" width="6.42578125" style="28" customWidth="1"/>
    <col min="8982" max="9210" width="11.42578125" style="28"/>
    <col min="9211" max="9211" width="1" style="28" customWidth="1"/>
    <col min="9212" max="9212" width="4.28515625" style="28" customWidth="1"/>
    <col min="9213" max="9213" width="34.7109375" style="28" customWidth="1"/>
    <col min="9214" max="9214" width="0" style="28" hidden="1" customWidth="1"/>
    <col min="9215" max="9215" width="20" style="28" customWidth="1"/>
    <col min="9216" max="9216" width="20.85546875" style="28" customWidth="1"/>
    <col min="9217" max="9217" width="25" style="28" customWidth="1"/>
    <col min="9218" max="9218" width="18.7109375" style="28" customWidth="1"/>
    <col min="9219" max="9219" width="29.7109375" style="28" customWidth="1"/>
    <col min="9220" max="9220" width="13.42578125" style="28" customWidth="1"/>
    <col min="9221" max="9221" width="13.85546875" style="28" customWidth="1"/>
    <col min="9222" max="9226" width="16.5703125" style="28" customWidth="1"/>
    <col min="9227" max="9227" width="20.5703125" style="28" customWidth="1"/>
    <col min="9228" max="9228" width="21.140625" style="28" customWidth="1"/>
    <col min="9229" max="9229" width="9.5703125" style="28" customWidth="1"/>
    <col min="9230" max="9230" width="0.42578125" style="28" customWidth="1"/>
    <col min="9231" max="9237" width="6.42578125" style="28" customWidth="1"/>
    <col min="9238" max="9466" width="11.42578125" style="28"/>
    <col min="9467" max="9467" width="1" style="28" customWidth="1"/>
    <col min="9468" max="9468" width="4.28515625" style="28" customWidth="1"/>
    <col min="9469" max="9469" width="34.7109375" style="28" customWidth="1"/>
    <col min="9470" max="9470" width="0" style="28" hidden="1" customWidth="1"/>
    <col min="9471" max="9471" width="20" style="28" customWidth="1"/>
    <col min="9472" max="9472" width="20.85546875" style="28" customWidth="1"/>
    <col min="9473" max="9473" width="25" style="28" customWidth="1"/>
    <col min="9474" max="9474" width="18.7109375" style="28" customWidth="1"/>
    <col min="9475" max="9475" width="29.7109375" style="28" customWidth="1"/>
    <col min="9476" max="9476" width="13.42578125" style="28" customWidth="1"/>
    <col min="9477" max="9477" width="13.85546875" style="28" customWidth="1"/>
    <col min="9478" max="9482" width="16.5703125" style="28" customWidth="1"/>
    <col min="9483" max="9483" width="20.5703125" style="28" customWidth="1"/>
    <col min="9484" max="9484" width="21.140625" style="28" customWidth="1"/>
    <col min="9485" max="9485" width="9.5703125" style="28" customWidth="1"/>
    <col min="9486" max="9486" width="0.42578125" style="28" customWidth="1"/>
    <col min="9487" max="9493" width="6.42578125" style="28" customWidth="1"/>
    <col min="9494" max="9722" width="11.42578125" style="28"/>
    <col min="9723" max="9723" width="1" style="28" customWidth="1"/>
    <col min="9724" max="9724" width="4.28515625" style="28" customWidth="1"/>
    <col min="9725" max="9725" width="34.7109375" style="28" customWidth="1"/>
    <col min="9726" max="9726" width="0" style="28" hidden="1" customWidth="1"/>
    <col min="9727" max="9727" width="20" style="28" customWidth="1"/>
    <col min="9728" max="9728" width="20.85546875" style="28" customWidth="1"/>
    <col min="9729" max="9729" width="25" style="28" customWidth="1"/>
    <col min="9730" max="9730" width="18.7109375" style="28" customWidth="1"/>
    <col min="9731" max="9731" width="29.7109375" style="28" customWidth="1"/>
    <col min="9732" max="9732" width="13.42578125" style="28" customWidth="1"/>
    <col min="9733" max="9733" width="13.85546875" style="28" customWidth="1"/>
    <col min="9734" max="9738" width="16.5703125" style="28" customWidth="1"/>
    <col min="9739" max="9739" width="20.5703125" style="28" customWidth="1"/>
    <col min="9740" max="9740" width="21.140625" style="28" customWidth="1"/>
    <col min="9741" max="9741" width="9.5703125" style="28" customWidth="1"/>
    <col min="9742" max="9742" width="0.42578125" style="28" customWidth="1"/>
    <col min="9743" max="9749" width="6.42578125" style="28" customWidth="1"/>
    <col min="9750" max="9978" width="11.42578125" style="28"/>
    <col min="9979" max="9979" width="1" style="28" customWidth="1"/>
    <col min="9980" max="9980" width="4.28515625" style="28" customWidth="1"/>
    <col min="9981" max="9981" width="34.7109375" style="28" customWidth="1"/>
    <col min="9982" max="9982" width="0" style="28" hidden="1" customWidth="1"/>
    <col min="9983" max="9983" width="20" style="28" customWidth="1"/>
    <col min="9984" max="9984" width="20.85546875" style="28" customWidth="1"/>
    <col min="9985" max="9985" width="25" style="28" customWidth="1"/>
    <col min="9986" max="9986" width="18.7109375" style="28" customWidth="1"/>
    <col min="9987" max="9987" width="29.7109375" style="28" customWidth="1"/>
    <col min="9988" max="9988" width="13.42578125" style="28" customWidth="1"/>
    <col min="9989" max="9989" width="13.85546875" style="28" customWidth="1"/>
    <col min="9990" max="9994" width="16.5703125" style="28" customWidth="1"/>
    <col min="9995" max="9995" width="20.5703125" style="28" customWidth="1"/>
    <col min="9996" max="9996" width="21.140625" style="28" customWidth="1"/>
    <col min="9997" max="9997" width="9.5703125" style="28" customWidth="1"/>
    <col min="9998" max="9998" width="0.42578125" style="28" customWidth="1"/>
    <col min="9999" max="10005" width="6.42578125" style="28" customWidth="1"/>
    <col min="10006" max="10234" width="11.42578125" style="28"/>
    <col min="10235" max="10235" width="1" style="28" customWidth="1"/>
    <col min="10236" max="10236" width="4.28515625" style="28" customWidth="1"/>
    <col min="10237" max="10237" width="34.7109375" style="28" customWidth="1"/>
    <col min="10238" max="10238" width="0" style="28" hidden="1" customWidth="1"/>
    <col min="10239" max="10239" width="20" style="28" customWidth="1"/>
    <col min="10240" max="10240" width="20.85546875" style="28" customWidth="1"/>
    <col min="10241" max="10241" width="25" style="28" customWidth="1"/>
    <col min="10242" max="10242" width="18.7109375" style="28" customWidth="1"/>
    <col min="10243" max="10243" width="29.7109375" style="28" customWidth="1"/>
    <col min="10244" max="10244" width="13.42578125" style="28" customWidth="1"/>
    <col min="10245" max="10245" width="13.85546875" style="28" customWidth="1"/>
    <col min="10246" max="10250" width="16.5703125" style="28" customWidth="1"/>
    <col min="10251" max="10251" width="20.5703125" style="28" customWidth="1"/>
    <col min="10252" max="10252" width="21.140625" style="28" customWidth="1"/>
    <col min="10253" max="10253" width="9.5703125" style="28" customWidth="1"/>
    <col min="10254" max="10254" width="0.42578125" style="28" customWidth="1"/>
    <col min="10255" max="10261" width="6.42578125" style="28" customWidth="1"/>
    <col min="10262" max="10490" width="11.42578125" style="28"/>
    <col min="10491" max="10491" width="1" style="28" customWidth="1"/>
    <col min="10492" max="10492" width="4.28515625" style="28" customWidth="1"/>
    <col min="10493" max="10493" width="34.7109375" style="28" customWidth="1"/>
    <col min="10494" max="10494" width="0" style="28" hidden="1" customWidth="1"/>
    <col min="10495" max="10495" width="20" style="28" customWidth="1"/>
    <col min="10496" max="10496" width="20.85546875" style="28" customWidth="1"/>
    <col min="10497" max="10497" width="25" style="28" customWidth="1"/>
    <col min="10498" max="10498" width="18.7109375" style="28" customWidth="1"/>
    <col min="10499" max="10499" width="29.7109375" style="28" customWidth="1"/>
    <col min="10500" max="10500" width="13.42578125" style="28" customWidth="1"/>
    <col min="10501" max="10501" width="13.85546875" style="28" customWidth="1"/>
    <col min="10502" max="10506" width="16.5703125" style="28" customWidth="1"/>
    <col min="10507" max="10507" width="20.5703125" style="28" customWidth="1"/>
    <col min="10508" max="10508" width="21.140625" style="28" customWidth="1"/>
    <col min="10509" max="10509" width="9.5703125" style="28" customWidth="1"/>
    <col min="10510" max="10510" width="0.42578125" style="28" customWidth="1"/>
    <col min="10511" max="10517" width="6.42578125" style="28" customWidth="1"/>
    <col min="10518" max="10746" width="11.42578125" style="28"/>
    <col min="10747" max="10747" width="1" style="28" customWidth="1"/>
    <col min="10748" max="10748" width="4.28515625" style="28" customWidth="1"/>
    <col min="10749" max="10749" width="34.7109375" style="28" customWidth="1"/>
    <col min="10750" max="10750" width="0" style="28" hidden="1" customWidth="1"/>
    <col min="10751" max="10751" width="20" style="28" customWidth="1"/>
    <col min="10752" max="10752" width="20.85546875" style="28" customWidth="1"/>
    <col min="10753" max="10753" width="25" style="28" customWidth="1"/>
    <col min="10754" max="10754" width="18.7109375" style="28" customWidth="1"/>
    <col min="10755" max="10755" width="29.7109375" style="28" customWidth="1"/>
    <col min="10756" max="10756" width="13.42578125" style="28" customWidth="1"/>
    <col min="10757" max="10757" width="13.85546875" style="28" customWidth="1"/>
    <col min="10758" max="10762" width="16.5703125" style="28" customWidth="1"/>
    <col min="10763" max="10763" width="20.5703125" style="28" customWidth="1"/>
    <col min="10764" max="10764" width="21.140625" style="28" customWidth="1"/>
    <col min="10765" max="10765" width="9.5703125" style="28" customWidth="1"/>
    <col min="10766" max="10766" width="0.42578125" style="28" customWidth="1"/>
    <col min="10767" max="10773" width="6.42578125" style="28" customWidth="1"/>
    <col min="10774" max="11002" width="11.42578125" style="28"/>
    <col min="11003" max="11003" width="1" style="28" customWidth="1"/>
    <col min="11004" max="11004" width="4.28515625" style="28" customWidth="1"/>
    <col min="11005" max="11005" width="34.7109375" style="28" customWidth="1"/>
    <col min="11006" max="11006" width="0" style="28" hidden="1" customWidth="1"/>
    <col min="11007" max="11007" width="20" style="28" customWidth="1"/>
    <col min="11008" max="11008" width="20.85546875" style="28" customWidth="1"/>
    <col min="11009" max="11009" width="25" style="28" customWidth="1"/>
    <col min="11010" max="11010" width="18.7109375" style="28" customWidth="1"/>
    <col min="11011" max="11011" width="29.7109375" style="28" customWidth="1"/>
    <col min="11012" max="11012" width="13.42578125" style="28" customWidth="1"/>
    <col min="11013" max="11013" width="13.85546875" style="28" customWidth="1"/>
    <col min="11014" max="11018" width="16.5703125" style="28" customWidth="1"/>
    <col min="11019" max="11019" width="20.5703125" style="28" customWidth="1"/>
    <col min="11020" max="11020" width="21.140625" style="28" customWidth="1"/>
    <col min="11021" max="11021" width="9.5703125" style="28" customWidth="1"/>
    <col min="11022" max="11022" width="0.42578125" style="28" customWidth="1"/>
    <col min="11023" max="11029" width="6.42578125" style="28" customWidth="1"/>
    <col min="11030" max="11258" width="11.42578125" style="28"/>
    <col min="11259" max="11259" width="1" style="28" customWidth="1"/>
    <col min="11260" max="11260" width="4.28515625" style="28" customWidth="1"/>
    <col min="11261" max="11261" width="34.7109375" style="28" customWidth="1"/>
    <col min="11262" max="11262" width="0" style="28" hidden="1" customWidth="1"/>
    <col min="11263" max="11263" width="20" style="28" customWidth="1"/>
    <col min="11264" max="11264" width="20.85546875" style="28" customWidth="1"/>
    <col min="11265" max="11265" width="25" style="28" customWidth="1"/>
    <col min="11266" max="11266" width="18.7109375" style="28" customWidth="1"/>
    <col min="11267" max="11267" width="29.7109375" style="28" customWidth="1"/>
    <col min="11268" max="11268" width="13.42578125" style="28" customWidth="1"/>
    <col min="11269" max="11269" width="13.85546875" style="28" customWidth="1"/>
    <col min="11270" max="11274" width="16.5703125" style="28" customWidth="1"/>
    <col min="11275" max="11275" width="20.5703125" style="28" customWidth="1"/>
    <col min="11276" max="11276" width="21.140625" style="28" customWidth="1"/>
    <col min="11277" max="11277" width="9.5703125" style="28" customWidth="1"/>
    <col min="11278" max="11278" width="0.42578125" style="28" customWidth="1"/>
    <col min="11279" max="11285" width="6.42578125" style="28" customWidth="1"/>
    <col min="11286" max="11514" width="11.42578125" style="28"/>
    <col min="11515" max="11515" width="1" style="28" customWidth="1"/>
    <col min="11516" max="11516" width="4.28515625" style="28" customWidth="1"/>
    <col min="11517" max="11517" width="34.7109375" style="28" customWidth="1"/>
    <col min="11518" max="11518" width="0" style="28" hidden="1" customWidth="1"/>
    <col min="11519" max="11519" width="20" style="28" customWidth="1"/>
    <col min="11520" max="11520" width="20.85546875" style="28" customWidth="1"/>
    <col min="11521" max="11521" width="25" style="28" customWidth="1"/>
    <col min="11522" max="11522" width="18.7109375" style="28" customWidth="1"/>
    <col min="11523" max="11523" width="29.7109375" style="28" customWidth="1"/>
    <col min="11524" max="11524" width="13.42578125" style="28" customWidth="1"/>
    <col min="11525" max="11525" width="13.85546875" style="28" customWidth="1"/>
    <col min="11526" max="11530" width="16.5703125" style="28" customWidth="1"/>
    <col min="11531" max="11531" width="20.5703125" style="28" customWidth="1"/>
    <col min="11532" max="11532" width="21.140625" style="28" customWidth="1"/>
    <col min="11533" max="11533" width="9.5703125" style="28" customWidth="1"/>
    <col min="11534" max="11534" width="0.42578125" style="28" customWidth="1"/>
    <col min="11535" max="11541" width="6.42578125" style="28" customWidth="1"/>
    <col min="11542" max="11770" width="11.42578125" style="28"/>
    <col min="11771" max="11771" width="1" style="28" customWidth="1"/>
    <col min="11772" max="11772" width="4.28515625" style="28" customWidth="1"/>
    <col min="11773" max="11773" width="34.7109375" style="28" customWidth="1"/>
    <col min="11774" max="11774" width="0" style="28" hidden="1" customWidth="1"/>
    <col min="11775" max="11775" width="20" style="28" customWidth="1"/>
    <col min="11776" max="11776" width="20.85546875" style="28" customWidth="1"/>
    <col min="11777" max="11777" width="25" style="28" customWidth="1"/>
    <col min="11778" max="11778" width="18.7109375" style="28" customWidth="1"/>
    <col min="11779" max="11779" width="29.7109375" style="28" customWidth="1"/>
    <col min="11780" max="11780" width="13.42578125" style="28" customWidth="1"/>
    <col min="11781" max="11781" width="13.85546875" style="28" customWidth="1"/>
    <col min="11782" max="11786" width="16.5703125" style="28" customWidth="1"/>
    <col min="11787" max="11787" width="20.5703125" style="28" customWidth="1"/>
    <col min="11788" max="11788" width="21.140625" style="28" customWidth="1"/>
    <col min="11789" max="11789" width="9.5703125" style="28" customWidth="1"/>
    <col min="11790" max="11790" width="0.42578125" style="28" customWidth="1"/>
    <col min="11791" max="11797" width="6.42578125" style="28" customWidth="1"/>
    <col min="11798" max="12026" width="11.42578125" style="28"/>
    <col min="12027" max="12027" width="1" style="28" customWidth="1"/>
    <col min="12028" max="12028" width="4.28515625" style="28" customWidth="1"/>
    <col min="12029" max="12029" width="34.7109375" style="28" customWidth="1"/>
    <col min="12030" max="12030" width="0" style="28" hidden="1" customWidth="1"/>
    <col min="12031" max="12031" width="20" style="28" customWidth="1"/>
    <col min="12032" max="12032" width="20.85546875" style="28" customWidth="1"/>
    <col min="12033" max="12033" width="25" style="28" customWidth="1"/>
    <col min="12034" max="12034" width="18.7109375" style="28" customWidth="1"/>
    <col min="12035" max="12035" width="29.7109375" style="28" customWidth="1"/>
    <col min="12036" max="12036" width="13.42578125" style="28" customWidth="1"/>
    <col min="12037" max="12037" width="13.85546875" style="28" customWidth="1"/>
    <col min="12038" max="12042" width="16.5703125" style="28" customWidth="1"/>
    <col min="12043" max="12043" width="20.5703125" style="28" customWidth="1"/>
    <col min="12044" max="12044" width="21.140625" style="28" customWidth="1"/>
    <col min="12045" max="12045" width="9.5703125" style="28" customWidth="1"/>
    <col min="12046" max="12046" width="0.42578125" style="28" customWidth="1"/>
    <col min="12047" max="12053" width="6.42578125" style="28" customWidth="1"/>
    <col min="12054" max="12282" width="11.42578125" style="28"/>
    <col min="12283" max="12283" width="1" style="28" customWidth="1"/>
    <col min="12284" max="12284" width="4.28515625" style="28" customWidth="1"/>
    <col min="12285" max="12285" width="34.7109375" style="28" customWidth="1"/>
    <col min="12286" max="12286" width="0" style="28" hidden="1" customWidth="1"/>
    <col min="12287" max="12287" width="20" style="28" customWidth="1"/>
    <col min="12288" max="12288" width="20.85546875" style="28" customWidth="1"/>
    <col min="12289" max="12289" width="25" style="28" customWidth="1"/>
    <col min="12290" max="12290" width="18.7109375" style="28" customWidth="1"/>
    <col min="12291" max="12291" width="29.7109375" style="28" customWidth="1"/>
    <col min="12292" max="12292" width="13.42578125" style="28" customWidth="1"/>
    <col min="12293" max="12293" width="13.85546875" style="28" customWidth="1"/>
    <col min="12294" max="12298" width="16.5703125" style="28" customWidth="1"/>
    <col min="12299" max="12299" width="20.5703125" style="28" customWidth="1"/>
    <col min="12300" max="12300" width="21.140625" style="28" customWidth="1"/>
    <col min="12301" max="12301" width="9.5703125" style="28" customWidth="1"/>
    <col min="12302" max="12302" width="0.42578125" style="28" customWidth="1"/>
    <col min="12303" max="12309" width="6.42578125" style="28" customWidth="1"/>
    <col min="12310" max="12538" width="11.42578125" style="28"/>
    <col min="12539" max="12539" width="1" style="28" customWidth="1"/>
    <col min="12540" max="12540" width="4.28515625" style="28" customWidth="1"/>
    <col min="12541" max="12541" width="34.7109375" style="28" customWidth="1"/>
    <col min="12542" max="12542" width="0" style="28" hidden="1" customWidth="1"/>
    <col min="12543" max="12543" width="20" style="28" customWidth="1"/>
    <col min="12544" max="12544" width="20.85546875" style="28" customWidth="1"/>
    <col min="12545" max="12545" width="25" style="28" customWidth="1"/>
    <col min="12546" max="12546" width="18.7109375" style="28" customWidth="1"/>
    <col min="12547" max="12547" width="29.7109375" style="28" customWidth="1"/>
    <col min="12548" max="12548" width="13.42578125" style="28" customWidth="1"/>
    <col min="12549" max="12549" width="13.85546875" style="28" customWidth="1"/>
    <col min="12550" max="12554" width="16.5703125" style="28" customWidth="1"/>
    <col min="12555" max="12555" width="20.5703125" style="28" customWidth="1"/>
    <col min="12556" max="12556" width="21.140625" style="28" customWidth="1"/>
    <col min="12557" max="12557" width="9.5703125" style="28" customWidth="1"/>
    <col min="12558" max="12558" width="0.42578125" style="28" customWidth="1"/>
    <col min="12559" max="12565" width="6.42578125" style="28" customWidth="1"/>
    <col min="12566" max="12794" width="11.42578125" style="28"/>
    <col min="12795" max="12795" width="1" style="28" customWidth="1"/>
    <col min="12796" max="12796" width="4.28515625" style="28" customWidth="1"/>
    <col min="12797" max="12797" width="34.7109375" style="28" customWidth="1"/>
    <col min="12798" max="12798" width="0" style="28" hidden="1" customWidth="1"/>
    <col min="12799" max="12799" width="20" style="28" customWidth="1"/>
    <col min="12800" max="12800" width="20.85546875" style="28" customWidth="1"/>
    <col min="12801" max="12801" width="25" style="28" customWidth="1"/>
    <col min="12802" max="12802" width="18.7109375" style="28" customWidth="1"/>
    <col min="12803" max="12803" width="29.7109375" style="28" customWidth="1"/>
    <col min="12804" max="12804" width="13.42578125" style="28" customWidth="1"/>
    <col min="12805" max="12805" width="13.85546875" style="28" customWidth="1"/>
    <col min="12806" max="12810" width="16.5703125" style="28" customWidth="1"/>
    <col min="12811" max="12811" width="20.5703125" style="28" customWidth="1"/>
    <col min="12812" max="12812" width="21.140625" style="28" customWidth="1"/>
    <col min="12813" max="12813" width="9.5703125" style="28" customWidth="1"/>
    <col min="12814" max="12814" width="0.42578125" style="28" customWidth="1"/>
    <col min="12815" max="12821" width="6.42578125" style="28" customWidth="1"/>
    <col min="12822" max="13050" width="11.42578125" style="28"/>
    <col min="13051" max="13051" width="1" style="28" customWidth="1"/>
    <col min="13052" max="13052" width="4.28515625" style="28" customWidth="1"/>
    <col min="13053" max="13053" width="34.7109375" style="28" customWidth="1"/>
    <col min="13054" max="13054" width="0" style="28" hidden="1" customWidth="1"/>
    <col min="13055" max="13055" width="20" style="28" customWidth="1"/>
    <col min="13056" max="13056" width="20.85546875" style="28" customWidth="1"/>
    <col min="13057" max="13057" width="25" style="28" customWidth="1"/>
    <col min="13058" max="13058" width="18.7109375" style="28" customWidth="1"/>
    <col min="13059" max="13059" width="29.7109375" style="28" customWidth="1"/>
    <col min="13060" max="13060" width="13.42578125" style="28" customWidth="1"/>
    <col min="13061" max="13061" width="13.85546875" style="28" customWidth="1"/>
    <col min="13062" max="13066" width="16.5703125" style="28" customWidth="1"/>
    <col min="13067" max="13067" width="20.5703125" style="28" customWidth="1"/>
    <col min="13068" max="13068" width="21.140625" style="28" customWidth="1"/>
    <col min="13069" max="13069" width="9.5703125" style="28" customWidth="1"/>
    <col min="13070" max="13070" width="0.42578125" style="28" customWidth="1"/>
    <col min="13071" max="13077" width="6.42578125" style="28" customWidth="1"/>
    <col min="13078" max="13306" width="11.42578125" style="28"/>
    <col min="13307" max="13307" width="1" style="28" customWidth="1"/>
    <col min="13308" max="13308" width="4.28515625" style="28" customWidth="1"/>
    <col min="13309" max="13309" width="34.7109375" style="28" customWidth="1"/>
    <col min="13310" max="13310" width="0" style="28" hidden="1" customWidth="1"/>
    <col min="13311" max="13311" width="20" style="28" customWidth="1"/>
    <col min="13312" max="13312" width="20.85546875" style="28" customWidth="1"/>
    <col min="13313" max="13313" width="25" style="28" customWidth="1"/>
    <col min="13314" max="13314" width="18.7109375" style="28" customWidth="1"/>
    <col min="13315" max="13315" width="29.7109375" style="28" customWidth="1"/>
    <col min="13316" max="13316" width="13.42578125" style="28" customWidth="1"/>
    <col min="13317" max="13317" width="13.85546875" style="28" customWidth="1"/>
    <col min="13318" max="13322" width="16.5703125" style="28" customWidth="1"/>
    <col min="13323" max="13323" width="20.5703125" style="28" customWidth="1"/>
    <col min="13324" max="13324" width="21.140625" style="28" customWidth="1"/>
    <col min="13325" max="13325" width="9.5703125" style="28" customWidth="1"/>
    <col min="13326" max="13326" width="0.42578125" style="28" customWidth="1"/>
    <col min="13327" max="13333" width="6.42578125" style="28" customWidth="1"/>
    <col min="13334" max="13562" width="11.42578125" style="28"/>
    <col min="13563" max="13563" width="1" style="28" customWidth="1"/>
    <col min="13564" max="13564" width="4.28515625" style="28" customWidth="1"/>
    <col min="13565" max="13565" width="34.7109375" style="28" customWidth="1"/>
    <col min="13566" max="13566" width="0" style="28" hidden="1" customWidth="1"/>
    <col min="13567" max="13567" width="20" style="28" customWidth="1"/>
    <col min="13568" max="13568" width="20.85546875" style="28" customWidth="1"/>
    <col min="13569" max="13569" width="25" style="28" customWidth="1"/>
    <col min="13570" max="13570" width="18.7109375" style="28" customWidth="1"/>
    <col min="13571" max="13571" width="29.7109375" style="28" customWidth="1"/>
    <col min="13572" max="13572" width="13.42578125" style="28" customWidth="1"/>
    <col min="13573" max="13573" width="13.85546875" style="28" customWidth="1"/>
    <col min="13574" max="13578" width="16.5703125" style="28" customWidth="1"/>
    <col min="13579" max="13579" width="20.5703125" style="28" customWidth="1"/>
    <col min="13580" max="13580" width="21.140625" style="28" customWidth="1"/>
    <col min="13581" max="13581" width="9.5703125" style="28" customWidth="1"/>
    <col min="13582" max="13582" width="0.42578125" style="28" customWidth="1"/>
    <col min="13583" max="13589" width="6.42578125" style="28" customWidth="1"/>
    <col min="13590" max="13818" width="11.42578125" style="28"/>
    <col min="13819" max="13819" width="1" style="28" customWidth="1"/>
    <col min="13820" max="13820" width="4.28515625" style="28" customWidth="1"/>
    <col min="13821" max="13821" width="34.7109375" style="28" customWidth="1"/>
    <col min="13822" max="13822" width="0" style="28" hidden="1" customWidth="1"/>
    <col min="13823" max="13823" width="20" style="28" customWidth="1"/>
    <col min="13824" max="13824" width="20.85546875" style="28" customWidth="1"/>
    <col min="13825" max="13825" width="25" style="28" customWidth="1"/>
    <col min="13826" max="13826" width="18.7109375" style="28" customWidth="1"/>
    <col min="13827" max="13827" width="29.7109375" style="28" customWidth="1"/>
    <col min="13828" max="13828" width="13.42578125" style="28" customWidth="1"/>
    <col min="13829" max="13829" width="13.85546875" style="28" customWidth="1"/>
    <col min="13830" max="13834" width="16.5703125" style="28" customWidth="1"/>
    <col min="13835" max="13835" width="20.5703125" style="28" customWidth="1"/>
    <col min="13836" max="13836" width="21.140625" style="28" customWidth="1"/>
    <col min="13837" max="13837" width="9.5703125" style="28" customWidth="1"/>
    <col min="13838" max="13838" width="0.42578125" style="28" customWidth="1"/>
    <col min="13839" max="13845" width="6.42578125" style="28" customWidth="1"/>
    <col min="13846" max="14074" width="11.42578125" style="28"/>
    <col min="14075" max="14075" width="1" style="28" customWidth="1"/>
    <col min="14076" max="14076" width="4.28515625" style="28" customWidth="1"/>
    <col min="14077" max="14077" width="34.7109375" style="28" customWidth="1"/>
    <col min="14078" max="14078" width="0" style="28" hidden="1" customWidth="1"/>
    <col min="14079" max="14079" width="20" style="28" customWidth="1"/>
    <col min="14080" max="14080" width="20.85546875" style="28" customWidth="1"/>
    <col min="14081" max="14081" width="25" style="28" customWidth="1"/>
    <col min="14082" max="14082" width="18.7109375" style="28" customWidth="1"/>
    <col min="14083" max="14083" width="29.7109375" style="28" customWidth="1"/>
    <col min="14084" max="14084" width="13.42578125" style="28" customWidth="1"/>
    <col min="14085" max="14085" width="13.85546875" style="28" customWidth="1"/>
    <col min="14086" max="14090" width="16.5703125" style="28" customWidth="1"/>
    <col min="14091" max="14091" width="20.5703125" style="28" customWidth="1"/>
    <col min="14092" max="14092" width="21.140625" style="28" customWidth="1"/>
    <col min="14093" max="14093" width="9.5703125" style="28" customWidth="1"/>
    <col min="14094" max="14094" width="0.42578125" style="28" customWidth="1"/>
    <col min="14095" max="14101" width="6.42578125" style="28" customWidth="1"/>
    <col min="14102" max="14330" width="11.42578125" style="28"/>
    <col min="14331" max="14331" width="1" style="28" customWidth="1"/>
    <col min="14332" max="14332" width="4.28515625" style="28" customWidth="1"/>
    <col min="14333" max="14333" width="34.7109375" style="28" customWidth="1"/>
    <col min="14334" max="14334" width="0" style="28" hidden="1" customWidth="1"/>
    <col min="14335" max="14335" width="20" style="28" customWidth="1"/>
    <col min="14336" max="14336" width="20.85546875" style="28" customWidth="1"/>
    <col min="14337" max="14337" width="25" style="28" customWidth="1"/>
    <col min="14338" max="14338" width="18.7109375" style="28" customWidth="1"/>
    <col min="14339" max="14339" width="29.7109375" style="28" customWidth="1"/>
    <col min="14340" max="14340" width="13.42578125" style="28" customWidth="1"/>
    <col min="14341" max="14341" width="13.85546875" style="28" customWidth="1"/>
    <col min="14342" max="14346" width="16.5703125" style="28" customWidth="1"/>
    <col min="14347" max="14347" width="20.5703125" style="28" customWidth="1"/>
    <col min="14348" max="14348" width="21.140625" style="28" customWidth="1"/>
    <col min="14349" max="14349" width="9.5703125" style="28" customWidth="1"/>
    <col min="14350" max="14350" width="0.42578125" style="28" customWidth="1"/>
    <col min="14351" max="14357" width="6.42578125" style="28" customWidth="1"/>
    <col min="14358" max="14586" width="11.42578125" style="28"/>
    <col min="14587" max="14587" width="1" style="28" customWidth="1"/>
    <col min="14588" max="14588" width="4.28515625" style="28" customWidth="1"/>
    <col min="14589" max="14589" width="34.7109375" style="28" customWidth="1"/>
    <col min="14590" max="14590" width="0" style="28" hidden="1" customWidth="1"/>
    <col min="14591" max="14591" width="20" style="28" customWidth="1"/>
    <col min="14592" max="14592" width="20.85546875" style="28" customWidth="1"/>
    <col min="14593" max="14593" width="25" style="28" customWidth="1"/>
    <col min="14594" max="14594" width="18.7109375" style="28" customWidth="1"/>
    <col min="14595" max="14595" width="29.7109375" style="28" customWidth="1"/>
    <col min="14596" max="14596" width="13.42578125" style="28" customWidth="1"/>
    <col min="14597" max="14597" width="13.85546875" style="28" customWidth="1"/>
    <col min="14598" max="14602" width="16.5703125" style="28" customWidth="1"/>
    <col min="14603" max="14603" width="20.5703125" style="28" customWidth="1"/>
    <col min="14604" max="14604" width="21.140625" style="28" customWidth="1"/>
    <col min="14605" max="14605" width="9.5703125" style="28" customWidth="1"/>
    <col min="14606" max="14606" width="0.42578125" style="28" customWidth="1"/>
    <col min="14607" max="14613" width="6.42578125" style="28" customWidth="1"/>
    <col min="14614" max="14842" width="11.42578125" style="28"/>
    <col min="14843" max="14843" width="1" style="28" customWidth="1"/>
    <col min="14844" max="14844" width="4.28515625" style="28" customWidth="1"/>
    <col min="14845" max="14845" width="34.7109375" style="28" customWidth="1"/>
    <col min="14846" max="14846" width="0" style="28" hidden="1" customWidth="1"/>
    <col min="14847" max="14847" width="20" style="28" customWidth="1"/>
    <col min="14848" max="14848" width="20.85546875" style="28" customWidth="1"/>
    <col min="14849" max="14849" width="25" style="28" customWidth="1"/>
    <col min="14850" max="14850" width="18.7109375" style="28" customWidth="1"/>
    <col min="14851" max="14851" width="29.7109375" style="28" customWidth="1"/>
    <col min="14852" max="14852" width="13.42578125" style="28" customWidth="1"/>
    <col min="14853" max="14853" width="13.85546875" style="28" customWidth="1"/>
    <col min="14854" max="14858" width="16.5703125" style="28" customWidth="1"/>
    <col min="14859" max="14859" width="20.5703125" style="28" customWidth="1"/>
    <col min="14860" max="14860" width="21.140625" style="28" customWidth="1"/>
    <col min="14861" max="14861" width="9.5703125" style="28" customWidth="1"/>
    <col min="14862" max="14862" width="0.42578125" style="28" customWidth="1"/>
    <col min="14863" max="14869" width="6.42578125" style="28" customWidth="1"/>
    <col min="14870" max="15098" width="11.42578125" style="28"/>
    <col min="15099" max="15099" width="1" style="28" customWidth="1"/>
    <col min="15100" max="15100" width="4.28515625" style="28" customWidth="1"/>
    <col min="15101" max="15101" width="34.7109375" style="28" customWidth="1"/>
    <col min="15102" max="15102" width="0" style="28" hidden="1" customWidth="1"/>
    <col min="15103" max="15103" width="20" style="28" customWidth="1"/>
    <col min="15104" max="15104" width="20.85546875" style="28" customWidth="1"/>
    <col min="15105" max="15105" width="25" style="28" customWidth="1"/>
    <col min="15106" max="15106" width="18.7109375" style="28" customWidth="1"/>
    <col min="15107" max="15107" width="29.7109375" style="28" customWidth="1"/>
    <col min="15108" max="15108" width="13.42578125" style="28" customWidth="1"/>
    <col min="15109" max="15109" width="13.85546875" style="28" customWidth="1"/>
    <col min="15110" max="15114" width="16.5703125" style="28" customWidth="1"/>
    <col min="15115" max="15115" width="20.5703125" style="28" customWidth="1"/>
    <col min="15116" max="15116" width="21.140625" style="28" customWidth="1"/>
    <col min="15117" max="15117" width="9.5703125" style="28" customWidth="1"/>
    <col min="15118" max="15118" width="0.42578125" style="28" customWidth="1"/>
    <col min="15119" max="15125" width="6.42578125" style="28" customWidth="1"/>
    <col min="15126" max="15354" width="11.42578125" style="28"/>
    <col min="15355" max="15355" width="1" style="28" customWidth="1"/>
    <col min="15356" max="15356" width="4.28515625" style="28" customWidth="1"/>
    <col min="15357" max="15357" width="34.7109375" style="28" customWidth="1"/>
    <col min="15358" max="15358" width="0" style="28" hidden="1" customWidth="1"/>
    <col min="15359" max="15359" width="20" style="28" customWidth="1"/>
    <col min="15360" max="15360" width="20.85546875" style="28" customWidth="1"/>
    <col min="15361" max="15361" width="25" style="28" customWidth="1"/>
    <col min="15362" max="15362" width="18.7109375" style="28" customWidth="1"/>
    <col min="15363" max="15363" width="29.7109375" style="28" customWidth="1"/>
    <col min="15364" max="15364" width="13.42578125" style="28" customWidth="1"/>
    <col min="15365" max="15365" width="13.85546875" style="28" customWidth="1"/>
    <col min="15366" max="15370" width="16.5703125" style="28" customWidth="1"/>
    <col min="15371" max="15371" width="20.5703125" style="28" customWidth="1"/>
    <col min="15372" max="15372" width="21.140625" style="28" customWidth="1"/>
    <col min="15373" max="15373" width="9.5703125" style="28" customWidth="1"/>
    <col min="15374" max="15374" width="0.42578125" style="28" customWidth="1"/>
    <col min="15375" max="15381" width="6.42578125" style="28" customWidth="1"/>
    <col min="15382" max="15610" width="11.42578125" style="28"/>
    <col min="15611" max="15611" width="1" style="28" customWidth="1"/>
    <col min="15612" max="15612" width="4.28515625" style="28" customWidth="1"/>
    <col min="15613" max="15613" width="34.7109375" style="28" customWidth="1"/>
    <col min="15614" max="15614" width="0" style="28" hidden="1" customWidth="1"/>
    <col min="15615" max="15615" width="20" style="28" customWidth="1"/>
    <col min="15616" max="15616" width="20.85546875" style="28" customWidth="1"/>
    <col min="15617" max="15617" width="25" style="28" customWidth="1"/>
    <col min="15618" max="15618" width="18.7109375" style="28" customWidth="1"/>
    <col min="15619" max="15619" width="29.7109375" style="28" customWidth="1"/>
    <col min="15620" max="15620" width="13.42578125" style="28" customWidth="1"/>
    <col min="15621" max="15621" width="13.85546875" style="28" customWidth="1"/>
    <col min="15622" max="15626" width="16.5703125" style="28" customWidth="1"/>
    <col min="15627" max="15627" width="20.5703125" style="28" customWidth="1"/>
    <col min="15628" max="15628" width="21.140625" style="28" customWidth="1"/>
    <col min="15629" max="15629" width="9.5703125" style="28" customWidth="1"/>
    <col min="15630" max="15630" width="0.42578125" style="28" customWidth="1"/>
    <col min="15631" max="15637" width="6.42578125" style="28" customWidth="1"/>
    <col min="15638" max="15866" width="11.42578125" style="28"/>
    <col min="15867" max="15867" width="1" style="28" customWidth="1"/>
    <col min="15868" max="15868" width="4.28515625" style="28" customWidth="1"/>
    <col min="15869" max="15869" width="34.7109375" style="28" customWidth="1"/>
    <col min="15870" max="15870" width="0" style="28" hidden="1" customWidth="1"/>
    <col min="15871" max="15871" width="20" style="28" customWidth="1"/>
    <col min="15872" max="15872" width="20.85546875" style="28" customWidth="1"/>
    <col min="15873" max="15873" width="25" style="28" customWidth="1"/>
    <col min="15874" max="15874" width="18.7109375" style="28" customWidth="1"/>
    <col min="15875" max="15875" width="29.7109375" style="28" customWidth="1"/>
    <col min="15876" max="15876" width="13.42578125" style="28" customWidth="1"/>
    <col min="15877" max="15877" width="13.85546875" style="28" customWidth="1"/>
    <col min="15878" max="15882" width="16.5703125" style="28" customWidth="1"/>
    <col min="15883" max="15883" width="20.5703125" style="28" customWidth="1"/>
    <col min="15884" max="15884" width="21.140625" style="28" customWidth="1"/>
    <col min="15885" max="15885" width="9.5703125" style="28" customWidth="1"/>
    <col min="15886" max="15886" width="0.42578125" style="28" customWidth="1"/>
    <col min="15887" max="15893" width="6.42578125" style="28" customWidth="1"/>
    <col min="15894" max="16122" width="11.42578125" style="28"/>
    <col min="16123" max="16123" width="1" style="28" customWidth="1"/>
    <col min="16124" max="16124" width="4.28515625" style="28" customWidth="1"/>
    <col min="16125" max="16125" width="34.7109375" style="28" customWidth="1"/>
    <col min="16126" max="16126" width="0" style="28" hidden="1" customWidth="1"/>
    <col min="16127" max="16127" width="20" style="28" customWidth="1"/>
    <col min="16128" max="16128" width="20.85546875" style="28" customWidth="1"/>
    <col min="16129" max="16129" width="25" style="28" customWidth="1"/>
    <col min="16130" max="16130" width="18.7109375" style="28" customWidth="1"/>
    <col min="16131" max="16131" width="29.7109375" style="28" customWidth="1"/>
    <col min="16132" max="16132" width="13.42578125" style="28" customWidth="1"/>
    <col min="16133" max="16133" width="13.85546875" style="28" customWidth="1"/>
    <col min="16134" max="16138" width="16.5703125" style="28" customWidth="1"/>
    <col min="16139" max="16139" width="20.5703125" style="28" customWidth="1"/>
    <col min="16140" max="16140" width="21.140625" style="28" customWidth="1"/>
    <col min="16141" max="16141" width="9.5703125" style="28" customWidth="1"/>
    <col min="16142" max="16142" width="0.42578125" style="28" customWidth="1"/>
    <col min="16143" max="16149" width="6.42578125" style="28" customWidth="1"/>
    <col min="16150" max="16370" width="11.42578125" style="28"/>
    <col min="16371" max="16383" width="11.42578125" style="28" customWidth="1"/>
    <col min="16384" max="16384" width="11.42578125" style="28"/>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1274</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32</v>
      </c>
      <c r="D10" s="1514"/>
      <c r="E10" s="1515"/>
      <c r="F10" s="32"/>
      <c r="G10" s="31"/>
      <c r="H10" s="32"/>
      <c r="I10" s="32"/>
      <c r="J10" s="32"/>
      <c r="K10" s="32"/>
      <c r="L10" s="32"/>
      <c r="M10" s="32"/>
      <c r="N10" s="33"/>
    </row>
    <row r="11" spans="2:16" ht="15.75" thickBot="1">
      <c r="B11" s="117" t="s">
        <v>8</v>
      </c>
      <c r="C11" s="1">
        <v>41976</v>
      </c>
      <c r="D11" s="35"/>
      <c r="E11" s="35"/>
      <c r="F11" s="35"/>
      <c r="G11" s="36"/>
      <c r="H11" s="35"/>
      <c r="I11" s="35"/>
      <c r="J11" s="35"/>
      <c r="K11" s="35"/>
      <c r="L11" s="35"/>
      <c r="M11" s="35"/>
      <c r="N11" s="37"/>
    </row>
    <row r="12" spans="2:16">
      <c r="B12" s="94"/>
      <c r="C12" s="38"/>
      <c r="D12" s="96"/>
      <c r="E12" s="96"/>
      <c r="F12" s="96"/>
      <c r="G12" s="97"/>
      <c r="H12" s="96"/>
      <c r="I12" s="39"/>
      <c r="J12" s="39"/>
      <c r="K12" s="39"/>
      <c r="L12" s="39"/>
      <c r="M12" s="39"/>
      <c r="N12" s="96"/>
    </row>
    <row r="13" spans="2:16">
      <c r="I13" s="39"/>
      <c r="J13" s="39"/>
      <c r="K13" s="39"/>
      <c r="L13" s="39"/>
      <c r="M13" s="39"/>
      <c r="N13" s="2"/>
    </row>
    <row r="14" spans="2:16" ht="45.75" customHeight="1">
      <c r="B14" s="1516" t="s">
        <v>9</v>
      </c>
      <c r="C14" s="1516"/>
      <c r="D14" s="120" t="s">
        <v>10</v>
      </c>
      <c r="E14" s="120" t="s">
        <v>11</v>
      </c>
      <c r="F14" s="120" t="s">
        <v>12</v>
      </c>
      <c r="G14" s="40"/>
      <c r="I14" s="41"/>
      <c r="J14" s="41"/>
      <c r="K14" s="41"/>
      <c r="L14" s="41"/>
      <c r="M14" s="41"/>
      <c r="N14" s="2"/>
    </row>
    <row r="15" spans="2:16">
      <c r="B15" s="1516"/>
      <c r="C15" s="1516"/>
      <c r="D15" s="120">
        <v>32</v>
      </c>
      <c r="E15" s="414">
        <v>1670624800</v>
      </c>
      <c r="F15" s="221">
        <v>800</v>
      </c>
      <c r="G15" s="368"/>
      <c r="I15" s="45"/>
      <c r="J15" s="45"/>
      <c r="K15" s="45"/>
      <c r="L15" s="45"/>
      <c r="M15" s="45"/>
      <c r="N15" s="2"/>
    </row>
    <row r="16" spans="2:16" ht="15.75" thickBot="1">
      <c r="B16" s="1517" t="s">
        <v>13</v>
      </c>
      <c r="C16" s="1518"/>
      <c r="D16" s="120"/>
      <c r="E16" s="151">
        <f>+SUM(E15:E15)</f>
        <v>1670624800</v>
      </c>
      <c r="F16" s="4">
        <f>+SUM(F15:F15)</f>
        <v>800</v>
      </c>
      <c r="G16" s="368"/>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640</v>
      </c>
      <c r="D18" s="195"/>
      <c r="E18" s="6">
        <f>E16</f>
        <v>1670624800</v>
      </c>
      <c r="F18" s="7"/>
      <c r="G18" s="7"/>
      <c r="H18" s="7"/>
      <c r="I18" s="53"/>
      <c r="J18" s="53"/>
      <c r="K18" s="53"/>
      <c r="L18" s="53"/>
      <c r="M18" s="53"/>
    </row>
    <row r="19" spans="1:14">
      <c r="A19" s="125"/>
      <c r="C19" s="54"/>
      <c r="D19" s="45"/>
      <c r="E19" s="56"/>
      <c r="F19" s="7"/>
      <c r="G19" s="7"/>
      <c r="H19" s="7"/>
      <c r="I19" s="53"/>
      <c r="J19" s="53"/>
      <c r="K19" s="53"/>
      <c r="L19" s="53"/>
      <c r="M19" s="53"/>
    </row>
    <row r="20" spans="1:14">
      <c r="A20" s="125"/>
      <c r="C20" s="54"/>
      <c r="D20" s="45"/>
      <c r="E20" s="56"/>
      <c r="F20" s="7"/>
      <c r="G20" s="7"/>
      <c r="H20" s="7"/>
      <c r="I20" s="53"/>
      <c r="J20" s="53"/>
      <c r="K20" s="53"/>
      <c r="L20" s="53"/>
      <c r="M20" s="53"/>
    </row>
    <row r="21" spans="1:14">
      <c r="A21" s="125"/>
      <c r="B21" s="8" t="s">
        <v>16</v>
      </c>
      <c r="C21" s="57"/>
      <c r="D21" s="57"/>
      <c r="E21" s="57"/>
      <c r="F21" s="57"/>
      <c r="G21" s="58"/>
      <c r="H21" s="57"/>
      <c r="I21" s="39"/>
      <c r="J21" s="39"/>
      <c r="K21" s="39"/>
      <c r="L21" s="39"/>
      <c r="M21" s="39"/>
      <c r="N21" s="2"/>
    </row>
    <row r="22" spans="1:14">
      <c r="A22" s="125"/>
      <c r="B22" s="57"/>
      <c r="C22" s="57"/>
      <c r="D22" s="57"/>
      <c r="E22" s="57"/>
      <c r="F22" s="57"/>
      <c r="G22" s="58"/>
      <c r="H22" s="57"/>
      <c r="I22" s="39"/>
      <c r="J22" s="39"/>
      <c r="K22" s="39"/>
      <c r="L22" s="39"/>
      <c r="M22" s="39"/>
      <c r="N22" s="2"/>
    </row>
    <row r="23" spans="1:14">
      <c r="A23" s="125"/>
      <c r="B23" s="9" t="s">
        <v>17</v>
      </c>
      <c r="C23" s="9" t="s">
        <v>18</v>
      </c>
      <c r="D23" s="9" t="s">
        <v>19</v>
      </c>
      <c r="E23" s="57"/>
      <c r="F23" s="57"/>
      <c r="G23" s="58"/>
      <c r="H23" s="57"/>
      <c r="I23" s="39"/>
      <c r="J23" s="39"/>
      <c r="K23" s="39"/>
      <c r="L23" s="39"/>
      <c r="M23" s="39"/>
      <c r="N23" s="2"/>
    </row>
    <row r="24" spans="1:14">
      <c r="A24" s="125"/>
      <c r="B24" s="59" t="s">
        <v>20</v>
      </c>
      <c r="C24" s="60"/>
      <c r="D24" s="60" t="s">
        <v>21</v>
      </c>
      <c r="E24" s="57"/>
      <c r="F24" s="57"/>
      <c r="G24" s="58"/>
      <c r="H24" s="57"/>
      <c r="I24" s="39"/>
      <c r="J24" s="39"/>
      <c r="K24" s="39"/>
      <c r="L24" s="39"/>
      <c r="M24" s="39"/>
      <c r="N24" s="2"/>
    </row>
    <row r="25" spans="1:14">
      <c r="A25" s="125"/>
      <c r="B25" s="59" t="s">
        <v>22</v>
      </c>
      <c r="C25" s="60"/>
      <c r="D25" s="60" t="s">
        <v>21</v>
      </c>
      <c r="E25" s="57"/>
      <c r="F25" s="57"/>
      <c r="G25" s="58"/>
      <c r="H25" s="57"/>
      <c r="I25" s="39"/>
      <c r="J25" s="39"/>
      <c r="K25" s="39"/>
      <c r="L25" s="39"/>
      <c r="M25" s="39"/>
      <c r="N25" s="2"/>
    </row>
    <row r="26" spans="1:14">
      <c r="A26" s="125"/>
      <c r="B26" s="59" t="s">
        <v>23</v>
      </c>
      <c r="C26" s="60" t="s">
        <v>21</v>
      </c>
      <c r="D26" s="60"/>
      <c r="E26" s="57"/>
      <c r="F26" s="57"/>
      <c r="G26" s="58"/>
      <c r="H26" s="57"/>
      <c r="I26" s="39"/>
      <c r="J26" s="39"/>
      <c r="K26" s="39"/>
      <c r="L26" s="39"/>
      <c r="M26" s="39"/>
      <c r="N26" s="2"/>
    </row>
    <row r="27" spans="1:14">
      <c r="A27" s="125"/>
      <c r="B27" s="59" t="s">
        <v>24</v>
      </c>
      <c r="C27" s="60"/>
      <c r="D27" s="60" t="s">
        <v>21</v>
      </c>
      <c r="E27" s="57"/>
      <c r="F27" s="57"/>
      <c r="G27" s="58"/>
      <c r="H27" s="57"/>
      <c r="I27" s="39"/>
      <c r="J27" s="39"/>
      <c r="K27" s="39"/>
      <c r="L27" s="39"/>
      <c r="M27" s="39"/>
      <c r="N27" s="2"/>
    </row>
    <row r="28" spans="1:14">
      <c r="A28" s="125"/>
      <c r="B28" s="59" t="s">
        <v>1275</v>
      </c>
      <c r="C28" s="60"/>
      <c r="D28" s="60" t="s">
        <v>21</v>
      </c>
      <c r="E28" s="57"/>
      <c r="F28" s="57"/>
      <c r="G28" s="58"/>
      <c r="H28" s="57"/>
      <c r="I28" s="39"/>
      <c r="J28" s="39"/>
      <c r="K28" s="39"/>
      <c r="L28" s="39"/>
      <c r="M28" s="39"/>
      <c r="N28" s="2"/>
    </row>
    <row r="29" spans="1:14">
      <c r="A29" s="125"/>
      <c r="B29" s="57"/>
      <c r="C29" s="57"/>
      <c r="D29" s="57"/>
      <c r="E29" s="57"/>
      <c r="F29" s="57"/>
      <c r="G29" s="58"/>
      <c r="H29" s="57"/>
      <c r="I29" s="39"/>
      <c r="J29" s="39"/>
      <c r="K29" s="39"/>
      <c r="L29" s="39"/>
      <c r="M29" s="39"/>
      <c r="N29" s="2"/>
    </row>
    <row r="30" spans="1:14">
      <c r="A30" s="125"/>
      <c r="B30" s="57"/>
      <c r="C30" s="57"/>
      <c r="D30" s="57"/>
      <c r="E30" s="57"/>
      <c r="F30" s="57"/>
      <c r="G30" s="58"/>
      <c r="H30" s="57"/>
      <c r="I30" s="39"/>
      <c r="J30" s="39"/>
      <c r="K30" s="39"/>
      <c r="L30" s="39"/>
      <c r="M30" s="39"/>
      <c r="N30" s="2"/>
    </row>
    <row r="31" spans="1:14">
      <c r="A31" s="125"/>
      <c r="B31" s="8" t="s">
        <v>26</v>
      </c>
      <c r="C31" s="57"/>
      <c r="D31" s="57"/>
      <c r="E31" s="57"/>
      <c r="F31" s="57"/>
      <c r="G31" s="58"/>
      <c r="H31" s="57"/>
      <c r="I31" s="39"/>
      <c r="J31" s="39"/>
      <c r="K31" s="39"/>
      <c r="L31" s="39"/>
      <c r="M31" s="39"/>
      <c r="N31" s="2"/>
    </row>
    <row r="32" spans="1:14">
      <c r="A32" s="125"/>
      <c r="B32" s="57"/>
      <c r="C32" s="57"/>
      <c r="D32" s="57"/>
      <c r="E32" s="57"/>
      <c r="F32" s="57"/>
      <c r="G32" s="58"/>
      <c r="H32" s="57"/>
      <c r="I32" s="39"/>
      <c r="J32" s="39"/>
      <c r="K32" s="39"/>
      <c r="L32" s="39"/>
      <c r="M32" s="39"/>
      <c r="N32" s="2"/>
    </row>
    <row r="33" spans="1:25">
      <c r="A33" s="125"/>
      <c r="B33" s="57"/>
      <c r="C33" s="57"/>
      <c r="D33" s="57"/>
      <c r="E33" s="57"/>
      <c r="F33" s="57"/>
      <c r="G33" s="58"/>
      <c r="H33" s="57"/>
      <c r="I33" s="39"/>
      <c r="J33" s="39"/>
      <c r="K33" s="39"/>
      <c r="L33" s="39"/>
      <c r="M33" s="39"/>
      <c r="N33" s="2"/>
    </row>
    <row r="34" spans="1:25">
      <c r="A34" s="125"/>
      <c r="B34" s="9" t="s">
        <v>17</v>
      </c>
      <c r="C34" s="9" t="s">
        <v>27</v>
      </c>
      <c r="D34" s="121" t="s">
        <v>28</v>
      </c>
      <c r="E34" s="121" t="s">
        <v>29</v>
      </c>
      <c r="F34" s="57"/>
      <c r="G34" s="58"/>
      <c r="H34" s="57"/>
      <c r="I34" s="39"/>
      <c r="J34" s="39"/>
      <c r="K34" s="39"/>
      <c r="L34" s="39"/>
      <c r="M34" s="39"/>
      <c r="N34" s="2"/>
    </row>
    <row r="35" spans="1:25" ht="48" customHeight="1">
      <c r="A35" s="125"/>
      <c r="B35" s="62" t="s">
        <v>30</v>
      </c>
      <c r="C35" s="123">
        <v>40</v>
      </c>
      <c r="D35" s="124">
        <f>+D137</f>
        <v>0</v>
      </c>
      <c r="E35" s="1519">
        <f>+D35+D36</f>
        <v>0</v>
      </c>
      <c r="F35" s="57"/>
      <c r="G35" s="58"/>
      <c r="H35" s="57"/>
      <c r="I35" s="39"/>
      <c r="J35" s="39"/>
      <c r="K35" s="39"/>
      <c r="L35" s="39"/>
      <c r="M35" s="39"/>
      <c r="N35" s="2"/>
    </row>
    <row r="36" spans="1:25" ht="48" customHeight="1">
      <c r="A36" s="125"/>
      <c r="B36" s="62" t="s">
        <v>31</v>
      </c>
      <c r="C36" s="123">
        <v>60</v>
      </c>
      <c r="D36" s="124">
        <f>+D138</f>
        <v>0</v>
      </c>
      <c r="E36" s="1520"/>
      <c r="F36" s="57"/>
      <c r="G36" s="58"/>
      <c r="H36" s="57"/>
      <c r="I36" s="39"/>
      <c r="J36" s="39"/>
      <c r="K36" s="39"/>
      <c r="L36" s="39"/>
      <c r="M36" s="39"/>
      <c r="N36" s="2"/>
    </row>
    <row r="37" spans="1:25">
      <c r="A37" s="125"/>
      <c r="C37" s="54"/>
      <c r="D37" s="45"/>
      <c r="E37" s="56"/>
      <c r="F37" s="7"/>
      <c r="G37" s="7"/>
      <c r="H37" s="7"/>
      <c r="I37" s="53"/>
      <c r="J37" s="53"/>
      <c r="K37" s="53"/>
      <c r="L37" s="53"/>
      <c r="M37" s="53"/>
    </row>
    <row r="38" spans="1:25" ht="15.75" thickBot="1">
      <c r="M38" s="1608"/>
      <c r="N38" s="1608"/>
    </row>
    <row r="39" spans="1:25">
      <c r="B39" s="8" t="s">
        <v>32</v>
      </c>
      <c r="M39" s="10"/>
      <c r="N39" s="10"/>
    </row>
    <row r="40" spans="1:25" ht="15.75" thickBot="1">
      <c r="M40" s="10"/>
      <c r="N40" s="10"/>
    </row>
    <row r="41" spans="1:25"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5" s="119" customFormat="1" ht="120">
      <c r="A42" s="14">
        <v>1</v>
      </c>
      <c r="B42" s="15" t="s">
        <v>1274</v>
      </c>
      <c r="C42" s="15" t="s">
        <v>1274</v>
      </c>
      <c r="D42" s="15" t="s">
        <v>340</v>
      </c>
      <c r="E42" s="186" t="s">
        <v>1276</v>
      </c>
      <c r="F42" s="16" t="s">
        <v>18</v>
      </c>
      <c r="G42" s="99" t="s">
        <v>5</v>
      </c>
      <c r="H42" s="100">
        <v>40925</v>
      </c>
      <c r="I42" s="100">
        <v>41090</v>
      </c>
      <c r="J42" s="103" t="s">
        <v>19</v>
      </c>
      <c r="K42" s="104">
        <v>0</v>
      </c>
      <c r="L42" s="103" t="s">
        <v>19</v>
      </c>
      <c r="M42" s="105">
        <v>0</v>
      </c>
      <c r="N42" s="99" t="s">
        <v>5</v>
      </c>
      <c r="O42" s="106">
        <v>0</v>
      </c>
      <c r="P42" s="106" t="s">
        <v>1277</v>
      </c>
      <c r="Q42" s="18" t="s">
        <v>1394</v>
      </c>
      <c r="R42" s="64"/>
      <c r="S42" s="64"/>
      <c r="T42" s="64"/>
      <c r="U42" s="64"/>
      <c r="V42" s="64"/>
      <c r="W42" s="64"/>
      <c r="X42" s="64"/>
      <c r="Y42" s="64"/>
    </row>
    <row r="43" spans="1:25" s="119" customFormat="1" ht="120">
      <c r="A43" s="14">
        <f>+A42+1</f>
        <v>2</v>
      </c>
      <c r="B43" s="15" t="s">
        <v>1274</v>
      </c>
      <c r="C43" s="15" t="s">
        <v>1274</v>
      </c>
      <c r="D43" s="15" t="s">
        <v>340</v>
      </c>
      <c r="E43" s="186" t="s">
        <v>1278</v>
      </c>
      <c r="F43" s="16" t="s">
        <v>18</v>
      </c>
      <c r="G43" s="16" t="s">
        <v>5</v>
      </c>
      <c r="H43" s="100">
        <v>41091</v>
      </c>
      <c r="I43" s="100">
        <v>41273</v>
      </c>
      <c r="J43" s="103" t="s">
        <v>19</v>
      </c>
      <c r="K43" s="104">
        <v>0</v>
      </c>
      <c r="L43" s="103" t="s">
        <v>19</v>
      </c>
      <c r="M43" s="105">
        <v>0</v>
      </c>
      <c r="N43" s="16" t="s">
        <v>5</v>
      </c>
      <c r="O43" s="106">
        <v>0</v>
      </c>
      <c r="P43" s="106" t="s">
        <v>1277</v>
      </c>
      <c r="Q43" s="18" t="s">
        <v>1394</v>
      </c>
      <c r="R43" s="64"/>
      <c r="S43" s="64"/>
      <c r="T43" s="64"/>
      <c r="U43" s="64"/>
      <c r="V43" s="64"/>
      <c r="W43" s="64"/>
      <c r="X43" s="64"/>
      <c r="Y43" s="64"/>
    </row>
    <row r="44" spans="1:25" s="119" customFormat="1" ht="120">
      <c r="A44" s="14">
        <f t="shared" ref="A44:A48" si="0">+A43+1</f>
        <v>3</v>
      </c>
      <c r="B44" s="15" t="s">
        <v>1274</v>
      </c>
      <c r="C44" s="15" t="s">
        <v>1274</v>
      </c>
      <c r="D44" s="15" t="s">
        <v>340</v>
      </c>
      <c r="E44" s="186" t="s">
        <v>1279</v>
      </c>
      <c r="F44" s="16" t="s">
        <v>18</v>
      </c>
      <c r="G44" s="16" t="s">
        <v>5</v>
      </c>
      <c r="H44" s="100">
        <v>41291</v>
      </c>
      <c r="I44" s="100">
        <v>41639</v>
      </c>
      <c r="J44" s="103" t="s">
        <v>19</v>
      </c>
      <c r="K44" s="104">
        <v>0</v>
      </c>
      <c r="L44" s="103" t="s">
        <v>19</v>
      </c>
      <c r="M44" s="105">
        <v>0</v>
      </c>
      <c r="N44" s="16" t="s">
        <v>5</v>
      </c>
      <c r="O44" s="106">
        <v>0</v>
      </c>
      <c r="P44" s="106" t="s">
        <v>1277</v>
      </c>
      <c r="Q44" s="18" t="s">
        <v>1394</v>
      </c>
      <c r="R44" s="64"/>
      <c r="S44" s="64"/>
      <c r="T44" s="64"/>
      <c r="U44" s="64"/>
      <c r="V44" s="64"/>
      <c r="W44" s="64"/>
      <c r="X44" s="64"/>
      <c r="Y44" s="64"/>
    </row>
    <row r="45" spans="1:25" s="119" customFormat="1" ht="120">
      <c r="A45" s="14">
        <f t="shared" si="0"/>
        <v>4</v>
      </c>
      <c r="B45" s="15" t="s">
        <v>1274</v>
      </c>
      <c r="C45" s="15" t="s">
        <v>1274</v>
      </c>
      <c r="D45" s="15" t="s">
        <v>340</v>
      </c>
      <c r="E45" s="186" t="s">
        <v>1280</v>
      </c>
      <c r="F45" s="16" t="s">
        <v>18</v>
      </c>
      <c r="G45" s="16" t="s">
        <v>5</v>
      </c>
      <c r="H45" s="100">
        <v>41640</v>
      </c>
      <c r="I45" s="100">
        <v>41933</v>
      </c>
      <c r="J45" s="103" t="s">
        <v>19</v>
      </c>
      <c r="K45" s="104">
        <v>0</v>
      </c>
      <c r="L45" s="103" t="s">
        <v>19</v>
      </c>
      <c r="M45" s="105">
        <v>0</v>
      </c>
      <c r="N45" s="16" t="s">
        <v>5</v>
      </c>
      <c r="O45" s="106">
        <v>0</v>
      </c>
      <c r="P45" s="106" t="s">
        <v>1277</v>
      </c>
      <c r="Q45" s="18" t="s">
        <v>1394</v>
      </c>
      <c r="R45" s="64"/>
      <c r="S45" s="64"/>
      <c r="T45" s="64"/>
      <c r="U45" s="64"/>
      <c r="V45" s="64"/>
      <c r="W45" s="64"/>
      <c r="X45" s="64"/>
      <c r="Y45" s="64"/>
    </row>
    <row r="46" spans="1:25" s="119" customFormat="1" ht="120">
      <c r="A46" s="14">
        <f t="shared" si="0"/>
        <v>5</v>
      </c>
      <c r="B46" s="15" t="s">
        <v>1274</v>
      </c>
      <c r="C46" s="15" t="s">
        <v>1274</v>
      </c>
      <c r="D46" s="15" t="s">
        <v>340</v>
      </c>
      <c r="E46" s="186" t="s">
        <v>1281</v>
      </c>
      <c r="F46" s="16" t="s">
        <v>18</v>
      </c>
      <c r="G46" s="16" t="s">
        <v>5</v>
      </c>
      <c r="H46" s="100">
        <v>41944</v>
      </c>
      <c r="I46" s="100">
        <v>42004</v>
      </c>
      <c r="J46" s="103" t="s">
        <v>19</v>
      </c>
      <c r="K46" s="104">
        <v>0</v>
      </c>
      <c r="L46" s="103" t="s">
        <v>19</v>
      </c>
      <c r="M46" s="105">
        <v>0</v>
      </c>
      <c r="N46" s="16" t="s">
        <v>5</v>
      </c>
      <c r="O46" s="106">
        <v>0</v>
      </c>
      <c r="P46" s="106" t="s">
        <v>1277</v>
      </c>
      <c r="Q46" s="18" t="s">
        <v>1394</v>
      </c>
      <c r="R46" s="64"/>
      <c r="S46" s="64"/>
      <c r="T46" s="64"/>
      <c r="U46" s="64"/>
      <c r="V46" s="64"/>
      <c r="W46" s="64"/>
      <c r="X46" s="64"/>
      <c r="Y46" s="64"/>
    </row>
    <row r="47" spans="1:25" s="119" customFormat="1" ht="120">
      <c r="A47" s="14">
        <f t="shared" si="0"/>
        <v>6</v>
      </c>
      <c r="B47" s="15" t="s">
        <v>1274</v>
      </c>
      <c r="C47" s="15" t="s">
        <v>1274</v>
      </c>
      <c r="D47" s="15" t="s">
        <v>340</v>
      </c>
      <c r="E47" s="186" t="s">
        <v>1282</v>
      </c>
      <c r="F47" s="16" t="s">
        <v>18</v>
      </c>
      <c r="G47" s="16" t="s">
        <v>5</v>
      </c>
      <c r="H47" s="100">
        <v>41895</v>
      </c>
      <c r="I47" s="100">
        <v>41974</v>
      </c>
      <c r="J47" s="103" t="s">
        <v>19</v>
      </c>
      <c r="K47" s="104">
        <v>0</v>
      </c>
      <c r="L47" s="103" t="s">
        <v>19</v>
      </c>
      <c r="M47" s="105">
        <v>0</v>
      </c>
      <c r="N47" s="16" t="s">
        <v>5</v>
      </c>
      <c r="O47" s="106">
        <v>0</v>
      </c>
      <c r="P47" s="106" t="s">
        <v>1277</v>
      </c>
      <c r="Q47" s="18" t="s">
        <v>1394</v>
      </c>
      <c r="R47" s="64"/>
      <c r="S47" s="64"/>
      <c r="T47" s="64"/>
      <c r="U47" s="64"/>
      <c r="V47" s="64"/>
      <c r="W47" s="64"/>
      <c r="X47" s="64"/>
      <c r="Y47" s="64"/>
    </row>
    <row r="48" spans="1:25" s="119" customFormat="1" ht="174.75" customHeight="1">
      <c r="A48" s="14">
        <f t="shared" si="0"/>
        <v>7</v>
      </c>
      <c r="B48" s="15" t="s">
        <v>1274</v>
      </c>
      <c r="C48" s="15" t="s">
        <v>1274</v>
      </c>
      <c r="D48" s="15" t="s">
        <v>340</v>
      </c>
      <c r="E48" s="186" t="s">
        <v>1283</v>
      </c>
      <c r="F48" s="16" t="s">
        <v>18</v>
      </c>
      <c r="G48" s="16" t="s">
        <v>5</v>
      </c>
      <c r="H48" s="100"/>
      <c r="I48" s="100"/>
      <c r="J48" s="103" t="s">
        <v>19</v>
      </c>
      <c r="K48" s="104">
        <f t="shared" ref="K48:K49" si="1">(DAYS360(H48,I48))/30</f>
        <v>0</v>
      </c>
      <c r="L48" s="103" t="s">
        <v>19</v>
      </c>
      <c r="M48" s="105" t="s">
        <v>5</v>
      </c>
      <c r="N48" s="16" t="s">
        <v>5</v>
      </c>
      <c r="O48" s="106"/>
      <c r="P48" s="106"/>
      <c r="Q48" s="18" t="s">
        <v>1394</v>
      </c>
      <c r="R48" s="64"/>
      <c r="S48" s="64"/>
      <c r="T48" s="64"/>
      <c r="U48" s="64"/>
      <c r="V48" s="64"/>
      <c r="W48" s="64"/>
      <c r="X48" s="64"/>
      <c r="Y48" s="64"/>
    </row>
    <row r="49" spans="1:25" s="119" customFormat="1" ht="154.5" customHeight="1">
      <c r="A49" s="14">
        <v>8</v>
      </c>
      <c r="B49" s="15" t="s">
        <v>1274</v>
      </c>
      <c r="C49" s="15" t="s">
        <v>1274</v>
      </c>
      <c r="D49" s="15" t="s">
        <v>340</v>
      </c>
      <c r="E49" s="186" t="s">
        <v>1285</v>
      </c>
      <c r="F49" s="16" t="s">
        <v>18</v>
      </c>
      <c r="G49" s="16" t="s">
        <v>5</v>
      </c>
      <c r="H49" s="100"/>
      <c r="I49" s="100"/>
      <c r="J49" s="103" t="s">
        <v>19</v>
      </c>
      <c r="K49" s="104">
        <f t="shared" si="1"/>
        <v>0</v>
      </c>
      <c r="L49" s="103" t="s">
        <v>19</v>
      </c>
      <c r="M49" s="105" t="s">
        <v>5</v>
      </c>
      <c r="N49" s="16" t="s">
        <v>5</v>
      </c>
      <c r="O49" s="106"/>
      <c r="P49" s="106"/>
      <c r="Q49" s="18" t="s">
        <v>1394</v>
      </c>
      <c r="R49" s="64"/>
      <c r="S49" s="64"/>
      <c r="T49" s="64"/>
      <c r="U49" s="64"/>
      <c r="V49" s="64"/>
      <c r="W49" s="64"/>
      <c r="X49" s="64"/>
      <c r="Y49" s="64"/>
    </row>
    <row r="50" spans="1:25" s="136" customFormat="1">
      <c r="A50" s="129"/>
      <c r="B50" s="130" t="s">
        <v>29</v>
      </c>
      <c r="C50" s="131"/>
      <c r="D50" s="109"/>
      <c r="E50" s="108"/>
      <c r="F50" s="131"/>
      <c r="G50" s="131"/>
      <c r="H50" s="131"/>
      <c r="I50" s="370"/>
      <c r="J50" s="133"/>
      <c r="K50" s="371">
        <f>SUM(K42:K49)</f>
        <v>0</v>
      </c>
      <c r="L50" s="109">
        <f>SUM(L42:L49)</f>
        <v>0</v>
      </c>
      <c r="M50" s="110">
        <f>SUM(M42:M49)</f>
        <v>0</v>
      </c>
      <c r="N50" s="109">
        <f>SUM(N42:N49)</f>
        <v>0</v>
      </c>
      <c r="O50" s="110">
        <f>SUM(O42:O49)</f>
        <v>0</v>
      </c>
      <c r="P50" s="134"/>
      <c r="Q50" s="135"/>
    </row>
    <row r="51" spans="1:25" s="66" customFormat="1">
      <c r="E51" s="68"/>
      <c r="G51" s="69"/>
    </row>
    <row r="52" spans="1:25" s="66" customFormat="1">
      <c r="B52" s="1587" t="s">
        <v>57</v>
      </c>
      <c r="C52" s="1587" t="s">
        <v>58</v>
      </c>
      <c r="D52" s="1589" t="s">
        <v>59</v>
      </c>
      <c r="E52" s="1589"/>
      <c r="G52" s="69"/>
    </row>
    <row r="53" spans="1:25" s="66" customFormat="1">
      <c r="B53" s="1588"/>
      <c r="C53" s="1588"/>
      <c r="D53" s="121" t="s">
        <v>60</v>
      </c>
      <c r="E53" s="118" t="s">
        <v>61</v>
      </c>
      <c r="G53" s="69"/>
    </row>
    <row r="54" spans="1:25" s="66" customFormat="1" ht="30.6" customHeight="1">
      <c r="B54" s="19" t="s">
        <v>62</v>
      </c>
      <c r="C54" s="20">
        <f>+K50</f>
        <v>0</v>
      </c>
      <c r="D54" s="71"/>
      <c r="E54" s="90" t="s">
        <v>21</v>
      </c>
      <c r="F54" s="112"/>
      <c r="G54" s="111"/>
      <c r="H54" s="112"/>
      <c r="I54" s="112"/>
      <c r="J54" s="112"/>
      <c r="K54" s="372"/>
      <c r="L54" s="372"/>
      <c r="M54" s="112"/>
    </row>
    <row r="55" spans="1:25" s="66" customFormat="1" ht="30" customHeight="1">
      <c r="B55" s="19" t="s">
        <v>64</v>
      </c>
      <c r="C55" s="160">
        <f>+M50</f>
        <v>0</v>
      </c>
      <c r="D55" s="71"/>
      <c r="E55" s="90" t="s">
        <v>21</v>
      </c>
      <c r="G55" s="69"/>
      <c r="K55" s="372"/>
      <c r="L55" s="372"/>
    </row>
    <row r="56" spans="1:25" s="66" customFormat="1">
      <c r="B56" s="113"/>
      <c r="C56" s="1512"/>
      <c r="D56" s="1512"/>
      <c r="E56" s="1512"/>
      <c r="F56" s="1512"/>
      <c r="G56" s="1512"/>
      <c r="H56" s="1512"/>
      <c r="I56" s="1512"/>
      <c r="J56" s="1512"/>
      <c r="K56" s="1512"/>
      <c r="L56" s="1512"/>
      <c r="M56" s="1512"/>
      <c r="N56" s="1512"/>
    </row>
    <row r="57" spans="1:25" ht="28.15" customHeight="1" thickBot="1"/>
    <row r="58" spans="1:25" ht="15.75" thickBot="1">
      <c r="B58" s="1513" t="s">
        <v>65</v>
      </c>
      <c r="C58" s="1513"/>
      <c r="D58" s="1513"/>
      <c r="E58" s="1513"/>
      <c r="F58" s="1513"/>
      <c r="G58" s="1513"/>
      <c r="H58" s="1513"/>
      <c r="I58" s="1513"/>
      <c r="J58" s="1513"/>
      <c r="K58" s="1513"/>
      <c r="L58" s="1513"/>
      <c r="M58" s="1513"/>
      <c r="N58" s="1513"/>
    </row>
    <row r="61" spans="1:25"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5" ht="38.25" customHeight="1">
      <c r="B62" s="373" t="s">
        <v>81</v>
      </c>
      <c r="C62" s="373" t="s">
        <v>251</v>
      </c>
      <c r="D62" s="374" t="s">
        <v>1286</v>
      </c>
      <c r="E62" s="374" t="s">
        <v>514</v>
      </c>
      <c r="F62" s="375" t="s">
        <v>514</v>
      </c>
      <c r="G62" s="376" t="s">
        <v>514</v>
      </c>
      <c r="H62" s="375" t="s">
        <v>514</v>
      </c>
      <c r="I62" s="373" t="s">
        <v>18</v>
      </c>
      <c r="J62" s="373" t="s">
        <v>514</v>
      </c>
      <c r="K62" s="377" t="s">
        <v>514</v>
      </c>
      <c r="L62" s="377" t="s">
        <v>514</v>
      </c>
      <c r="M62" s="377" t="s">
        <v>514</v>
      </c>
      <c r="N62" s="377" t="s">
        <v>514</v>
      </c>
      <c r="O62" s="1590" t="s">
        <v>1395</v>
      </c>
      <c r="P62" s="1591"/>
      <c r="Q62" s="377" t="s">
        <v>19</v>
      </c>
    </row>
    <row r="63" spans="1:25" ht="38.25" customHeight="1">
      <c r="B63" s="373" t="s">
        <v>81</v>
      </c>
      <c r="C63" s="373" t="s">
        <v>251</v>
      </c>
      <c r="D63" s="374" t="s">
        <v>1396</v>
      </c>
      <c r="E63" s="374"/>
      <c r="F63" s="375"/>
      <c r="G63" s="376"/>
      <c r="H63" s="375"/>
      <c r="I63" s="373"/>
      <c r="J63" s="373"/>
      <c r="K63" s="377"/>
      <c r="L63" s="377"/>
      <c r="M63" s="377"/>
      <c r="N63" s="377"/>
      <c r="O63" s="1590" t="s">
        <v>1395</v>
      </c>
      <c r="P63" s="1591"/>
      <c r="Q63" s="377" t="s">
        <v>19</v>
      </c>
    </row>
    <row r="64" spans="1:25" ht="38.25" customHeight="1">
      <c r="B64" s="72" t="s">
        <v>1397</v>
      </c>
      <c r="C64" s="72" t="s">
        <v>428</v>
      </c>
      <c r="D64" s="374" t="s">
        <v>1286</v>
      </c>
      <c r="E64" s="374"/>
      <c r="F64" s="375"/>
      <c r="G64" s="376"/>
      <c r="H64" s="375"/>
      <c r="I64" s="373"/>
      <c r="J64" s="373"/>
      <c r="K64" s="377"/>
      <c r="L64" s="377"/>
      <c r="M64" s="377"/>
      <c r="N64" s="377"/>
      <c r="O64" s="1590" t="s">
        <v>1398</v>
      </c>
      <c r="P64" s="1591"/>
      <c r="Q64" s="377" t="s">
        <v>19</v>
      </c>
    </row>
    <row r="65" spans="2:17" ht="38.25" customHeight="1">
      <c r="B65" s="72" t="s">
        <v>1397</v>
      </c>
      <c r="C65" s="72" t="s">
        <v>428</v>
      </c>
      <c r="D65" s="374" t="s">
        <v>1396</v>
      </c>
      <c r="E65" s="374"/>
      <c r="F65" s="375"/>
      <c r="G65" s="376"/>
      <c r="H65" s="375"/>
      <c r="I65" s="373"/>
      <c r="J65" s="373"/>
      <c r="K65" s="377"/>
      <c r="L65" s="377"/>
      <c r="M65" s="377"/>
      <c r="N65" s="377"/>
      <c r="O65" s="1590" t="s">
        <v>1398</v>
      </c>
      <c r="P65" s="1591"/>
      <c r="Q65" s="377" t="s">
        <v>19</v>
      </c>
    </row>
    <row r="66" spans="2:17">
      <c r="B66" s="28" t="s">
        <v>84</v>
      </c>
    </row>
    <row r="67" spans="2:17">
      <c r="B67" s="28" t="s">
        <v>85</v>
      </c>
    </row>
    <row r="68" spans="2:17">
      <c r="B68" s="28" t="s">
        <v>86</v>
      </c>
    </row>
    <row r="70" spans="2:17" ht="15.75" thickBot="1"/>
    <row r="71" spans="2:17" ht="15.75" thickBot="1">
      <c r="B71" s="1532" t="s">
        <v>87</v>
      </c>
      <c r="C71" s="1533"/>
      <c r="D71" s="1533"/>
      <c r="E71" s="1533"/>
      <c r="F71" s="1533"/>
      <c r="G71" s="1533"/>
      <c r="H71" s="1533"/>
      <c r="I71" s="1533"/>
      <c r="J71" s="1533"/>
      <c r="K71" s="1533"/>
      <c r="L71" s="1533"/>
      <c r="M71" s="1533"/>
      <c r="N71" s="1534"/>
    </row>
    <row r="73" spans="2:17">
      <c r="C73" s="166"/>
    </row>
    <row r="74" spans="2:17" ht="76.5" customHeight="1">
      <c r="B74" s="9" t="s">
        <v>88</v>
      </c>
      <c r="C74" s="9" t="s">
        <v>89</v>
      </c>
      <c r="D74" s="9" t="s">
        <v>90</v>
      </c>
      <c r="E74" s="9" t="s">
        <v>91</v>
      </c>
      <c r="F74" s="9" t="s">
        <v>92</v>
      </c>
      <c r="G74" s="9" t="s">
        <v>93</v>
      </c>
      <c r="H74" s="9" t="s">
        <v>94</v>
      </c>
      <c r="I74" s="9" t="s">
        <v>95</v>
      </c>
      <c r="J74" s="1522" t="s">
        <v>1288</v>
      </c>
      <c r="K74" s="1529"/>
      <c r="L74" s="1523"/>
      <c r="M74" s="9" t="s">
        <v>97</v>
      </c>
      <c r="N74" s="9" t="s">
        <v>234</v>
      </c>
      <c r="O74" s="9" t="s">
        <v>235</v>
      </c>
      <c r="P74" s="1522" t="s">
        <v>79</v>
      </c>
      <c r="Q74" s="1523"/>
    </row>
    <row r="75" spans="2:17" s="30" customFormat="1" ht="105" customHeight="1">
      <c r="B75" s="192" t="s">
        <v>1289</v>
      </c>
      <c r="C75" s="192" t="s">
        <v>1290</v>
      </c>
      <c r="D75" s="192" t="s">
        <v>1291</v>
      </c>
      <c r="E75" s="192">
        <v>34373390</v>
      </c>
      <c r="F75" s="192" t="s">
        <v>1292</v>
      </c>
      <c r="G75" s="192" t="s">
        <v>1293</v>
      </c>
      <c r="H75" s="378">
        <v>40894</v>
      </c>
      <c r="I75" s="89"/>
      <c r="J75" s="192" t="s">
        <v>1294</v>
      </c>
      <c r="K75" s="379" t="s">
        <v>1295</v>
      </c>
      <c r="L75" s="89" t="s">
        <v>1296</v>
      </c>
      <c r="M75" s="78" t="s">
        <v>18</v>
      </c>
      <c r="N75" s="78" t="s">
        <v>19</v>
      </c>
      <c r="O75" s="78" t="s">
        <v>18</v>
      </c>
      <c r="P75" s="1593" t="s">
        <v>1399</v>
      </c>
      <c r="Q75" s="1593"/>
    </row>
    <row r="76" spans="2:17" s="30" customFormat="1" ht="102.75" customHeight="1">
      <c r="B76" s="192" t="s">
        <v>1289</v>
      </c>
      <c r="C76" s="192" t="s">
        <v>1290</v>
      </c>
      <c r="D76" s="192" t="s">
        <v>1298</v>
      </c>
      <c r="E76" s="192">
        <v>1059980420</v>
      </c>
      <c r="F76" s="192" t="s">
        <v>1299</v>
      </c>
      <c r="G76" s="192" t="s">
        <v>1300</v>
      </c>
      <c r="H76" s="378">
        <v>40704</v>
      </c>
      <c r="I76" s="89"/>
      <c r="J76" s="192" t="s">
        <v>1301</v>
      </c>
      <c r="K76" s="379" t="s">
        <v>1302</v>
      </c>
      <c r="L76" s="89" t="s">
        <v>1296</v>
      </c>
      <c r="M76" s="78" t="s">
        <v>18</v>
      </c>
      <c r="N76" s="78" t="s">
        <v>19</v>
      </c>
      <c r="O76" s="78" t="s">
        <v>18</v>
      </c>
      <c r="P76" s="1593" t="s">
        <v>1400</v>
      </c>
      <c r="Q76" s="1593"/>
    </row>
    <row r="77" spans="2:17" s="30" customFormat="1" ht="102.75" customHeight="1">
      <c r="B77" s="192" t="s">
        <v>1289</v>
      </c>
      <c r="C77" s="192" t="s">
        <v>1290</v>
      </c>
      <c r="D77" s="192" t="s">
        <v>1303</v>
      </c>
      <c r="E77" s="192">
        <v>38602485</v>
      </c>
      <c r="F77" s="192" t="s">
        <v>1304</v>
      </c>
      <c r="G77" s="192" t="s">
        <v>1305</v>
      </c>
      <c r="H77" s="378">
        <v>40390</v>
      </c>
      <c r="I77" s="89"/>
      <c r="J77" s="192" t="s">
        <v>1306</v>
      </c>
      <c r="K77" s="379" t="s">
        <v>1302</v>
      </c>
      <c r="L77" s="89" t="s">
        <v>1307</v>
      </c>
      <c r="M77" s="78" t="s">
        <v>18</v>
      </c>
      <c r="N77" s="78" t="s">
        <v>19</v>
      </c>
      <c r="O77" s="78" t="s">
        <v>18</v>
      </c>
      <c r="P77" s="1593" t="s">
        <v>1401</v>
      </c>
      <c r="Q77" s="1593"/>
    </row>
    <row r="78" spans="2:17" s="30" customFormat="1" ht="102.75" customHeight="1">
      <c r="B78" s="192" t="s">
        <v>1289</v>
      </c>
      <c r="C78" s="192" t="s">
        <v>1290</v>
      </c>
      <c r="D78" s="192" t="s">
        <v>1308</v>
      </c>
      <c r="E78" s="192">
        <v>25280085</v>
      </c>
      <c r="F78" s="192" t="s">
        <v>1309</v>
      </c>
      <c r="G78" s="192" t="s">
        <v>1310</v>
      </c>
      <c r="H78" s="378">
        <v>41902</v>
      </c>
      <c r="I78" s="89"/>
      <c r="J78" s="192" t="s">
        <v>1311</v>
      </c>
      <c r="K78" s="379" t="s">
        <v>1302</v>
      </c>
      <c r="L78" s="89" t="s">
        <v>1312</v>
      </c>
      <c r="M78" s="78" t="s">
        <v>18</v>
      </c>
      <c r="N78" s="78" t="s">
        <v>19</v>
      </c>
      <c r="O78" s="78" t="s">
        <v>18</v>
      </c>
      <c r="P78" s="1593" t="s">
        <v>1402</v>
      </c>
      <c r="Q78" s="1593"/>
    </row>
    <row r="79" spans="2:17" s="30" customFormat="1" ht="102.75" customHeight="1">
      <c r="B79" s="192" t="s">
        <v>119</v>
      </c>
      <c r="C79" s="192" t="s">
        <v>1314</v>
      </c>
      <c r="D79" s="192" t="s">
        <v>1315</v>
      </c>
      <c r="E79" s="192">
        <v>34371256</v>
      </c>
      <c r="F79" s="192" t="s">
        <v>1316</v>
      </c>
      <c r="G79" s="192" t="s">
        <v>1317</v>
      </c>
      <c r="H79" s="380">
        <v>41082</v>
      </c>
      <c r="I79" s="89"/>
      <c r="J79" s="192" t="s">
        <v>1318</v>
      </c>
      <c r="K79" s="89" t="s">
        <v>1319</v>
      </c>
      <c r="L79" s="89" t="s">
        <v>1320</v>
      </c>
      <c r="M79" s="78" t="s">
        <v>18</v>
      </c>
      <c r="N79" s="78" t="s">
        <v>19</v>
      </c>
      <c r="O79" s="78" t="s">
        <v>18</v>
      </c>
      <c r="P79" s="1593" t="s">
        <v>1403</v>
      </c>
      <c r="Q79" s="1593"/>
    </row>
    <row r="80" spans="2:17" s="30" customFormat="1" ht="102.75" customHeight="1">
      <c r="B80" s="192" t="s">
        <v>119</v>
      </c>
      <c r="C80" s="192" t="s">
        <v>1314</v>
      </c>
      <c r="D80" s="192" t="s">
        <v>1322</v>
      </c>
      <c r="E80" s="192">
        <v>31449353</v>
      </c>
      <c r="F80" s="192" t="s">
        <v>1323</v>
      </c>
      <c r="G80" s="192" t="s">
        <v>1324</v>
      </c>
      <c r="H80" s="378">
        <v>37597</v>
      </c>
      <c r="I80" s="89"/>
      <c r="J80" s="192" t="s">
        <v>1325</v>
      </c>
      <c r="K80" s="89" t="s">
        <v>1326</v>
      </c>
      <c r="L80" s="89" t="s">
        <v>1327</v>
      </c>
      <c r="M80" s="78" t="s">
        <v>18</v>
      </c>
      <c r="N80" s="78" t="s">
        <v>19</v>
      </c>
      <c r="O80" s="78" t="s">
        <v>18</v>
      </c>
      <c r="P80" s="1593" t="s">
        <v>1404</v>
      </c>
      <c r="Q80" s="1593"/>
    </row>
    <row r="81" spans="2:17" s="30" customFormat="1" ht="102.75" customHeight="1">
      <c r="B81" s="192" t="s">
        <v>119</v>
      </c>
      <c r="C81" s="192" t="s">
        <v>1314</v>
      </c>
      <c r="D81" s="89" t="s">
        <v>1329</v>
      </c>
      <c r="E81" s="192">
        <v>1053781110</v>
      </c>
      <c r="F81" s="89" t="s">
        <v>1330</v>
      </c>
      <c r="G81" s="192" t="s">
        <v>1331</v>
      </c>
      <c r="H81" s="378">
        <v>41452</v>
      </c>
      <c r="I81" s="89"/>
      <c r="J81" s="192" t="s">
        <v>1325</v>
      </c>
      <c r="K81" s="89" t="s">
        <v>1326</v>
      </c>
      <c r="L81" s="89" t="s">
        <v>1327</v>
      </c>
      <c r="M81" s="78" t="s">
        <v>18</v>
      </c>
      <c r="N81" s="78" t="s">
        <v>19</v>
      </c>
      <c r="O81" s="78" t="s">
        <v>18</v>
      </c>
      <c r="P81" s="1593" t="s">
        <v>1405</v>
      </c>
      <c r="Q81" s="1593"/>
    </row>
    <row r="82" spans="2:17" s="30" customFormat="1" ht="166.5" customHeight="1">
      <c r="B82" s="381" t="s">
        <v>119</v>
      </c>
      <c r="C82" s="192" t="s">
        <v>1314</v>
      </c>
      <c r="D82" s="89" t="s">
        <v>1333</v>
      </c>
      <c r="E82" s="192">
        <v>34770791</v>
      </c>
      <c r="F82" s="89" t="s">
        <v>1334</v>
      </c>
      <c r="G82" s="192" t="s">
        <v>1335</v>
      </c>
      <c r="H82" s="378">
        <v>41803</v>
      </c>
      <c r="I82" s="89"/>
      <c r="J82" s="192" t="s">
        <v>1336</v>
      </c>
      <c r="K82" s="89" t="s">
        <v>1337</v>
      </c>
      <c r="L82" s="89" t="s">
        <v>1338</v>
      </c>
      <c r="M82" s="78" t="s">
        <v>18</v>
      </c>
      <c r="N82" s="78" t="s">
        <v>19</v>
      </c>
      <c r="O82" s="78" t="s">
        <v>18</v>
      </c>
      <c r="P82" s="1593" t="s">
        <v>1406</v>
      </c>
      <c r="Q82" s="1593"/>
    </row>
    <row r="83" spans="2:17" s="30" customFormat="1" ht="102.75" customHeight="1">
      <c r="B83" s="192" t="s">
        <v>119</v>
      </c>
      <c r="C83" s="192" t="s">
        <v>1314</v>
      </c>
      <c r="D83" s="89" t="s">
        <v>1339</v>
      </c>
      <c r="E83" s="89">
        <v>34373178</v>
      </c>
      <c r="F83" s="89" t="s">
        <v>1340</v>
      </c>
      <c r="G83" s="192" t="s">
        <v>1341</v>
      </c>
      <c r="H83" s="378">
        <v>41948</v>
      </c>
      <c r="I83" s="89"/>
      <c r="J83" s="192" t="s">
        <v>1342</v>
      </c>
      <c r="K83" s="89"/>
      <c r="L83" s="73" t="s">
        <v>1342</v>
      </c>
      <c r="M83" s="382" t="s">
        <v>18</v>
      </c>
      <c r="N83" s="382" t="s">
        <v>19</v>
      </c>
      <c r="O83" s="382" t="s">
        <v>18</v>
      </c>
      <c r="P83" s="1593" t="s">
        <v>1407</v>
      </c>
      <c r="Q83" s="1593"/>
    </row>
    <row r="84" spans="2:17" s="30" customFormat="1" ht="102.75" customHeight="1">
      <c r="B84" s="192" t="s">
        <v>119</v>
      </c>
      <c r="C84" s="192" t="s">
        <v>1314</v>
      </c>
      <c r="D84" s="89" t="s">
        <v>1344</v>
      </c>
      <c r="E84" s="192">
        <v>67000922</v>
      </c>
      <c r="F84" s="89" t="s">
        <v>1316</v>
      </c>
      <c r="G84" s="192" t="s">
        <v>1341</v>
      </c>
      <c r="H84" s="378">
        <v>39990</v>
      </c>
      <c r="I84" s="89"/>
      <c r="J84" s="192" t="s">
        <v>1345</v>
      </c>
      <c r="K84" s="89"/>
      <c r="L84" s="192" t="s">
        <v>1346</v>
      </c>
      <c r="M84" s="78" t="s">
        <v>18</v>
      </c>
      <c r="N84" s="78" t="s">
        <v>19</v>
      </c>
      <c r="O84" s="78" t="s">
        <v>18</v>
      </c>
      <c r="P84" s="1593" t="s">
        <v>1408</v>
      </c>
      <c r="Q84" s="1593"/>
    </row>
    <row r="85" spans="2:17" s="30" customFormat="1" ht="102.75" customHeight="1">
      <c r="B85" s="192" t="s">
        <v>119</v>
      </c>
      <c r="C85" s="192" t="s">
        <v>1314</v>
      </c>
      <c r="D85" s="89" t="s">
        <v>1347</v>
      </c>
      <c r="E85" s="192">
        <v>34606313</v>
      </c>
      <c r="F85" s="383" t="s">
        <v>1316</v>
      </c>
      <c r="G85" s="192" t="s">
        <v>1341</v>
      </c>
      <c r="H85" s="384">
        <v>40894</v>
      </c>
      <c r="I85" s="383"/>
      <c r="J85" s="385" t="s">
        <v>1348</v>
      </c>
      <c r="K85" s="383"/>
      <c r="L85" s="385" t="s">
        <v>1348</v>
      </c>
      <c r="M85" s="78" t="s">
        <v>18</v>
      </c>
      <c r="N85" s="78" t="s">
        <v>19</v>
      </c>
      <c r="O85" s="78" t="s">
        <v>18</v>
      </c>
      <c r="P85" s="1524" t="s">
        <v>1409</v>
      </c>
      <c r="Q85" s="1525"/>
    </row>
    <row r="86" spans="2:17" s="30" customFormat="1" ht="102.75" customHeight="1">
      <c r="B86" s="192" t="s">
        <v>119</v>
      </c>
      <c r="C86" s="192" t="s">
        <v>1314</v>
      </c>
      <c r="D86" s="89" t="s">
        <v>1350</v>
      </c>
      <c r="E86" s="89">
        <v>34512734</v>
      </c>
      <c r="F86" s="89" t="s">
        <v>1316</v>
      </c>
      <c r="G86" s="192" t="s">
        <v>476</v>
      </c>
      <c r="H86" s="378">
        <v>41393</v>
      </c>
      <c r="I86" s="89"/>
      <c r="J86" s="192" t="s">
        <v>1351</v>
      </c>
      <c r="K86" s="89"/>
      <c r="L86" s="385" t="s">
        <v>1352</v>
      </c>
      <c r="M86" s="78" t="s">
        <v>18</v>
      </c>
      <c r="N86" s="78" t="s">
        <v>19</v>
      </c>
      <c r="O86" s="78" t="s">
        <v>18</v>
      </c>
      <c r="P86" s="1593" t="s">
        <v>1410</v>
      </c>
      <c r="Q86" s="1593"/>
    </row>
    <row r="88" spans="2:17" ht="15.75" thickBot="1">
      <c r="B88" s="1553" t="s">
        <v>139</v>
      </c>
      <c r="C88" s="1554"/>
      <c r="D88" s="1554"/>
      <c r="E88" s="1554"/>
      <c r="F88" s="1554"/>
      <c r="G88" s="1554"/>
      <c r="H88" s="1554"/>
      <c r="I88" s="1554"/>
      <c r="J88" s="1554"/>
      <c r="K88" s="1554"/>
      <c r="L88" s="1554"/>
      <c r="M88" s="1554"/>
      <c r="N88" s="1555"/>
      <c r="P88" s="30"/>
    </row>
    <row r="89" spans="2:17">
      <c r="G89" s="28"/>
    </row>
    <row r="90" spans="2:17">
      <c r="G90" s="28"/>
    </row>
    <row r="91" spans="2:17" ht="30">
      <c r="B91" s="22" t="s">
        <v>17</v>
      </c>
      <c r="C91" s="22" t="s">
        <v>80</v>
      </c>
      <c r="D91" s="1522" t="s">
        <v>79</v>
      </c>
      <c r="E91" s="1523"/>
      <c r="G91" s="28"/>
    </row>
    <row r="92" spans="2:17" ht="62.25" customHeight="1">
      <c r="B92" s="78" t="s">
        <v>140</v>
      </c>
      <c r="C92" s="59" t="s">
        <v>19</v>
      </c>
      <c r="D92" s="1547" t="s">
        <v>1353</v>
      </c>
      <c r="E92" s="1548"/>
    </row>
    <row r="95" spans="2:17">
      <c r="B95" s="1505" t="s">
        <v>141</v>
      </c>
      <c r="C95" s="1506"/>
      <c r="D95" s="1506"/>
      <c r="E95" s="1506"/>
      <c r="F95" s="1506"/>
      <c r="G95" s="1506"/>
      <c r="H95" s="1506"/>
      <c r="I95" s="1506"/>
      <c r="J95" s="1506"/>
      <c r="K95" s="1506"/>
      <c r="L95" s="1506"/>
      <c r="M95" s="1506"/>
      <c r="N95" s="1506"/>
      <c r="O95" s="1506"/>
      <c r="P95" s="1506"/>
    </row>
    <row r="97" spans="1:25" ht="15.75" thickBot="1"/>
    <row r="98" spans="1:25" ht="15.75" thickBot="1">
      <c r="B98" s="1532" t="s">
        <v>142</v>
      </c>
      <c r="C98" s="1533"/>
      <c r="D98" s="1533"/>
      <c r="E98" s="1533"/>
      <c r="F98" s="1533"/>
      <c r="G98" s="1533"/>
      <c r="H98" s="1533"/>
      <c r="I98" s="1533"/>
      <c r="J98" s="1533"/>
      <c r="K98" s="1533"/>
      <c r="L98" s="1533"/>
      <c r="M98" s="1533"/>
      <c r="N98" s="1534"/>
    </row>
    <row r="100" spans="1:25" ht="15.75" thickBot="1">
      <c r="M100" s="10"/>
      <c r="N100" s="10"/>
    </row>
    <row r="101" spans="1:25" s="39" customFormat="1" ht="109.5" customHeight="1">
      <c r="B101" s="11" t="s">
        <v>33</v>
      </c>
      <c r="C101" s="11" t="s">
        <v>34</v>
      </c>
      <c r="D101" s="11" t="s">
        <v>35</v>
      </c>
      <c r="E101" s="11" t="s">
        <v>36</v>
      </c>
      <c r="F101" s="11" t="s">
        <v>37</v>
      </c>
      <c r="G101" s="11" t="s">
        <v>38</v>
      </c>
      <c r="H101" s="11" t="s">
        <v>39</v>
      </c>
      <c r="I101" s="11" t="s">
        <v>40</v>
      </c>
      <c r="J101" s="11" t="s">
        <v>41</v>
      </c>
      <c r="K101" s="11" t="s">
        <v>42</v>
      </c>
      <c r="L101" s="11" t="s">
        <v>43</v>
      </c>
      <c r="M101" s="12" t="s">
        <v>44</v>
      </c>
      <c r="N101" s="11" t="s">
        <v>45</v>
      </c>
      <c r="O101" s="11" t="s">
        <v>46</v>
      </c>
      <c r="P101" s="13" t="s">
        <v>47</v>
      </c>
      <c r="Q101" s="13" t="s">
        <v>48</v>
      </c>
    </row>
    <row r="102" spans="1:25" s="119" customFormat="1" ht="105">
      <c r="A102" s="14">
        <v>1</v>
      </c>
      <c r="B102" s="15" t="s">
        <v>1274</v>
      </c>
      <c r="C102" s="16" t="s">
        <v>1274</v>
      </c>
      <c r="D102" s="16" t="s">
        <v>340</v>
      </c>
      <c r="E102" s="98" t="s">
        <v>1354</v>
      </c>
      <c r="F102" s="16" t="s">
        <v>18</v>
      </c>
      <c r="G102" s="99" t="s">
        <v>5</v>
      </c>
      <c r="H102" s="100">
        <v>40925</v>
      </c>
      <c r="I102" s="100">
        <v>41273</v>
      </c>
      <c r="J102" s="103" t="s">
        <v>19</v>
      </c>
      <c r="K102" s="104">
        <v>0</v>
      </c>
      <c r="L102" s="103"/>
      <c r="M102" s="105">
        <v>576</v>
      </c>
      <c r="N102" s="105" t="s">
        <v>51</v>
      </c>
      <c r="O102" s="106">
        <v>456278420</v>
      </c>
      <c r="P102" s="106">
        <v>97</v>
      </c>
      <c r="Q102" s="323" t="s">
        <v>1411</v>
      </c>
      <c r="R102" s="64"/>
      <c r="S102" s="64"/>
      <c r="T102" s="64"/>
      <c r="U102" s="64"/>
      <c r="V102" s="64"/>
      <c r="W102" s="64"/>
      <c r="X102" s="64"/>
      <c r="Y102" s="64"/>
    </row>
    <row r="103" spans="1:25" s="136" customFormat="1">
      <c r="A103" s="129"/>
      <c r="B103" s="130" t="s">
        <v>29</v>
      </c>
      <c r="C103" s="131"/>
      <c r="D103" s="109"/>
      <c r="E103" s="132"/>
      <c r="F103" s="131"/>
      <c r="G103" s="131"/>
      <c r="H103" s="131"/>
      <c r="I103" s="370"/>
      <c r="J103" s="133"/>
      <c r="K103" s="109">
        <f>SUM(K102:K102)</f>
        <v>0</v>
      </c>
      <c r="L103" s="109">
        <f>SUM(L102:L102)</f>
        <v>0</v>
      </c>
      <c r="M103" s="110">
        <f>SUM(M102:M102)</f>
        <v>576</v>
      </c>
      <c r="N103" s="109">
        <f>SUM(N102:N102)</f>
        <v>0</v>
      </c>
      <c r="O103" s="134"/>
      <c r="P103" s="134"/>
      <c r="Q103" s="135"/>
    </row>
    <row r="104" spans="1:25" ht="15.75" thickBot="1">
      <c r="B104" s="66"/>
      <c r="C104" s="66"/>
      <c r="D104" s="66"/>
      <c r="E104" s="68"/>
      <c r="F104" s="66"/>
      <c r="G104" s="69"/>
      <c r="H104" s="66"/>
      <c r="I104" s="66"/>
      <c r="J104" s="66"/>
      <c r="K104" s="66"/>
      <c r="L104" s="66"/>
      <c r="M104" s="66"/>
      <c r="N104" s="66"/>
      <c r="O104" s="66"/>
      <c r="P104" s="66"/>
    </row>
    <row r="105" spans="1:25">
      <c r="B105" s="19" t="s">
        <v>156</v>
      </c>
      <c r="C105" s="386">
        <f>+K103</f>
        <v>0</v>
      </c>
      <c r="H105" s="112"/>
      <c r="I105" s="112"/>
      <c r="J105" s="372"/>
      <c r="K105" s="372"/>
      <c r="L105" s="372"/>
      <c r="M105" s="112"/>
      <c r="N105" s="66"/>
      <c r="O105" s="66"/>
      <c r="P105" s="66"/>
    </row>
    <row r="106" spans="1:25">
      <c r="J106" s="387"/>
      <c r="K106" s="387"/>
    </row>
    <row r="107" spans="1:25" ht="15.75" thickBot="1"/>
    <row r="108" spans="1:25" ht="37.15" customHeight="1" thickBot="1">
      <c r="B108" s="24" t="s">
        <v>157</v>
      </c>
      <c r="C108" s="25" t="s">
        <v>158</v>
      </c>
      <c r="D108" s="24" t="s">
        <v>28</v>
      </c>
      <c r="E108" s="25" t="s">
        <v>159</v>
      </c>
      <c r="K108" s="388"/>
    </row>
    <row r="109" spans="1:25">
      <c r="B109" s="85" t="s">
        <v>160</v>
      </c>
      <c r="C109" s="86">
        <v>20</v>
      </c>
      <c r="D109" s="389">
        <v>0</v>
      </c>
      <c r="E109" s="1536">
        <f>+D109+D110+D111</f>
        <v>0</v>
      </c>
    </row>
    <row r="110" spans="1:25">
      <c r="B110" s="85" t="s">
        <v>161</v>
      </c>
      <c r="C110" s="71">
        <v>30</v>
      </c>
      <c r="D110" s="390">
        <v>0</v>
      </c>
      <c r="E110" s="1537"/>
    </row>
    <row r="111" spans="1:25" ht="15.75" thickBot="1">
      <c r="B111" s="85" t="s">
        <v>162</v>
      </c>
      <c r="C111" s="87">
        <v>40</v>
      </c>
      <c r="D111" s="391">
        <v>0</v>
      </c>
      <c r="E111" s="1538"/>
    </row>
    <row r="113" spans="2:17" ht="15.75" thickBot="1"/>
    <row r="114" spans="2:17" ht="15.75" thickBot="1">
      <c r="B114" s="1532" t="s">
        <v>163</v>
      </c>
      <c r="C114" s="1533"/>
      <c r="D114" s="1533"/>
      <c r="E114" s="1533"/>
      <c r="F114" s="1533"/>
      <c r="G114" s="1533"/>
      <c r="H114" s="1533"/>
      <c r="I114" s="1533"/>
      <c r="J114" s="1533"/>
      <c r="K114" s="1533"/>
      <c r="L114" s="1533"/>
      <c r="M114" s="1533"/>
      <c r="N114" s="1534"/>
    </row>
    <row r="115" spans="2:17">
      <c r="C115" s="166"/>
    </row>
    <row r="116" spans="2:17" ht="76.5" customHeight="1">
      <c r="B116" s="9" t="s">
        <v>88</v>
      </c>
      <c r="C116" s="9" t="s">
        <v>89</v>
      </c>
      <c r="D116" s="9" t="s">
        <v>90</v>
      </c>
      <c r="E116" s="9" t="s">
        <v>91</v>
      </c>
      <c r="F116" s="9" t="s">
        <v>92</v>
      </c>
      <c r="G116" s="9" t="s">
        <v>93</v>
      </c>
      <c r="H116" s="9" t="s">
        <v>94</v>
      </c>
      <c r="I116" s="9" t="s">
        <v>95</v>
      </c>
      <c r="J116" s="1522" t="s">
        <v>164</v>
      </c>
      <c r="K116" s="1529"/>
      <c r="L116" s="1523"/>
      <c r="M116" s="9" t="s">
        <v>97</v>
      </c>
      <c r="N116" s="9" t="s">
        <v>234</v>
      </c>
      <c r="O116" s="9" t="s">
        <v>235</v>
      </c>
      <c r="P116" s="1522" t="s">
        <v>79</v>
      </c>
      <c r="Q116" s="1523"/>
    </row>
    <row r="117" spans="2:17" s="30" customFormat="1" ht="60">
      <c r="B117" s="290" t="s">
        <v>1355</v>
      </c>
      <c r="C117" s="308" t="s">
        <v>305</v>
      </c>
      <c r="D117" s="392" t="s">
        <v>1356</v>
      </c>
      <c r="E117" s="392">
        <v>52098570</v>
      </c>
      <c r="F117" s="308" t="s">
        <v>1357</v>
      </c>
      <c r="G117" s="308" t="s">
        <v>1358</v>
      </c>
      <c r="H117" s="328">
        <v>40508</v>
      </c>
      <c r="I117" s="290"/>
      <c r="J117" s="308" t="s">
        <v>1274</v>
      </c>
      <c r="K117" s="393">
        <v>35797</v>
      </c>
      <c r="L117" s="394" t="s">
        <v>1359</v>
      </c>
      <c r="M117" s="217" t="s">
        <v>259</v>
      </c>
      <c r="N117" s="217" t="s">
        <v>19</v>
      </c>
      <c r="O117" s="217" t="s">
        <v>18</v>
      </c>
      <c r="P117" s="1539" t="s">
        <v>1412</v>
      </c>
      <c r="Q117" s="1539"/>
    </row>
    <row r="118" spans="2:17" s="30" customFormat="1" ht="39.75" customHeight="1">
      <c r="B118" s="290" t="s">
        <v>1355</v>
      </c>
      <c r="C118" s="308" t="s">
        <v>305</v>
      </c>
      <c r="D118" s="344" t="s">
        <v>1361</v>
      </c>
      <c r="E118" s="344">
        <v>34372133</v>
      </c>
      <c r="F118" s="308" t="s">
        <v>1357</v>
      </c>
      <c r="G118" s="308" t="s">
        <v>1362</v>
      </c>
      <c r="H118" s="328">
        <v>39073</v>
      </c>
      <c r="I118" s="290"/>
      <c r="J118" s="308" t="s">
        <v>1274</v>
      </c>
      <c r="K118" s="393">
        <v>39762</v>
      </c>
      <c r="L118" s="394" t="s">
        <v>1363</v>
      </c>
      <c r="M118" s="217" t="s">
        <v>259</v>
      </c>
      <c r="N118" s="217" t="s">
        <v>19</v>
      </c>
      <c r="O118" s="217" t="s">
        <v>18</v>
      </c>
      <c r="P118" s="1574" t="s">
        <v>1412</v>
      </c>
      <c r="Q118" s="1575"/>
    </row>
    <row r="119" spans="2:17" s="30" customFormat="1" ht="60" customHeight="1">
      <c r="B119" s="396" t="s">
        <v>1364</v>
      </c>
      <c r="C119" s="308" t="s">
        <v>305</v>
      </c>
      <c r="D119" s="344" t="s">
        <v>1365</v>
      </c>
      <c r="E119" s="344">
        <v>34603110</v>
      </c>
      <c r="F119" s="308" t="s">
        <v>1366</v>
      </c>
      <c r="G119" s="308" t="s">
        <v>1367</v>
      </c>
      <c r="H119" s="328">
        <v>38713</v>
      </c>
      <c r="I119" s="290"/>
      <c r="J119" s="308" t="s">
        <v>1274</v>
      </c>
      <c r="K119" s="402">
        <v>39595</v>
      </c>
      <c r="L119" s="394" t="s">
        <v>1368</v>
      </c>
      <c r="M119" s="217" t="s">
        <v>259</v>
      </c>
      <c r="N119" s="217" t="s">
        <v>19</v>
      </c>
      <c r="O119" s="217" t="s">
        <v>18</v>
      </c>
      <c r="P119" s="1539" t="s">
        <v>1413</v>
      </c>
      <c r="Q119" s="1539"/>
    </row>
    <row r="120" spans="2:17" s="30" customFormat="1" ht="60">
      <c r="B120" s="396" t="s">
        <v>1364</v>
      </c>
      <c r="C120" s="308" t="s">
        <v>305</v>
      </c>
      <c r="D120" s="344" t="s">
        <v>1370</v>
      </c>
      <c r="E120" s="344">
        <v>25618787</v>
      </c>
      <c r="F120" s="398" t="s">
        <v>1371</v>
      </c>
      <c r="G120" s="399" t="s">
        <v>266</v>
      </c>
      <c r="H120" s="400">
        <v>40508</v>
      </c>
      <c r="I120" s="401"/>
      <c r="J120" s="398" t="s">
        <v>1372</v>
      </c>
      <c r="K120" s="402">
        <v>41323</v>
      </c>
      <c r="L120" s="394" t="s">
        <v>1373</v>
      </c>
      <c r="M120" s="217" t="s">
        <v>259</v>
      </c>
      <c r="N120" s="217" t="s">
        <v>19</v>
      </c>
      <c r="O120" s="217" t="s">
        <v>19</v>
      </c>
      <c r="P120" s="1574" t="s">
        <v>1414</v>
      </c>
      <c r="Q120" s="1575"/>
    </row>
    <row r="121" spans="2:17" s="30" customFormat="1" ht="45" customHeight="1">
      <c r="B121" s="308" t="s">
        <v>1375</v>
      </c>
      <c r="C121" s="403" t="s">
        <v>321</v>
      </c>
      <c r="D121" s="344" t="s">
        <v>1376</v>
      </c>
      <c r="E121" s="344">
        <v>16273371</v>
      </c>
      <c r="F121" s="398" t="s">
        <v>323</v>
      </c>
      <c r="G121" s="399" t="s">
        <v>1377</v>
      </c>
      <c r="H121" s="400">
        <v>34824</v>
      </c>
      <c r="I121" s="401"/>
      <c r="J121" s="398" t="s">
        <v>1378</v>
      </c>
      <c r="K121" s="402">
        <v>33057</v>
      </c>
      <c r="L121" s="394" t="s">
        <v>1378</v>
      </c>
      <c r="M121" s="217" t="s">
        <v>259</v>
      </c>
      <c r="N121" s="217" t="s">
        <v>19</v>
      </c>
      <c r="O121" s="217" t="s">
        <v>19</v>
      </c>
      <c r="P121" s="1574" t="s">
        <v>1415</v>
      </c>
      <c r="Q121" s="1575"/>
    </row>
    <row r="122" spans="2:17" s="30" customFormat="1" ht="75" customHeight="1">
      <c r="B122" s="308" t="s">
        <v>531</v>
      </c>
      <c r="C122" s="308"/>
      <c r="D122" s="344" t="s">
        <v>1380</v>
      </c>
      <c r="E122" s="344">
        <v>1059983313</v>
      </c>
      <c r="F122" s="404" t="s">
        <v>1381</v>
      </c>
      <c r="G122" s="331" t="s">
        <v>1382</v>
      </c>
      <c r="H122" s="405" t="s">
        <v>1383</v>
      </c>
      <c r="I122" s="404"/>
      <c r="J122" s="404" t="s">
        <v>1384</v>
      </c>
      <c r="K122" s="413" t="s">
        <v>1385</v>
      </c>
      <c r="L122" s="413" t="s">
        <v>531</v>
      </c>
      <c r="M122" s="217" t="s">
        <v>259</v>
      </c>
      <c r="N122" s="217" t="s">
        <v>5</v>
      </c>
      <c r="O122" s="217" t="s">
        <v>5</v>
      </c>
      <c r="P122" s="1568" t="s">
        <v>1416</v>
      </c>
      <c r="Q122" s="1569"/>
    </row>
    <row r="123" spans="2:17" s="30" customFormat="1" ht="45" customHeight="1">
      <c r="B123" s="308" t="s">
        <v>531</v>
      </c>
      <c r="C123" s="406"/>
      <c r="D123" s="344" t="s">
        <v>1387</v>
      </c>
      <c r="E123" s="344">
        <v>34516748</v>
      </c>
      <c r="F123" s="217" t="s">
        <v>1388</v>
      </c>
      <c r="G123" s="217" t="s">
        <v>1389</v>
      </c>
      <c r="H123" s="407"/>
      <c r="I123" s="217"/>
      <c r="J123" s="217" t="s">
        <v>1274</v>
      </c>
      <c r="K123" s="413" t="s">
        <v>1390</v>
      </c>
      <c r="L123" s="413" t="s">
        <v>1391</v>
      </c>
      <c r="M123" s="217" t="s">
        <v>259</v>
      </c>
      <c r="N123" s="217" t="s">
        <v>5</v>
      </c>
      <c r="O123" s="217" t="s">
        <v>5</v>
      </c>
      <c r="P123" s="1539" t="s">
        <v>1416</v>
      </c>
      <c r="Q123" s="1539"/>
    </row>
    <row r="124" spans="2:17" s="30" customFormat="1" ht="80.25" customHeight="1">
      <c r="B124" s="308" t="s">
        <v>1392</v>
      </c>
      <c r="C124" s="217"/>
      <c r="D124" s="344" t="s">
        <v>1393</v>
      </c>
      <c r="E124" s="344">
        <v>34509553</v>
      </c>
      <c r="F124" s="217" t="s">
        <v>741</v>
      </c>
      <c r="G124" s="217"/>
      <c r="H124" s="217"/>
      <c r="I124" s="217"/>
      <c r="J124" s="217"/>
      <c r="K124" s="413"/>
      <c r="L124" s="413"/>
      <c r="M124" s="217"/>
      <c r="N124" s="217" t="s">
        <v>5</v>
      </c>
      <c r="O124" s="217" t="s">
        <v>5</v>
      </c>
      <c r="P124" s="1539" t="s">
        <v>1417</v>
      </c>
      <c r="Q124" s="1539"/>
    </row>
    <row r="125" spans="2:17" ht="15.75" thickBot="1"/>
    <row r="126" spans="2:17" ht="54" customHeight="1">
      <c r="B126" s="121" t="s">
        <v>17</v>
      </c>
      <c r="C126" s="121" t="s">
        <v>157</v>
      </c>
      <c r="D126" s="9" t="s">
        <v>158</v>
      </c>
      <c r="E126" s="121" t="s">
        <v>28</v>
      </c>
      <c r="F126" s="25" t="s">
        <v>228</v>
      </c>
      <c r="G126" s="26"/>
    </row>
    <row r="127" spans="2:17" ht="150">
      <c r="B127" s="1540" t="s">
        <v>229</v>
      </c>
      <c r="C127" s="115" t="s">
        <v>230</v>
      </c>
      <c r="D127" s="124">
        <v>25</v>
      </c>
      <c r="E127" s="390">
        <v>0</v>
      </c>
      <c r="F127" s="1541">
        <f>+E127+E128+E129</f>
        <v>0</v>
      </c>
      <c r="G127" s="408"/>
    </row>
    <row r="128" spans="2:17" ht="120">
      <c r="B128" s="1540"/>
      <c r="C128" s="115" t="s">
        <v>231</v>
      </c>
      <c r="D128" s="123">
        <v>25</v>
      </c>
      <c r="E128" s="390">
        <v>0</v>
      </c>
      <c r="F128" s="1542"/>
      <c r="G128" s="408"/>
    </row>
    <row r="129" spans="2:7" ht="90">
      <c r="B129" s="1540"/>
      <c r="C129" s="115" t="s">
        <v>232</v>
      </c>
      <c r="D129" s="124">
        <v>10</v>
      </c>
      <c r="E129" s="390">
        <v>0</v>
      </c>
      <c r="F129" s="1543"/>
      <c r="G129" s="408"/>
    </row>
    <row r="130" spans="2:7">
      <c r="C130" s="57"/>
    </row>
    <row r="133" spans="2:7">
      <c r="B133" s="8" t="s">
        <v>233</v>
      </c>
    </row>
    <row r="136" spans="2:7">
      <c r="B136" s="9" t="s">
        <v>17</v>
      </c>
      <c r="C136" s="9" t="s">
        <v>27</v>
      </c>
      <c r="D136" s="121" t="s">
        <v>28</v>
      </c>
      <c r="E136" s="121" t="s">
        <v>29</v>
      </c>
    </row>
    <row r="137" spans="2:7" ht="51" customHeight="1">
      <c r="B137" s="62" t="s">
        <v>236</v>
      </c>
      <c r="C137" s="123">
        <v>40</v>
      </c>
      <c r="D137" s="60">
        <f>+E109</f>
        <v>0</v>
      </c>
      <c r="E137" s="1519">
        <f>+D137+D138</f>
        <v>0</v>
      </c>
    </row>
    <row r="138" spans="2:7" ht="51" customHeight="1">
      <c r="B138" s="62" t="s">
        <v>237</v>
      </c>
      <c r="C138" s="123">
        <v>60</v>
      </c>
      <c r="D138" s="60">
        <f>+F127</f>
        <v>0</v>
      </c>
      <c r="E138" s="1520"/>
    </row>
  </sheetData>
  <mergeCells count="56">
    <mergeCell ref="B52:B53"/>
    <mergeCell ref="C52:C53"/>
    <mergeCell ref="D52:E52"/>
    <mergeCell ref="B2:P2"/>
    <mergeCell ref="B4:P4"/>
    <mergeCell ref="C6:N6"/>
    <mergeCell ref="C7:N7"/>
    <mergeCell ref="C8:N8"/>
    <mergeCell ref="C9:N9"/>
    <mergeCell ref="C10:E10"/>
    <mergeCell ref="B14:C15"/>
    <mergeCell ref="B16:C16"/>
    <mergeCell ref="E35:E36"/>
    <mergeCell ref="M38:N38"/>
    <mergeCell ref="P76:Q76"/>
    <mergeCell ref="C56:N56"/>
    <mergeCell ref="B58:N58"/>
    <mergeCell ref="O61:P61"/>
    <mergeCell ref="O62:P62"/>
    <mergeCell ref="O63:P63"/>
    <mergeCell ref="O64:P64"/>
    <mergeCell ref="O65:P65"/>
    <mergeCell ref="B71:N71"/>
    <mergeCell ref="J74:L74"/>
    <mergeCell ref="P74:Q74"/>
    <mergeCell ref="P75:Q75"/>
    <mergeCell ref="D91:E91"/>
    <mergeCell ref="P77:Q77"/>
    <mergeCell ref="P78:Q78"/>
    <mergeCell ref="P79:Q79"/>
    <mergeCell ref="P80:Q80"/>
    <mergeCell ref="P81:Q81"/>
    <mergeCell ref="P82:Q82"/>
    <mergeCell ref="P83:Q83"/>
    <mergeCell ref="P84:Q84"/>
    <mergeCell ref="P85:Q85"/>
    <mergeCell ref="P86:Q86"/>
    <mergeCell ref="B88:N88"/>
    <mergeCell ref="P122:Q122"/>
    <mergeCell ref="D92:E92"/>
    <mergeCell ref="B95:P95"/>
    <mergeCell ref="B98:N98"/>
    <mergeCell ref="E109:E111"/>
    <mergeCell ref="B114:N114"/>
    <mergeCell ref="J116:L116"/>
    <mergeCell ref="P116:Q116"/>
    <mergeCell ref="P117:Q117"/>
    <mergeCell ref="P118:Q118"/>
    <mergeCell ref="P119:Q119"/>
    <mergeCell ref="P120:Q120"/>
    <mergeCell ref="P121:Q121"/>
    <mergeCell ref="P123:Q123"/>
    <mergeCell ref="P124:Q124"/>
    <mergeCell ref="B127:B129"/>
    <mergeCell ref="F127:F129"/>
    <mergeCell ref="E137:E138"/>
  </mergeCells>
  <dataValidations count="2">
    <dataValidation type="decimal" allowBlank="1" showInputMessage="1" showErrorMessage="1" sqref="WVG983054 WLK983054 C65550 IU65550 SQ65550 ACM65550 AMI65550 AWE65550 BGA65550 BPW65550 BZS65550 CJO65550 CTK65550 DDG65550 DNC65550 DWY65550 EGU65550 EQQ65550 FAM65550 FKI65550 FUE65550 GEA65550 GNW65550 GXS65550 HHO65550 HRK65550 IBG65550 ILC65550 IUY65550 JEU65550 JOQ65550 JYM65550 KII65550 KSE65550 LCA65550 LLW65550 LVS65550 MFO65550 MPK65550 MZG65550 NJC65550 NSY65550 OCU65550 OMQ65550 OWM65550 PGI65550 PQE65550 QAA65550 QJW65550 QTS65550 RDO65550 RNK65550 RXG65550 SHC65550 SQY65550 TAU65550 TKQ65550 TUM65550 UEI65550 UOE65550 UYA65550 VHW65550 VRS65550 WBO65550 WLK65550 WVG65550 C131086 IU131086 SQ131086 ACM131086 AMI131086 AWE131086 BGA131086 BPW131086 BZS131086 CJO131086 CTK131086 DDG131086 DNC131086 DWY131086 EGU131086 EQQ131086 FAM131086 FKI131086 FUE131086 GEA131086 GNW131086 GXS131086 HHO131086 HRK131086 IBG131086 ILC131086 IUY131086 JEU131086 JOQ131086 JYM131086 KII131086 KSE131086 LCA131086 LLW131086 LVS131086 MFO131086 MPK131086 MZG131086 NJC131086 NSY131086 OCU131086 OMQ131086 OWM131086 PGI131086 PQE131086 QAA131086 QJW131086 QTS131086 RDO131086 RNK131086 RXG131086 SHC131086 SQY131086 TAU131086 TKQ131086 TUM131086 UEI131086 UOE131086 UYA131086 VHW131086 VRS131086 WBO131086 WLK131086 WVG131086 C196622 IU196622 SQ196622 ACM196622 AMI196622 AWE196622 BGA196622 BPW196622 BZS196622 CJO196622 CTK196622 DDG196622 DNC196622 DWY196622 EGU196622 EQQ196622 FAM196622 FKI196622 FUE196622 GEA196622 GNW196622 GXS196622 HHO196622 HRK196622 IBG196622 ILC196622 IUY196622 JEU196622 JOQ196622 JYM196622 KII196622 KSE196622 LCA196622 LLW196622 LVS196622 MFO196622 MPK196622 MZG196622 NJC196622 NSY196622 OCU196622 OMQ196622 OWM196622 PGI196622 PQE196622 QAA196622 QJW196622 QTS196622 RDO196622 RNK196622 RXG196622 SHC196622 SQY196622 TAU196622 TKQ196622 TUM196622 UEI196622 UOE196622 UYA196622 VHW196622 VRS196622 WBO196622 WLK196622 WVG196622 C262158 IU262158 SQ262158 ACM262158 AMI262158 AWE262158 BGA262158 BPW262158 BZS262158 CJO262158 CTK262158 DDG262158 DNC262158 DWY262158 EGU262158 EQQ262158 FAM262158 FKI262158 FUE262158 GEA262158 GNW262158 GXS262158 HHO262158 HRK262158 IBG262158 ILC262158 IUY262158 JEU262158 JOQ262158 JYM262158 KII262158 KSE262158 LCA262158 LLW262158 LVS262158 MFO262158 MPK262158 MZG262158 NJC262158 NSY262158 OCU262158 OMQ262158 OWM262158 PGI262158 PQE262158 QAA262158 QJW262158 QTS262158 RDO262158 RNK262158 RXG262158 SHC262158 SQY262158 TAU262158 TKQ262158 TUM262158 UEI262158 UOE262158 UYA262158 VHW262158 VRS262158 WBO262158 WLK262158 WVG262158 C327694 IU327694 SQ327694 ACM327694 AMI327694 AWE327694 BGA327694 BPW327694 BZS327694 CJO327694 CTK327694 DDG327694 DNC327694 DWY327694 EGU327694 EQQ327694 FAM327694 FKI327694 FUE327694 GEA327694 GNW327694 GXS327694 HHO327694 HRK327694 IBG327694 ILC327694 IUY327694 JEU327694 JOQ327694 JYM327694 KII327694 KSE327694 LCA327694 LLW327694 LVS327694 MFO327694 MPK327694 MZG327694 NJC327694 NSY327694 OCU327694 OMQ327694 OWM327694 PGI327694 PQE327694 QAA327694 QJW327694 QTS327694 RDO327694 RNK327694 RXG327694 SHC327694 SQY327694 TAU327694 TKQ327694 TUM327694 UEI327694 UOE327694 UYA327694 VHW327694 VRS327694 WBO327694 WLK327694 WVG327694 C393230 IU393230 SQ393230 ACM393230 AMI393230 AWE393230 BGA393230 BPW393230 BZS393230 CJO393230 CTK393230 DDG393230 DNC393230 DWY393230 EGU393230 EQQ393230 FAM393230 FKI393230 FUE393230 GEA393230 GNW393230 GXS393230 HHO393230 HRK393230 IBG393230 ILC393230 IUY393230 JEU393230 JOQ393230 JYM393230 KII393230 KSE393230 LCA393230 LLW393230 LVS393230 MFO393230 MPK393230 MZG393230 NJC393230 NSY393230 OCU393230 OMQ393230 OWM393230 PGI393230 PQE393230 QAA393230 QJW393230 QTS393230 RDO393230 RNK393230 RXG393230 SHC393230 SQY393230 TAU393230 TKQ393230 TUM393230 UEI393230 UOE393230 UYA393230 VHW393230 VRS393230 WBO393230 WLK393230 WVG393230 C458766 IU458766 SQ458766 ACM458766 AMI458766 AWE458766 BGA458766 BPW458766 BZS458766 CJO458766 CTK458766 DDG458766 DNC458766 DWY458766 EGU458766 EQQ458766 FAM458766 FKI458766 FUE458766 GEA458766 GNW458766 GXS458766 HHO458766 HRK458766 IBG458766 ILC458766 IUY458766 JEU458766 JOQ458766 JYM458766 KII458766 KSE458766 LCA458766 LLW458766 LVS458766 MFO458766 MPK458766 MZG458766 NJC458766 NSY458766 OCU458766 OMQ458766 OWM458766 PGI458766 PQE458766 QAA458766 QJW458766 QTS458766 RDO458766 RNK458766 RXG458766 SHC458766 SQY458766 TAU458766 TKQ458766 TUM458766 UEI458766 UOE458766 UYA458766 VHW458766 VRS458766 WBO458766 WLK458766 WVG458766 C524302 IU524302 SQ524302 ACM524302 AMI524302 AWE524302 BGA524302 BPW524302 BZS524302 CJO524302 CTK524302 DDG524302 DNC524302 DWY524302 EGU524302 EQQ524302 FAM524302 FKI524302 FUE524302 GEA524302 GNW524302 GXS524302 HHO524302 HRK524302 IBG524302 ILC524302 IUY524302 JEU524302 JOQ524302 JYM524302 KII524302 KSE524302 LCA524302 LLW524302 LVS524302 MFO524302 MPK524302 MZG524302 NJC524302 NSY524302 OCU524302 OMQ524302 OWM524302 PGI524302 PQE524302 QAA524302 QJW524302 QTS524302 RDO524302 RNK524302 RXG524302 SHC524302 SQY524302 TAU524302 TKQ524302 TUM524302 UEI524302 UOE524302 UYA524302 VHW524302 VRS524302 WBO524302 WLK524302 WVG524302 C589838 IU589838 SQ589838 ACM589838 AMI589838 AWE589838 BGA589838 BPW589838 BZS589838 CJO589838 CTK589838 DDG589838 DNC589838 DWY589838 EGU589838 EQQ589838 FAM589838 FKI589838 FUE589838 GEA589838 GNW589838 GXS589838 HHO589838 HRK589838 IBG589838 ILC589838 IUY589838 JEU589838 JOQ589838 JYM589838 KII589838 KSE589838 LCA589838 LLW589838 LVS589838 MFO589838 MPK589838 MZG589838 NJC589838 NSY589838 OCU589838 OMQ589838 OWM589838 PGI589838 PQE589838 QAA589838 QJW589838 QTS589838 RDO589838 RNK589838 RXG589838 SHC589838 SQY589838 TAU589838 TKQ589838 TUM589838 UEI589838 UOE589838 UYA589838 VHW589838 VRS589838 WBO589838 WLK589838 WVG589838 C655374 IU655374 SQ655374 ACM655374 AMI655374 AWE655374 BGA655374 BPW655374 BZS655374 CJO655374 CTK655374 DDG655374 DNC655374 DWY655374 EGU655374 EQQ655374 FAM655374 FKI655374 FUE655374 GEA655374 GNW655374 GXS655374 HHO655374 HRK655374 IBG655374 ILC655374 IUY655374 JEU655374 JOQ655374 JYM655374 KII655374 KSE655374 LCA655374 LLW655374 LVS655374 MFO655374 MPK655374 MZG655374 NJC655374 NSY655374 OCU655374 OMQ655374 OWM655374 PGI655374 PQE655374 QAA655374 QJW655374 QTS655374 RDO655374 RNK655374 RXG655374 SHC655374 SQY655374 TAU655374 TKQ655374 TUM655374 UEI655374 UOE655374 UYA655374 VHW655374 VRS655374 WBO655374 WLK655374 WVG655374 C720910 IU720910 SQ720910 ACM720910 AMI720910 AWE720910 BGA720910 BPW720910 BZS720910 CJO720910 CTK720910 DDG720910 DNC720910 DWY720910 EGU720910 EQQ720910 FAM720910 FKI720910 FUE720910 GEA720910 GNW720910 GXS720910 HHO720910 HRK720910 IBG720910 ILC720910 IUY720910 JEU720910 JOQ720910 JYM720910 KII720910 KSE720910 LCA720910 LLW720910 LVS720910 MFO720910 MPK720910 MZG720910 NJC720910 NSY720910 OCU720910 OMQ720910 OWM720910 PGI720910 PQE720910 QAA720910 QJW720910 QTS720910 RDO720910 RNK720910 RXG720910 SHC720910 SQY720910 TAU720910 TKQ720910 TUM720910 UEI720910 UOE720910 UYA720910 VHW720910 VRS720910 WBO720910 WLK720910 WVG720910 C786446 IU786446 SQ786446 ACM786446 AMI786446 AWE786446 BGA786446 BPW786446 BZS786446 CJO786446 CTK786446 DDG786446 DNC786446 DWY786446 EGU786446 EQQ786446 FAM786446 FKI786446 FUE786446 GEA786446 GNW786446 GXS786446 HHO786446 HRK786446 IBG786446 ILC786446 IUY786446 JEU786446 JOQ786446 JYM786446 KII786446 KSE786446 LCA786446 LLW786446 LVS786446 MFO786446 MPK786446 MZG786446 NJC786446 NSY786446 OCU786446 OMQ786446 OWM786446 PGI786446 PQE786446 QAA786446 QJW786446 QTS786446 RDO786446 RNK786446 RXG786446 SHC786446 SQY786446 TAU786446 TKQ786446 TUM786446 UEI786446 UOE786446 UYA786446 VHW786446 VRS786446 WBO786446 WLK786446 WVG786446 C851982 IU851982 SQ851982 ACM851982 AMI851982 AWE851982 BGA851982 BPW851982 BZS851982 CJO851982 CTK851982 DDG851982 DNC851982 DWY851982 EGU851982 EQQ851982 FAM851982 FKI851982 FUE851982 GEA851982 GNW851982 GXS851982 HHO851982 HRK851982 IBG851982 ILC851982 IUY851982 JEU851982 JOQ851982 JYM851982 KII851982 KSE851982 LCA851982 LLW851982 LVS851982 MFO851982 MPK851982 MZG851982 NJC851982 NSY851982 OCU851982 OMQ851982 OWM851982 PGI851982 PQE851982 QAA851982 QJW851982 QTS851982 RDO851982 RNK851982 RXG851982 SHC851982 SQY851982 TAU851982 TKQ851982 TUM851982 UEI851982 UOE851982 UYA851982 VHW851982 VRS851982 WBO851982 WLK851982 WVG851982 C917518 IU917518 SQ917518 ACM917518 AMI917518 AWE917518 BGA917518 BPW917518 BZS917518 CJO917518 CTK917518 DDG917518 DNC917518 DWY917518 EGU917518 EQQ917518 FAM917518 FKI917518 FUE917518 GEA917518 GNW917518 GXS917518 HHO917518 HRK917518 IBG917518 ILC917518 IUY917518 JEU917518 JOQ917518 JYM917518 KII917518 KSE917518 LCA917518 LLW917518 LVS917518 MFO917518 MPK917518 MZG917518 NJC917518 NSY917518 OCU917518 OMQ917518 OWM917518 PGI917518 PQE917518 QAA917518 QJW917518 QTS917518 RDO917518 RNK917518 RXG917518 SHC917518 SQY917518 TAU917518 TKQ917518 TUM917518 UEI917518 UOE917518 UYA917518 VHW917518 VRS917518 WBO917518 WLK917518 WVG917518 C983054 IU983054 SQ983054 ACM983054 AMI983054 AWE983054 BGA983054 BPW983054 BZS983054 CJO983054 CTK983054 DDG983054 DNC983054 DWY983054 EGU983054 EQQ983054 FAM983054 FKI983054 FUE983054 GEA983054 GNW983054 GXS983054 HHO983054 HRK983054 IBG983054 ILC983054 IUY983054 JEU983054 JOQ983054 JYM983054 KII983054 KSE983054 LCA983054 LLW983054 LVS983054 MFO983054 MPK983054 MZG983054 NJC983054 NSY983054 OCU983054 OMQ983054 OWM983054 PGI983054 PQE983054 QAA983054 QJW983054 QTS983054 RDO983054 RNK983054 RXG983054 SHC983054 SQY983054 TAU983054 TKQ983054 TUM983054 UEI983054 UOE983054 UYA983054 VHW983054 VRS983054 WBO983054 WVG18:WVG37 WLK18:WLK37 WBO18:WBO37 VRS18:VRS37 VHW18:VHW37 UYA18:UYA37 UOE18:UOE37 UEI18:UEI37 TUM18:TUM37 TKQ18:TKQ37 TAU18:TAU37 SQY18:SQY37 SHC18:SHC37 RXG18:RXG37 RNK18:RNK37 RDO18:RDO37 QTS18:QTS37 QJW18:QJW37 QAA18:QAA37 PQE18:PQE37 PGI18:PGI37 OWM18:OWM37 OMQ18:OMQ37 OCU18:OCU37 NSY18:NSY37 NJC18:NJC37 MZG18:MZG37 MPK18:MPK37 MFO18:MFO37 LVS18:LVS37 LLW18:LLW37 LCA18:LCA37 KSE18:KSE37 KII18:KII37 JYM18:JYM37 JOQ18:JOQ37 JEU18:JEU37 IUY18:IUY37 ILC18:ILC37 IBG18:IBG37 HRK18:HRK37 HHO18:HHO37 GXS18:GXS37 GNW18:GNW37 GEA18:GEA37 FUE18:FUE37 FKI18:FKI37 FAM18:FAM37 EQQ18:EQQ37 EGU18:EGU37 DWY18:DWY37 DNC18:DNC37 DDG18:DDG37 CTK18:CTK37 CJO18:CJO37 BZS18:BZS37 BPW18:BPW37 BGA18:BGA37 AWE18:AWE37 AMI18:AMI37 ACM18:ACM37 SQ18:SQ37 IU18:IU37">
      <formula1>0</formula1>
      <formula2>1</formula2>
    </dataValidation>
    <dataValidation type="list" allowBlank="1" showInputMessage="1" showErrorMessage="1" sqref="WVD983054 A65550 IR65550 SN65550 ACJ65550 AMF65550 AWB65550 BFX65550 BPT65550 BZP65550 CJL65550 CTH65550 DDD65550 DMZ65550 DWV65550 EGR65550 EQN65550 FAJ65550 FKF65550 FUB65550 GDX65550 GNT65550 GXP65550 HHL65550 HRH65550 IBD65550 IKZ65550 IUV65550 JER65550 JON65550 JYJ65550 KIF65550 KSB65550 LBX65550 LLT65550 LVP65550 MFL65550 MPH65550 MZD65550 NIZ65550 NSV65550 OCR65550 OMN65550 OWJ65550 PGF65550 PQB65550 PZX65550 QJT65550 QTP65550 RDL65550 RNH65550 RXD65550 SGZ65550 SQV65550 TAR65550 TKN65550 TUJ65550 UEF65550 UOB65550 UXX65550 VHT65550 VRP65550 WBL65550 WLH65550 WVD65550 A131086 IR131086 SN131086 ACJ131086 AMF131086 AWB131086 BFX131086 BPT131086 BZP131086 CJL131086 CTH131086 DDD131086 DMZ131086 DWV131086 EGR131086 EQN131086 FAJ131086 FKF131086 FUB131086 GDX131086 GNT131086 GXP131086 HHL131086 HRH131086 IBD131086 IKZ131086 IUV131086 JER131086 JON131086 JYJ131086 KIF131086 KSB131086 LBX131086 LLT131086 LVP131086 MFL131086 MPH131086 MZD131086 NIZ131086 NSV131086 OCR131086 OMN131086 OWJ131086 PGF131086 PQB131086 PZX131086 QJT131086 QTP131086 RDL131086 RNH131086 RXD131086 SGZ131086 SQV131086 TAR131086 TKN131086 TUJ131086 UEF131086 UOB131086 UXX131086 VHT131086 VRP131086 WBL131086 WLH131086 WVD131086 A196622 IR196622 SN196622 ACJ196622 AMF196622 AWB196622 BFX196622 BPT196622 BZP196622 CJL196622 CTH196622 DDD196622 DMZ196622 DWV196622 EGR196622 EQN196622 FAJ196622 FKF196622 FUB196622 GDX196622 GNT196622 GXP196622 HHL196622 HRH196622 IBD196622 IKZ196622 IUV196622 JER196622 JON196622 JYJ196622 KIF196622 KSB196622 LBX196622 LLT196622 LVP196622 MFL196622 MPH196622 MZD196622 NIZ196622 NSV196622 OCR196622 OMN196622 OWJ196622 PGF196622 PQB196622 PZX196622 QJT196622 QTP196622 RDL196622 RNH196622 RXD196622 SGZ196622 SQV196622 TAR196622 TKN196622 TUJ196622 UEF196622 UOB196622 UXX196622 VHT196622 VRP196622 WBL196622 WLH196622 WVD196622 A262158 IR262158 SN262158 ACJ262158 AMF262158 AWB262158 BFX262158 BPT262158 BZP262158 CJL262158 CTH262158 DDD262158 DMZ262158 DWV262158 EGR262158 EQN262158 FAJ262158 FKF262158 FUB262158 GDX262158 GNT262158 GXP262158 HHL262158 HRH262158 IBD262158 IKZ262158 IUV262158 JER262158 JON262158 JYJ262158 KIF262158 KSB262158 LBX262158 LLT262158 LVP262158 MFL262158 MPH262158 MZD262158 NIZ262158 NSV262158 OCR262158 OMN262158 OWJ262158 PGF262158 PQB262158 PZX262158 QJT262158 QTP262158 RDL262158 RNH262158 RXD262158 SGZ262158 SQV262158 TAR262158 TKN262158 TUJ262158 UEF262158 UOB262158 UXX262158 VHT262158 VRP262158 WBL262158 WLH262158 WVD262158 A327694 IR327694 SN327694 ACJ327694 AMF327694 AWB327694 BFX327694 BPT327694 BZP327694 CJL327694 CTH327694 DDD327694 DMZ327694 DWV327694 EGR327694 EQN327694 FAJ327694 FKF327694 FUB327694 GDX327694 GNT327694 GXP327694 HHL327694 HRH327694 IBD327694 IKZ327694 IUV327694 JER327694 JON327694 JYJ327694 KIF327694 KSB327694 LBX327694 LLT327694 LVP327694 MFL327694 MPH327694 MZD327694 NIZ327694 NSV327694 OCR327694 OMN327694 OWJ327694 PGF327694 PQB327694 PZX327694 QJT327694 QTP327694 RDL327694 RNH327694 RXD327694 SGZ327694 SQV327694 TAR327694 TKN327694 TUJ327694 UEF327694 UOB327694 UXX327694 VHT327694 VRP327694 WBL327694 WLH327694 WVD327694 A393230 IR393230 SN393230 ACJ393230 AMF393230 AWB393230 BFX393230 BPT393230 BZP393230 CJL393230 CTH393230 DDD393230 DMZ393230 DWV393230 EGR393230 EQN393230 FAJ393230 FKF393230 FUB393230 GDX393230 GNT393230 GXP393230 HHL393230 HRH393230 IBD393230 IKZ393230 IUV393230 JER393230 JON393230 JYJ393230 KIF393230 KSB393230 LBX393230 LLT393230 LVP393230 MFL393230 MPH393230 MZD393230 NIZ393230 NSV393230 OCR393230 OMN393230 OWJ393230 PGF393230 PQB393230 PZX393230 QJT393230 QTP393230 RDL393230 RNH393230 RXD393230 SGZ393230 SQV393230 TAR393230 TKN393230 TUJ393230 UEF393230 UOB393230 UXX393230 VHT393230 VRP393230 WBL393230 WLH393230 WVD393230 A458766 IR458766 SN458766 ACJ458766 AMF458766 AWB458766 BFX458766 BPT458766 BZP458766 CJL458766 CTH458766 DDD458766 DMZ458766 DWV458766 EGR458766 EQN458766 FAJ458766 FKF458766 FUB458766 GDX458766 GNT458766 GXP458766 HHL458766 HRH458766 IBD458766 IKZ458766 IUV458766 JER458766 JON458766 JYJ458766 KIF458766 KSB458766 LBX458766 LLT458766 LVP458766 MFL458766 MPH458766 MZD458766 NIZ458766 NSV458766 OCR458766 OMN458766 OWJ458766 PGF458766 PQB458766 PZX458766 QJT458766 QTP458766 RDL458766 RNH458766 RXD458766 SGZ458766 SQV458766 TAR458766 TKN458766 TUJ458766 UEF458766 UOB458766 UXX458766 VHT458766 VRP458766 WBL458766 WLH458766 WVD458766 A524302 IR524302 SN524302 ACJ524302 AMF524302 AWB524302 BFX524302 BPT524302 BZP524302 CJL524302 CTH524302 DDD524302 DMZ524302 DWV524302 EGR524302 EQN524302 FAJ524302 FKF524302 FUB524302 GDX524302 GNT524302 GXP524302 HHL524302 HRH524302 IBD524302 IKZ524302 IUV524302 JER524302 JON524302 JYJ524302 KIF524302 KSB524302 LBX524302 LLT524302 LVP524302 MFL524302 MPH524302 MZD524302 NIZ524302 NSV524302 OCR524302 OMN524302 OWJ524302 PGF524302 PQB524302 PZX524302 QJT524302 QTP524302 RDL524302 RNH524302 RXD524302 SGZ524302 SQV524302 TAR524302 TKN524302 TUJ524302 UEF524302 UOB524302 UXX524302 VHT524302 VRP524302 WBL524302 WLH524302 WVD524302 A589838 IR589838 SN589838 ACJ589838 AMF589838 AWB589838 BFX589838 BPT589838 BZP589838 CJL589838 CTH589838 DDD589838 DMZ589838 DWV589838 EGR589838 EQN589838 FAJ589838 FKF589838 FUB589838 GDX589838 GNT589838 GXP589838 HHL589838 HRH589838 IBD589838 IKZ589838 IUV589838 JER589838 JON589838 JYJ589838 KIF589838 KSB589838 LBX589838 LLT589838 LVP589838 MFL589838 MPH589838 MZD589838 NIZ589838 NSV589838 OCR589838 OMN589838 OWJ589838 PGF589838 PQB589838 PZX589838 QJT589838 QTP589838 RDL589838 RNH589838 RXD589838 SGZ589838 SQV589838 TAR589838 TKN589838 TUJ589838 UEF589838 UOB589838 UXX589838 VHT589838 VRP589838 WBL589838 WLH589838 WVD589838 A655374 IR655374 SN655374 ACJ655374 AMF655374 AWB655374 BFX655374 BPT655374 BZP655374 CJL655374 CTH655374 DDD655374 DMZ655374 DWV655374 EGR655374 EQN655374 FAJ655374 FKF655374 FUB655374 GDX655374 GNT655374 GXP655374 HHL655374 HRH655374 IBD655374 IKZ655374 IUV655374 JER655374 JON655374 JYJ655374 KIF655374 KSB655374 LBX655374 LLT655374 LVP655374 MFL655374 MPH655374 MZD655374 NIZ655374 NSV655374 OCR655374 OMN655374 OWJ655374 PGF655374 PQB655374 PZX655374 QJT655374 QTP655374 RDL655374 RNH655374 RXD655374 SGZ655374 SQV655374 TAR655374 TKN655374 TUJ655374 UEF655374 UOB655374 UXX655374 VHT655374 VRP655374 WBL655374 WLH655374 WVD655374 A720910 IR720910 SN720910 ACJ720910 AMF720910 AWB720910 BFX720910 BPT720910 BZP720910 CJL720910 CTH720910 DDD720910 DMZ720910 DWV720910 EGR720910 EQN720910 FAJ720910 FKF720910 FUB720910 GDX720910 GNT720910 GXP720910 HHL720910 HRH720910 IBD720910 IKZ720910 IUV720910 JER720910 JON720910 JYJ720910 KIF720910 KSB720910 LBX720910 LLT720910 LVP720910 MFL720910 MPH720910 MZD720910 NIZ720910 NSV720910 OCR720910 OMN720910 OWJ720910 PGF720910 PQB720910 PZX720910 QJT720910 QTP720910 RDL720910 RNH720910 RXD720910 SGZ720910 SQV720910 TAR720910 TKN720910 TUJ720910 UEF720910 UOB720910 UXX720910 VHT720910 VRP720910 WBL720910 WLH720910 WVD720910 A786446 IR786446 SN786446 ACJ786446 AMF786446 AWB786446 BFX786446 BPT786446 BZP786446 CJL786446 CTH786446 DDD786446 DMZ786446 DWV786446 EGR786446 EQN786446 FAJ786446 FKF786446 FUB786446 GDX786446 GNT786446 GXP786446 HHL786446 HRH786446 IBD786446 IKZ786446 IUV786446 JER786446 JON786446 JYJ786446 KIF786446 KSB786446 LBX786446 LLT786446 LVP786446 MFL786446 MPH786446 MZD786446 NIZ786446 NSV786446 OCR786446 OMN786446 OWJ786446 PGF786446 PQB786446 PZX786446 QJT786446 QTP786446 RDL786446 RNH786446 RXD786446 SGZ786446 SQV786446 TAR786446 TKN786446 TUJ786446 UEF786446 UOB786446 UXX786446 VHT786446 VRP786446 WBL786446 WLH786446 WVD786446 A851982 IR851982 SN851982 ACJ851982 AMF851982 AWB851982 BFX851982 BPT851982 BZP851982 CJL851982 CTH851982 DDD851982 DMZ851982 DWV851982 EGR851982 EQN851982 FAJ851982 FKF851982 FUB851982 GDX851982 GNT851982 GXP851982 HHL851982 HRH851982 IBD851982 IKZ851982 IUV851982 JER851982 JON851982 JYJ851982 KIF851982 KSB851982 LBX851982 LLT851982 LVP851982 MFL851982 MPH851982 MZD851982 NIZ851982 NSV851982 OCR851982 OMN851982 OWJ851982 PGF851982 PQB851982 PZX851982 QJT851982 QTP851982 RDL851982 RNH851982 RXD851982 SGZ851982 SQV851982 TAR851982 TKN851982 TUJ851982 UEF851982 UOB851982 UXX851982 VHT851982 VRP851982 WBL851982 WLH851982 WVD851982 A917518 IR917518 SN917518 ACJ917518 AMF917518 AWB917518 BFX917518 BPT917518 BZP917518 CJL917518 CTH917518 DDD917518 DMZ917518 DWV917518 EGR917518 EQN917518 FAJ917518 FKF917518 FUB917518 GDX917518 GNT917518 GXP917518 HHL917518 HRH917518 IBD917518 IKZ917518 IUV917518 JER917518 JON917518 JYJ917518 KIF917518 KSB917518 LBX917518 LLT917518 LVP917518 MFL917518 MPH917518 MZD917518 NIZ917518 NSV917518 OCR917518 OMN917518 OWJ917518 PGF917518 PQB917518 PZX917518 QJT917518 QTP917518 RDL917518 RNH917518 RXD917518 SGZ917518 SQV917518 TAR917518 TKN917518 TUJ917518 UEF917518 UOB917518 UXX917518 VHT917518 VRP917518 WBL917518 WLH917518 WVD917518 A983054 IR983054 SN983054 ACJ983054 AMF983054 AWB983054 BFX983054 BPT983054 BZP983054 CJL983054 CTH983054 DDD983054 DMZ983054 DWV983054 EGR983054 EQN983054 FAJ983054 FKF983054 FUB983054 GDX983054 GNT983054 GXP983054 HHL983054 HRH983054 IBD983054 IKZ983054 IUV983054 JER983054 JON983054 JYJ983054 KIF983054 KSB983054 LBX983054 LLT983054 LVP983054 MFL983054 MPH983054 MZD983054 NIZ983054 NSV983054 OCR983054 OMN983054 OWJ983054 PGF983054 PQB983054 PZX983054 QJT983054 QTP983054 RDL983054 RNH983054 RXD983054 SGZ983054 SQV983054 TAR983054 TKN983054 TUJ983054 UEF983054 UOB983054 UXX983054 VHT983054 VRP983054 WBL983054 WLH983054 WVD18:WVD37 WLH18:WLH37 WBL18:WBL37 VRP18:VRP37 VHT18:VHT37 UXX18:UXX37 UOB18:UOB37 UEF18:UEF37 TUJ18:TUJ37 TKN18:TKN37 TAR18:TAR37 SQV18:SQV37 SGZ18:SGZ37 RXD18:RXD37 RNH18:RNH37 RDL18:RDL37 QTP18:QTP37 QJT18:QJT37 PZX18:PZX37 PQB18:PQB37 PGF18:PGF37 OWJ18:OWJ37 OMN18:OMN37 OCR18:OCR37 NSV18:NSV37 NIZ18:NIZ37 MZD18:MZD37 MPH18:MPH37 MFL18:MFL37 LVP18:LVP37 LLT18:LLT37 LBX18:LBX37 KSB18:KSB37 KIF18:KIF37 JYJ18:JYJ37 JON18:JON37 JER18:JER37 IUV18:IUV37 IKZ18:IKZ37 IBD18:IBD37 HRH18:HRH37 HHL18:HHL37 GXP18:GXP37 GNT18:GNT37 GDX18:GDX37 FUB18:FUB37 FKF18:FKF37 FAJ18:FAJ37 EQN18:EQN37 EGR18:EGR37 DWV18:DWV37 DMZ18:DMZ37 DDD18:DDD37 CTH18:CTH37 CJL18:CJL37 BZP18:BZP37 BPT18:BPT37 BFX18:BFX37 AWB18:AWB37 AMF18:AMF37 ACJ18:ACJ37 SN18:SN37 IR18:IR37 A18:A37">
      <formula1>"1,2,3,4,5"</formula1>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9"/>
  <sheetViews>
    <sheetView topLeftCell="G37" zoomScale="70" zoomScaleNormal="70" workbookViewId="0">
      <selection activeCell="L48" sqref="L48"/>
    </sheetView>
  </sheetViews>
  <sheetFormatPr baseColWidth="10" defaultRowHeight="15"/>
  <cols>
    <col min="1" max="1" width="3.140625" style="28" customWidth="1"/>
    <col min="2" max="2" width="64.7109375" style="28" customWidth="1"/>
    <col min="3" max="3" width="28.7109375" style="28" customWidth="1"/>
    <col min="4" max="4" width="37.140625" style="28" customWidth="1"/>
    <col min="5" max="5" width="23.5703125" style="28" customWidth="1"/>
    <col min="6" max="7" width="31.5703125" style="28" customWidth="1"/>
    <col min="8" max="8" width="21.140625" style="28" customWidth="1"/>
    <col min="9" max="9" width="14.42578125" style="28" customWidth="1"/>
    <col min="10" max="10" width="22.42578125" style="39" customWidth="1"/>
    <col min="11" max="11" width="21.28515625" style="28" customWidth="1"/>
    <col min="12" max="12" width="32" style="28" customWidth="1"/>
    <col min="13" max="13" width="18.7109375" style="28" customWidth="1"/>
    <col min="14" max="14" width="16.28515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239</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v>2</v>
      </c>
      <c r="D10" s="1514"/>
      <c r="E10" s="1515"/>
      <c r="F10" s="32"/>
      <c r="G10" s="32"/>
      <c r="H10" s="32"/>
      <c r="I10" s="32"/>
      <c r="J10" s="510"/>
      <c r="K10" s="32"/>
      <c r="L10" s="32"/>
      <c r="M10" s="32"/>
      <c r="N10" s="33"/>
    </row>
    <row r="11" spans="2:16" ht="15.75" thickBot="1">
      <c r="B11" s="117" t="s">
        <v>8</v>
      </c>
      <c r="C11" s="1">
        <v>41989</v>
      </c>
      <c r="D11" s="35"/>
      <c r="E11" s="35"/>
      <c r="F11" s="35"/>
      <c r="G11" s="35"/>
      <c r="H11" s="35"/>
      <c r="I11" s="35"/>
      <c r="J11" s="511"/>
      <c r="K11" s="35"/>
      <c r="L11" s="35"/>
      <c r="M11" s="35"/>
      <c r="N11" s="37"/>
    </row>
    <row r="12" spans="2:16">
      <c r="B12" s="94"/>
      <c r="C12" s="38"/>
      <c r="D12" s="96"/>
      <c r="E12" s="96"/>
      <c r="F12" s="96"/>
      <c r="G12" s="96"/>
      <c r="H12" s="96"/>
      <c r="I12" s="39"/>
      <c r="K12" s="39"/>
      <c r="L12" s="39"/>
      <c r="M12" s="39"/>
      <c r="N12" s="96"/>
    </row>
    <row r="13" spans="2:16">
      <c r="I13" s="39"/>
      <c r="K13" s="39"/>
      <c r="L13" s="39"/>
      <c r="M13" s="39"/>
      <c r="N13" s="2"/>
    </row>
    <row r="14" spans="2:16" ht="45.75" customHeight="1">
      <c r="B14" s="1516" t="s">
        <v>9</v>
      </c>
      <c r="C14" s="1516"/>
      <c r="D14" s="144" t="s">
        <v>10</v>
      </c>
      <c r="E14" s="144" t="s">
        <v>11</v>
      </c>
      <c r="F14" s="144" t="s">
        <v>12</v>
      </c>
      <c r="G14" s="148"/>
      <c r="I14" s="41"/>
      <c r="J14" s="512"/>
      <c r="K14" s="41"/>
      <c r="L14" s="41"/>
      <c r="M14" s="41"/>
      <c r="N14" s="2"/>
    </row>
    <row r="15" spans="2:16">
      <c r="B15" s="1516"/>
      <c r="C15" s="1516"/>
      <c r="D15" s="144">
        <v>2</v>
      </c>
      <c r="E15" s="42">
        <v>2088281</v>
      </c>
      <c r="F15" s="221">
        <v>1000</v>
      </c>
      <c r="G15" s="150"/>
      <c r="I15" s="45"/>
      <c r="J15" s="514"/>
      <c r="K15" s="45"/>
      <c r="L15" s="45"/>
      <c r="M15" s="45"/>
      <c r="N15" s="2"/>
    </row>
    <row r="16" spans="2:16" ht="15.75" thickBot="1">
      <c r="B16" s="1517" t="s">
        <v>13</v>
      </c>
      <c r="C16" s="1518"/>
      <c r="D16" s="144"/>
      <c r="E16" s="151">
        <f>+SUM(E15:E15)</f>
        <v>2088281</v>
      </c>
      <c r="F16" s="4">
        <f>+SUM(F15:F15)</f>
        <v>1000</v>
      </c>
      <c r="G16" s="150"/>
      <c r="H16" s="46"/>
      <c r="I16" s="39"/>
      <c r="K16" s="39"/>
      <c r="L16" s="39"/>
      <c r="M16" s="39"/>
      <c r="N16" s="47"/>
    </row>
    <row r="17" spans="1:14" ht="45.75" thickBot="1">
      <c r="A17" s="48"/>
      <c r="B17" s="49" t="s">
        <v>14</v>
      </c>
      <c r="C17" s="49" t="s">
        <v>15</v>
      </c>
      <c r="E17" s="41"/>
      <c r="F17" s="41"/>
      <c r="G17" s="41"/>
      <c r="H17" s="41"/>
      <c r="I17" s="50"/>
      <c r="J17" s="477"/>
      <c r="K17" s="50"/>
      <c r="L17" s="50"/>
      <c r="M17" s="50"/>
    </row>
    <row r="18" spans="1:14" ht="15.75" thickBot="1">
      <c r="A18" s="51">
        <v>1</v>
      </c>
      <c r="C18" s="52">
        <v>800</v>
      </c>
      <c r="D18" s="416"/>
      <c r="E18" s="6">
        <f>E16</f>
        <v>2088281</v>
      </c>
      <c r="F18" s="7"/>
      <c r="G18" s="7"/>
      <c r="H18" s="7"/>
      <c r="I18" s="53"/>
      <c r="J18" s="516"/>
      <c r="K18" s="53"/>
      <c r="L18" s="53"/>
      <c r="M18" s="53"/>
    </row>
    <row r="19" spans="1:14">
      <c r="A19" s="142"/>
      <c r="C19" s="54"/>
      <c r="D19" s="45"/>
      <c r="E19" s="56"/>
      <c r="F19" s="7"/>
      <c r="G19" s="7"/>
      <c r="H19" s="7"/>
      <c r="I19" s="53"/>
      <c r="J19" s="516"/>
      <c r="K19" s="53"/>
      <c r="L19" s="53"/>
      <c r="M19" s="53"/>
    </row>
    <row r="20" spans="1:14">
      <c r="A20" s="142"/>
      <c r="C20" s="54"/>
      <c r="D20" s="45"/>
      <c r="E20" s="56"/>
      <c r="F20" s="7"/>
      <c r="G20" s="7"/>
      <c r="H20" s="7"/>
      <c r="I20" s="53"/>
      <c r="J20" s="516"/>
      <c r="K20" s="53"/>
      <c r="L20" s="53"/>
      <c r="M20" s="53"/>
    </row>
    <row r="21" spans="1:14">
      <c r="A21" s="142"/>
      <c r="B21" s="8" t="s">
        <v>16</v>
      </c>
      <c r="C21" s="57"/>
      <c r="D21" s="57"/>
      <c r="E21" s="57"/>
      <c r="F21" s="57"/>
      <c r="G21" s="57"/>
      <c r="H21" s="57"/>
      <c r="I21" s="39"/>
      <c r="K21" s="39"/>
      <c r="L21" s="39"/>
      <c r="M21" s="39"/>
      <c r="N21" s="2"/>
    </row>
    <row r="22" spans="1:14">
      <c r="A22" s="142"/>
      <c r="B22" s="57"/>
      <c r="C22" s="57"/>
      <c r="D22" s="57"/>
      <c r="E22" s="57"/>
      <c r="F22" s="57"/>
      <c r="G22" s="57"/>
      <c r="H22" s="57"/>
      <c r="I22" s="39"/>
      <c r="K22" s="39"/>
      <c r="L22" s="39"/>
      <c r="M22" s="39"/>
      <c r="N22" s="2"/>
    </row>
    <row r="23" spans="1:14">
      <c r="A23" s="142"/>
      <c r="B23" s="9" t="s">
        <v>17</v>
      </c>
      <c r="C23" s="9" t="s">
        <v>18</v>
      </c>
      <c r="D23" s="9" t="s">
        <v>19</v>
      </c>
      <c r="E23" s="57"/>
      <c r="F23" s="57"/>
      <c r="G23" s="57"/>
      <c r="H23" s="57"/>
      <c r="I23" s="39"/>
      <c r="K23" s="39"/>
      <c r="L23" s="39"/>
      <c r="M23" s="39"/>
      <c r="N23" s="2"/>
    </row>
    <row r="24" spans="1:14">
      <c r="A24" s="142"/>
      <c r="B24" s="59" t="s">
        <v>20</v>
      </c>
      <c r="C24" s="59" t="s">
        <v>21</v>
      </c>
      <c r="D24" s="59"/>
      <c r="E24" s="57"/>
      <c r="F24" s="57"/>
      <c r="G24" s="57"/>
      <c r="H24" s="57"/>
      <c r="I24" s="39"/>
      <c r="K24" s="39"/>
      <c r="L24" s="39"/>
      <c r="M24" s="39"/>
      <c r="N24" s="2"/>
    </row>
    <row r="25" spans="1:14">
      <c r="A25" s="142"/>
      <c r="B25" s="59" t="s">
        <v>22</v>
      </c>
      <c r="C25" s="59" t="s">
        <v>21</v>
      </c>
      <c r="D25" s="59"/>
      <c r="E25" s="57"/>
      <c r="F25" s="57"/>
      <c r="G25" s="57"/>
      <c r="H25" s="57"/>
      <c r="I25" s="39"/>
      <c r="K25" s="39"/>
      <c r="L25" s="39"/>
      <c r="M25" s="39"/>
      <c r="N25" s="2"/>
    </row>
    <row r="26" spans="1:14">
      <c r="A26" s="142"/>
      <c r="B26" s="59" t="s">
        <v>23</v>
      </c>
      <c r="C26" s="59" t="s">
        <v>21</v>
      </c>
      <c r="D26" s="59"/>
      <c r="E26" s="57"/>
      <c r="F26" s="57"/>
      <c r="G26" s="57"/>
      <c r="H26" s="57"/>
      <c r="I26" s="39"/>
      <c r="K26" s="39"/>
      <c r="L26" s="39"/>
      <c r="M26" s="39"/>
      <c r="N26" s="2"/>
    </row>
    <row r="27" spans="1:14">
      <c r="A27" s="142"/>
      <c r="B27" s="59" t="s">
        <v>24</v>
      </c>
      <c r="C27" s="59" t="s">
        <v>21</v>
      </c>
      <c r="D27" s="59"/>
      <c r="E27" s="57"/>
      <c r="F27" s="57"/>
      <c r="G27" s="57"/>
      <c r="H27" s="57"/>
      <c r="I27" s="39"/>
      <c r="K27" s="39"/>
      <c r="L27" s="39"/>
      <c r="M27" s="39"/>
      <c r="N27" s="2"/>
    </row>
    <row r="28" spans="1:14">
      <c r="A28" s="142"/>
      <c r="B28" s="90" t="s">
        <v>25</v>
      </c>
      <c r="C28" s="88" t="s">
        <v>21</v>
      </c>
      <c r="D28" s="90"/>
      <c r="E28" s="57"/>
      <c r="F28" s="57"/>
      <c r="G28" s="57"/>
      <c r="H28" s="57"/>
      <c r="I28" s="39"/>
      <c r="K28" s="39"/>
      <c r="L28" s="39"/>
      <c r="M28" s="39"/>
      <c r="N28" s="2"/>
    </row>
    <row r="29" spans="1:14">
      <c r="A29" s="142"/>
      <c r="B29" s="57"/>
      <c r="C29" s="57"/>
      <c r="D29" s="57"/>
      <c r="E29" s="57"/>
      <c r="F29" s="57"/>
      <c r="G29" s="57"/>
      <c r="H29" s="57"/>
      <c r="I29" s="39"/>
      <c r="K29" s="39"/>
      <c r="L29" s="39"/>
      <c r="M29" s="39"/>
      <c r="N29" s="2"/>
    </row>
    <row r="30" spans="1:14">
      <c r="A30" s="142"/>
      <c r="B30" s="8" t="s">
        <v>26</v>
      </c>
      <c r="C30" s="57"/>
      <c r="D30" s="57"/>
      <c r="E30" s="57"/>
      <c r="F30" s="57"/>
      <c r="G30" s="57"/>
      <c r="H30" s="57"/>
      <c r="I30" s="39"/>
      <c r="K30" s="39"/>
      <c r="L30" s="39"/>
      <c r="M30" s="39"/>
      <c r="N30" s="2"/>
    </row>
    <row r="31" spans="1:14">
      <c r="A31" s="142"/>
      <c r="B31" s="57"/>
      <c r="C31" s="57"/>
      <c r="D31" s="57"/>
      <c r="E31" s="57"/>
      <c r="F31" s="57"/>
      <c r="G31" s="57"/>
      <c r="H31" s="57"/>
      <c r="I31" s="39"/>
      <c r="K31" s="39"/>
      <c r="L31" s="39"/>
      <c r="M31" s="39"/>
      <c r="N31" s="2"/>
    </row>
    <row r="32" spans="1:14">
      <c r="A32" s="142"/>
      <c r="B32" s="57"/>
      <c r="C32" s="57"/>
      <c r="D32" s="57"/>
      <c r="E32" s="57"/>
      <c r="F32" s="57"/>
      <c r="G32" s="57"/>
      <c r="H32" s="57"/>
      <c r="I32" s="39"/>
      <c r="K32" s="39"/>
      <c r="L32" s="39"/>
      <c r="M32" s="39"/>
      <c r="N32" s="2"/>
    </row>
    <row r="33" spans="1:26">
      <c r="A33" s="142"/>
      <c r="B33" s="9" t="s">
        <v>17</v>
      </c>
      <c r="C33" s="9" t="s">
        <v>27</v>
      </c>
      <c r="D33" s="146" t="s">
        <v>28</v>
      </c>
      <c r="E33" s="146" t="s">
        <v>29</v>
      </c>
      <c r="F33" s="57"/>
      <c r="G33" s="57"/>
      <c r="H33" s="57"/>
      <c r="I33" s="39"/>
      <c r="K33" s="39"/>
      <c r="L33" s="39"/>
      <c r="M33" s="39"/>
      <c r="N33" s="2"/>
    </row>
    <row r="34" spans="1:26" ht="65.25" customHeight="1">
      <c r="A34" s="142"/>
      <c r="B34" s="367" t="s">
        <v>30</v>
      </c>
      <c r="C34" s="141">
        <v>40</v>
      </c>
      <c r="D34" s="138">
        <f>+D128</f>
        <v>40</v>
      </c>
      <c r="E34" s="1519">
        <f>+D34+D35</f>
        <v>100</v>
      </c>
      <c r="F34" s="57"/>
      <c r="G34" s="57"/>
      <c r="H34" s="57"/>
      <c r="I34" s="39"/>
      <c r="K34" s="39"/>
      <c r="L34" s="39"/>
      <c r="M34" s="39"/>
      <c r="N34" s="2"/>
    </row>
    <row r="35" spans="1:26" ht="82.5" customHeight="1">
      <c r="A35" s="142"/>
      <c r="B35" s="367" t="s">
        <v>31</v>
      </c>
      <c r="C35" s="141">
        <v>60</v>
      </c>
      <c r="D35" s="138">
        <f>+D129</f>
        <v>60</v>
      </c>
      <c r="E35" s="1520"/>
      <c r="F35" s="57"/>
      <c r="G35" s="57"/>
      <c r="H35" s="57"/>
      <c r="I35" s="39"/>
      <c r="K35" s="39"/>
      <c r="L35" s="39"/>
      <c r="M35" s="39"/>
      <c r="N35" s="2"/>
    </row>
    <row r="36" spans="1:26">
      <c r="A36" s="142"/>
      <c r="C36" s="54"/>
      <c r="D36" s="45"/>
      <c r="E36" s="56"/>
      <c r="F36" s="7"/>
      <c r="G36" s="7"/>
      <c r="H36" s="7"/>
      <c r="I36" s="53"/>
      <c r="J36" s="516"/>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60" customHeight="1">
      <c r="A41" s="14">
        <v>1</v>
      </c>
      <c r="B41" s="14" t="s">
        <v>2058</v>
      </c>
      <c r="C41" s="192" t="s">
        <v>2059</v>
      </c>
      <c r="D41" s="72" t="s">
        <v>1422</v>
      </c>
      <c r="E41" s="916" t="s">
        <v>2060</v>
      </c>
      <c r="F41" s="916" t="s">
        <v>18</v>
      </c>
      <c r="G41" s="16" t="s">
        <v>514</v>
      </c>
      <c r="H41" s="517">
        <v>40232</v>
      </c>
      <c r="I41" s="362">
        <v>40527</v>
      </c>
      <c r="J41" s="103" t="s">
        <v>19</v>
      </c>
      <c r="K41" s="105">
        <f>(DAYS360(H41,I41))/30</f>
        <v>9.7333333333333325</v>
      </c>
      <c r="L41" s="103" t="s">
        <v>514</v>
      </c>
      <c r="M41" s="105">
        <v>7143</v>
      </c>
      <c r="N41" s="105" t="s">
        <v>514</v>
      </c>
      <c r="O41" s="106">
        <v>2070792496</v>
      </c>
      <c r="P41" s="106" t="s">
        <v>2061</v>
      </c>
      <c r="Q41" s="1610"/>
      <c r="R41" s="1609"/>
      <c r="S41" s="64"/>
      <c r="T41" s="64"/>
      <c r="U41" s="64"/>
      <c r="V41" s="64"/>
      <c r="W41" s="64"/>
      <c r="X41" s="64"/>
      <c r="Y41" s="64"/>
      <c r="Z41" s="64"/>
    </row>
    <row r="42" spans="1:26" s="147" customFormat="1" ht="60" customHeight="1">
      <c r="A42" s="14"/>
      <c r="B42" s="14" t="s">
        <v>2058</v>
      </c>
      <c r="C42" s="192" t="s">
        <v>2059</v>
      </c>
      <c r="D42" s="72" t="s">
        <v>6852</v>
      </c>
      <c r="E42" s="916" t="s">
        <v>6853</v>
      </c>
      <c r="F42" s="916" t="s">
        <v>18</v>
      </c>
      <c r="G42" s="16" t="s">
        <v>514</v>
      </c>
      <c r="H42" s="517">
        <v>40599</v>
      </c>
      <c r="I42" s="362">
        <v>40896</v>
      </c>
      <c r="J42" s="103" t="s">
        <v>19</v>
      </c>
      <c r="K42" s="105">
        <v>11</v>
      </c>
      <c r="L42" s="103" t="s">
        <v>514</v>
      </c>
      <c r="M42" s="105">
        <v>194</v>
      </c>
      <c r="N42" s="105" t="s">
        <v>514</v>
      </c>
      <c r="O42" s="106">
        <v>1708733437</v>
      </c>
      <c r="P42" s="106"/>
      <c r="Q42" s="1611"/>
      <c r="R42" s="1609"/>
      <c r="S42" s="64"/>
      <c r="T42" s="64"/>
      <c r="U42" s="64"/>
      <c r="V42" s="64"/>
      <c r="W42" s="64"/>
      <c r="X42" s="64"/>
      <c r="Y42" s="64"/>
      <c r="Z42" s="64"/>
    </row>
    <row r="43" spans="1:26" s="147" customFormat="1" ht="30">
      <c r="A43" s="14">
        <f>+A41+1</f>
        <v>2</v>
      </c>
      <c r="B43" s="14" t="s">
        <v>2058</v>
      </c>
      <c r="C43" s="192" t="s">
        <v>2059</v>
      </c>
      <c r="D43" s="72" t="s">
        <v>245</v>
      </c>
      <c r="E43" s="916">
        <v>2120980</v>
      </c>
      <c r="F43" s="916" t="s">
        <v>18</v>
      </c>
      <c r="G43" s="16" t="s">
        <v>514</v>
      </c>
      <c r="H43" s="100">
        <v>41003</v>
      </c>
      <c r="I43" s="362">
        <v>41171</v>
      </c>
      <c r="J43" s="103" t="s">
        <v>19</v>
      </c>
      <c r="K43" s="105">
        <f>(DAYS360(H43,I43))/30</f>
        <v>5.5</v>
      </c>
      <c r="L43" s="103" t="s">
        <v>514</v>
      </c>
      <c r="M43" s="105">
        <v>377</v>
      </c>
      <c r="N43" s="105" t="s">
        <v>514</v>
      </c>
      <c r="O43" s="106">
        <v>232058354</v>
      </c>
      <c r="P43" s="106" t="s">
        <v>2062</v>
      </c>
      <c r="Q43" s="1612"/>
      <c r="R43" s="1609"/>
      <c r="S43" s="64"/>
      <c r="T43" s="64"/>
      <c r="U43" s="64"/>
      <c r="V43" s="64"/>
      <c r="W43" s="64"/>
      <c r="X43" s="64"/>
      <c r="Y43" s="64"/>
      <c r="Z43" s="64"/>
    </row>
    <row r="44" spans="1:26" s="136" customFormat="1">
      <c r="A44" s="129"/>
      <c r="B44" s="130" t="s">
        <v>29</v>
      </c>
      <c r="C44" s="131"/>
      <c r="D44" s="109"/>
      <c r="E44" s="132"/>
      <c r="F44" s="131"/>
      <c r="G44" s="131"/>
      <c r="H44" s="131"/>
      <c r="I44" s="133"/>
      <c r="J44" s="133"/>
      <c r="K44" s="109">
        <f>SUM(K41:K43)</f>
        <v>26.233333333333334</v>
      </c>
      <c r="L44" s="109">
        <f>SUM(L41:L43)</f>
        <v>0</v>
      </c>
      <c r="M44" s="110">
        <f>SUM(M41:M43)</f>
        <v>7714</v>
      </c>
      <c r="N44" s="109">
        <f>SUM(N41:N43)</f>
        <v>0</v>
      </c>
      <c r="O44" s="134"/>
      <c r="P44" s="134"/>
      <c r="Q44" s="135"/>
    </row>
    <row r="45" spans="1:26" s="66" customFormat="1">
      <c r="E45" s="68"/>
      <c r="J45" s="520"/>
    </row>
    <row r="46" spans="1:26" s="66" customFormat="1">
      <c r="B46" s="1587" t="s">
        <v>57</v>
      </c>
      <c r="C46" s="1587" t="s">
        <v>58</v>
      </c>
      <c r="D46" s="1589" t="s">
        <v>59</v>
      </c>
      <c r="E46" s="1589"/>
      <c r="J46" s="520"/>
    </row>
    <row r="47" spans="1:26" s="66" customFormat="1">
      <c r="B47" s="1588"/>
      <c r="C47" s="1588"/>
      <c r="D47" s="146" t="s">
        <v>60</v>
      </c>
      <c r="E47" s="118" t="s">
        <v>61</v>
      </c>
      <c r="J47" s="520"/>
    </row>
    <row r="48" spans="1:26" s="66" customFormat="1" ht="30.6" customHeight="1">
      <c r="B48" s="19" t="s">
        <v>62</v>
      </c>
      <c r="C48" s="160">
        <f>+K44</f>
        <v>26.233333333333334</v>
      </c>
      <c r="D48" s="71" t="s">
        <v>21</v>
      </c>
      <c r="E48" s="90"/>
      <c r="F48" s="112"/>
      <c r="G48" s="112"/>
      <c r="H48" s="112"/>
      <c r="I48" s="112"/>
      <c r="J48" s="521"/>
      <c r="K48" s="112"/>
      <c r="L48" s="112"/>
      <c r="M48" s="112"/>
    </row>
    <row r="49" spans="2:17" s="66" customFormat="1" ht="30" customHeight="1">
      <c r="B49" s="19" t="s">
        <v>64</v>
      </c>
      <c r="C49" s="160">
        <f>+M44</f>
        <v>7714</v>
      </c>
      <c r="D49" s="71" t="s">
        <v>21</v>
      </c>
      <c r="E49" s="90"/>
      <c r="J49" s="520"/>
    </row>
    <row r="50" spans="2:17" s="66" customFormat="1">
      <c r="B50" s="113"/>
      <c r="C50" s="1512"/>
      <c r="D50" s="1512"/>
      <c r="E50" s="1512"/>
      <c r="F50" s="1512"/>
      <c r="G50" s="1512"/>
      <c r="H50" s="1512"/>
      <c r="I50" s="1512"/>
      <c r="J50" s="1512"/>
      <c r="K50" s="1512"/>
      <c r="L50" s="1512"/>
      <c r="M50" s="1512"/>
      <c r="N50" s="1512"/>
    </row>
    <row r="51" spans="2:17" ht="28.15" customHeight="1" thickBot="1"/>
    <row r="52" spans="2:17" ht="15.75" thickBot="1">
      <c r="B52" s="1513" t="s">
        <v>65</v>
      </c>
      <c r="C52" s="1513"/>
      <c r="D52" s="1513"/>
      <c r="E52" s="1513"/>
      <c r="F52" s="1513"/>
      <c r="G52" s="1513"/>
      <c r="H52" s="1513"/>
      <c r="I52" s="1513"/>
      <c r="J52" s="1513"/>
      <c r="K52" s="1513"/>
      <c r="L52" s="1513"/>
      <c r="M52" s="1513"/>
      <c r="N52" s="1513"/>
    </row>
    <row r="55" spans="2:17" ht="109.5" customHeight="1">
      <c r="B55" s="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c r="B56" s="72" t="s">
        <v>1087</v>
      </c>
      <c r="C56" s="72" t="s">
        <v>251</v>
      </c>
      <c r="D56" s="74" t="s">
        <v>2063</v>
      </c>
      <c r="E56" s="74">
        <v>1000</v>
      </c>
      <c r="F56" s="76" t="s">
        <v>514</v>
      </c>
      <c r="G56" s="76" t="s">
        <v>514</v>
      </c>
      <c r="H56" s="76" t="s">
        <v>514</v>
      </c>
      <c r="I56" s="77" t="s">
        <v>18</v>
      </c>
      <c r="J56" s="76" t="s">
        <v>514</v>
      </c>
      <c r="K56" s="59" t="s">
        <v>514</v>
      </c>
      <c r="L56" s="59" t="s">
        <v>514</v>
      </c>
      <c r="M56" s="59" t="s">
        <v>514</v>
      </c>
      <c r="N56" s="59" t="s">
        <v>514</v>
      </c>
      <c r="O56" s="1526"/>
      <c r="P56" s="1527"/>
      <c r="Q56" s="59" t="s">
        <v>18</v>
      </c>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5" spans="2:17" ht="76.5" customHeight="1">
      <c r="B65" s="9" t="s">
        <v>88</v>
      </c>
      <c r="C65" s="9" t="s">
        <v>89</v>
      </c>
      <c r="D65" s="9" t="s">
        <v>90</v>
      </c>
      <c r="E65" s="9" t="s">
        <v>91</v>
      </c>
      <c r="F65" s="9" t="s">
        <v>92</v>
      </c>
      <c r="G65" s="9" t="s">
        <v>93</v>
      </c>
      <c r="H65" s="9" t="s">
        <v>94</v>
      </c>
      <c r="I65" s="9" t="s">
        <v>95</v>
      </c>
      <c r="J65" s="1522" t="s">
        <v>164</v>
      </c>
      <c r="K65" s="1529"/>
      <c r="L65" s="1523"/>
      <c r="M65" s="9" t="s">
        <v>97</v>
      </c>
      <c r="N65" s="9" t="s">
        <v>234</v>
      </c>
      <c r="O65" s="9" t="s">
        <v>235</v>
      </c>
      <c r="P65" s="1522" t="s">
        <v>79</v>
      </c>
      <c r="Q65" s="1523"/>
    </row>
    <row r="66" spans="2:17" s="30" customFormat="1" ht="243" customHeight="1">
      <c r="B66" s="78" t="s">
        <v>356</v>
      </c>
      <c r="C66" s="78" t="s">
        <v>2064</v>
      </c>
      <c r="D66" s="78" t="s">
        <v>2065</v>
      </c>
      <c r="E66" s="893">
        <v>10294192</v>
      </c>
      <c r="F66" s="78" t="s">
        <v>2066</v>
      </c>
      <c r="G66" s="78" t="s">
        <v>2067</v>
      </c>
      <c r="H66" s="216">
        <v>41570</v>
      </c>
      <c r="I66" s="91" t="s">
        <v>514</v>
      </c>
      <c r="J66" s="141" t="s">
        <v>2068</v>
      </c>
      <c r="K66" s="91" t="s">
        <v>2069</v>
      </c>
      <c r="L66" s="91" t="s">
        <v>2070</v>
      </c>
      <c r="M66" s="78" t="s">
        <v>18</v>
      </c>
      <c r="N66" s="78" t="s">
        <v>18</v>
      </c>
      <c r="O66" s="78" t="s">
        <v>259</v>
      </c>
      <c r="P66" s="1528"/>
      <c r="Q66" s="1528"/>
    </row>
    <row r="67" spans="2:17" s="30" customFormat="1" ht="137.25" customHeight="1">
      <c r="B67" s="78" t="s">
        <v>356</v>
      </c>
      <c r="C67" s="78" t="s">
        <v>2071</v>
      </c>
      <c r="D67" s="78" t="s">
        <v>2072</v>
      </c>
      <c r="E67" s="893">
        <v>76314872</v>
      </c>
      <c r="F67" s="78" t="s">
        <v>2073</v>
      </c>
      <c r="G67" s="78" t="s">
        <v>283</v>
      </c>
      <c r="H67" s="216">
        <v>37421</v>
      </c>
      <c r="I67" s="91">
        <v>38986</v>
      </c>
      <c r="J67" s="141" t="s">
        <v>2074</v>
      </c>
      <c r="K67" s="91" t="s">
        <v>2075</v>
      </c>
      <c r="L67" s="91" t="s">
        <v>2076</v>
      </c>
      <c r="M67" s="78" t="s">
        <v>18</v>
      </c>
      <c r="N67" s="78" t="s">
        <v>18</v>
      </c>
      <c r="O67" s="78" t="s">
        <v>259</v>
      </c>
      <c r="P67" s="1530"/>
      <c r="Q67" s="1531"/>
    </row>
    <row r="68" spans="2:17" s="30" customFormat="1" ht="243.75" customHeight="1">
      <c r="B68" s="78" t="s">
        <v>356</v>
      </c>
      <c r="C68" s="78" t="s">
        <v>2077</v>
      </c>
      <c r="D68" s="78" t="s">
        <v>2078</v>
      </c>
      <c r="E68" s="893">
        <v>76322017</v>
      </c>
      <c r="F68" s="78" t="s">
        <v>2079</v>
      </c>
      <c r="G68" s="78" t="s">
        <v>2080</v>
      </c>
      <c r="H68" s="216">
        <v>37162</v>
      </c>
      <c r="I68" s="91"/>
      <c r="J68" s="141" t="s">
        <v>2068</v>
      </c>
      <c r="K68" s="91" t="s">
        <v>2081</v>
      </c>
      <c r="L68" s="91" t="s">
        <v>2076</v>
      </c>
      <c r="M68" s="78" t="s">
        <v>18</v>
      </c>
      <c r="N68" s="78" t="s">
        <v>18</v>
      </c>
      <c r="O68" s="78" t="s">
        <v>259</v>
      </c>
      <c r="P68" s="1530"/>
      <c r="Q68" s="1531"/>
    </row>
    <row r="69" spans="2:17" s="30" customFormat="1" ht="55.5" customHeight="1">
      <c r="B69" s="78" t="s">
        <v>356</v>
      </c>
      <c r="C69" s="78" t="s">
        <v>2082</v>
      </c>
      <c r="D69" s="78" t="s">
        <v>2083</v>
      </c>
      <c r="E69" s="893">
        <v>60254513</v>
      </c>
      <c r="F69" s="78" t="s">
        <v>2084</v>
      </c>
      <c r="G69" s="78" t="s">
        <v>2085</v>
      </c>
      <c r="H69" s="216" t="s">
        <v>2086</v>
      </c>
      <c r="I69" s="91" t="s">
        <v>514</v>
      </c>
      <c r="J69" s="141" t="s">
        <v>2087</v>
      </c>
      <c r="K69" s="91" t="s">
        <v>2088</v>
      </c>
      <c r="L69" s="91" t="s">
        <v>2089</v>
      </c>
      <c r="M69" s="78" t="s">
        <v>18</v>
      </c>
      <c r="N69" s="78" t="s">
        <v>18</v>
      </c>
      <c r="O69" s="78" t="s">
        <v>259</v>
      </c>
      <c r="P69" s="1530"/>
      <c r="Q69" s="1531"/>
    </row>
    <row r="70" spans="2:17" s="30" customFormat="1" ht="342.75" customHeight="1">
      <c r="B70" s="78" t="s">
        <v>1445</v>
      </c>
      <c r="C70" s="78" t="s">
        <v>2090</v>
      </c>
      <c r="D70" s="78" t="s">
        <v>2091</v>
      </c>
      <c r="E70" s="893">
        <v>34555626</v>
      </c>
      <c r="F70" s="78" t="s">
        <v>277</v>
      </c>
      <c r="G70" s="78" t="s">
        <v>2092</v>
      </c>
      <c r="H70" s="216">
        <v>37707</v>
      </c>
      <c r="I70" s="91"/>
      <c r="J70" s="141" t="s">
        <v>2093</v>
      </c>
      <c r="K70" s="91" t="s">
        <v>2094</v>
      </c>
      <c r="L70" s="91" t="s">
        <v>2095</v>
      </c>
      <c r="M70" s="78" t="s">
        <v>18</v>
      </c>
      <c r="N70" s="78" t="s">
        <v>18</v>
      </c>
      <c r="O70" s="78" t="s">
        <v>259</v>
      </c>
      <c r="P70" s="1530"/>
      <c r="Q70" s="1531"/>
    </row>
    <row r="71" spans="2:17" s="30" customFormat="1" ht="55.5" customHeight="1">
      <c r="B71" s="78" t="s">
        <v>1445</v>
      </c>
      <c r="C71" s="78" t="s">
        <v>2090</v>
      </c>
      <c r="D71" s="78" t="s">
        <v>2096</v>
      </c>
      <c r="E71" s="893">
        <v>36318914</v>
      </c>
      <c r="F71" s="78" t="s">
        <v>1316</v>
      </c>
      <c r="G71" s="78" t="s">
        <v>2097</v>
      </c>
      <c r="H71" s="216">
        <v>39381</v>
      </c>
      <c r="I71" s="78">
        <v>133148</v>
      </c>
      <c r="J71" s="141" t="s">
        <v>2098</v>
      </c>
      <c r="K71" s="91" t="s">
        <v>2099</v>
      </c>
      <c r="L71" s="91" t="s">
        <v>2100</v>
      </c>
      <c r="M71" s="78" t="s">
        <v>18</v>
      </c>
      <c r="N71" s="78" t="s">
        <v>18</v>
      </c>
      <c r="O71" s="78" t="s">
        <v>259</v>
      </c>
      <c r="P71" s="1530"/>
      <c r="Q71" s="1531"/>
    </row>
    <row r="72" spans="2:17" s="30" customFormat="1" ht="55.5" customHeight="1">
      <c r="B72" s="78" t="s">
        <v>1445</v>
      </c>
      <c r="C72" s="78" t="s">
        <v>2090</v>
      </c>
      <c r="D72" s="78" t="s">
        <v>2101</v>
      </c>
      <c r="E72" s="893">
        <v>98381222</v>
      </c>
      <c r="F72" s="78" t="s">
        <v>1316</v>
      </c>
      <c r="G72" s="78" t="s">
        <v>271</v>
      </c>
      <c r="H72" s="216">
        <v>37697</v>
      </c>
      <c r="I72" s="91" t="s">
        <v>2102</v>
      </c>
      <c r="J72" s="141" t="s">
        <v>2103</v>
      </c>
      <c r="K72" s="91" t="s">
        <v>2104</v>
      </c>
      <c r="L72" s="91" t="s">
        <v>2105</v>
      </c>
      <c r="M72" s="78" t="s">
        <v>18</v>
      </c>
      <c r="N72" s="78" t="s">
        <v>18</v>
      </c>
      <c r="O72" s="78" t="s">
        <v>259</v>
      </c>
      <c r="P72" s="1528"/>
      <c r="Q72" s="1528"/>
    </row>
    <row r="73" spans="2:17" s="30" customFormat="1" ht="55.5" customHeight="1">
      <c r="B73" s="78" t="s">
        <v>1445</v>
      </c>
      <c r="C73" s="78" t="s">
        <v>2090</v>
      </c>
      <c r="D73" s="78" t="s">
        <v>2106</v>
      </c>
      <c r="E73" s="893">
        <v>76312029</v>
      </c>
      <c r="F73" s="78" t="s">
        <v>1651</v>
      </c>
      <c r="G73" s="78" t="s">
        <v>1341</v>
      </c>
      <c r="H73" s="216">
        <v>37603</v>
      </c>
      <c r="I73" s="91" t="s">
        <v>2102</v>
      </c>
      <c r="J73" s="70" t="s">
        <v>2087</v>
      </c>
      <c r="K73" s="428">
        <v>41671</v>
      </c>
      <c r="L73" s="91" t="s">
        <v>2107</v>
      </c>
      <c r="M73" s="78" t="s">
        <v>18</v>
      </c>
      <c r="N73" s="78" t="s">
        <v>18</v>
      </c>
      <c r="O73" s="78" t="s">
        <v>259</v>
      </c>
      <c r="P73" s="1528"/>
      <c r="Q73" s="1528"/>
    </row>
    <row r="74" spans="2:17" s="30" customFormat="1" ht="250.5" customHeight="1">
      <c r="B74" s="78" t="s">
        <v>1445</v>
      </c>
      <c r="C74" s="78" t="s">
        <v>2090</v>
      </c>
      <c r="D74" s="78" t="s">
        <v>2108</v>
      </c>
      <c r="E74" s="893">
        <v>1061730001</v>
      </c>
      <c r="F74" s="78" t="s">
        <v>277</v>
      </c>
      <c r="G74" s="78" t="s">
        <v>283</v>
      </c>
      <c r="H74" s="216">
        <v>41803</v>
      </c>
      <c r="I74" s="91">
        <v>144105</v>
      </c>
      <c r="J74" s="141" t="s">
        <v>6144</v>
      </c>
      <c r="K74" s="91" t="s">
        <v>6145</v>
      </c>
      <c r="L74" s="91" t="s">
        <v>2107</v>
      </c>
      <c r="M74" s="78" t="s">
        <v>18</v>
      </c>
      <c r="N74" s="78" t="s">
        <v>18</v>
      </c>
      <c r="O74" s="78" t="s">
        <v>259</v>
      </c>
      <c r="P74" s="1530"/>
      <c r="Q74" s="1531"/>
    </row>
    <row r="75" spans="2:17" s="30" customFormat="1" ht="409.5">
      <c r="B75" s="78" t="s">
        <v>1445</v>
      </c>
      <c r="C75" s="78" t="s">
        <v>2090</v>
      </c>
      <c r="D75" s="78" t="s">
        <v>2109</v>
      </c>
      <c r="E75" s="893">
        <v>10294000</v>
      </c>
      <c r="F75" s="78" t="s">
        <v>2110</v>
      </c>
      <c r="G75" s="78" t="s">
        <v>2111</v>
      </c>
      <c r="H75" s="216">
        <v>40531</v>
      </c>
      <c r="I75" s="91"/>
      <c r="J75" s="141" t="s">
        <v>2112</v>
      </c>
      <c r="K75" s="91" t="s">
        <v>2113</v>
      </c>
      <c r="L75" s="91" t="s">
        <v>2107</v>
      </c>
      <c r="M75" s="78" t="s">
        <v>18</v>
      </c>
      <c r="N75" s="78" t="s">
        <v>18</v>
      </c>
      <c r="O75" s="78" t="s">
        <v>259</v>
      </c>
      <c r="P75" s="1528"/>
      <c r="Q75" s="1528"/>
    </row>
    <row r="76" spans="2:17" s="30" customFormat="1" ht="77.25" customHeight="1">
      <c r="B76" s="78" t="s">
        <v>1445</v>
      </c>
      <c r="C76" s="78" t="s">
        <v>2090</v>
      </c>
      <c r="D76" s="78" t="s">
        <v>2114</v>
      </c>
      <c r="E76" s="893">
        <v>1061729548</v>
      </c>
      <c r="F76" s="78" t="s">
        <v>277</v>
      </c>
      <c r="G76" s="78" t="s">
        <v>278</v>
      </c>
      <c r="H76" s="216">
        <v>41773</v>
      </c>
      <c r="I76" s="91" t="s">
        <v>2115</v>
      </c>
      <c r="J76" s="141" t="s">
        <v>2116</v>
      </c>
      <c r="K76" s="91" t="s">
        <v>2117</v>
      </c>
      <c r="L76" s="91" t="s">
        <v>2118</v>
      </c>
      <c r="M76" s="78" t="s">
        <v>18</v>
      </c>
      <c r="N76" s="78" t="s">
        <v>18</v>
      </c>
      <c r="O76" s="78" t="s">
        <v>19</v>
      </c>
      <c r="P76" s="1528" t="s">
        <v>2119</v>
      </c>
      <c r="Q76" s="1528"/>
    </row>
    <row r="77" spans="2:17" s="30" customFormat="1">
      <c r="B77" s="93"/>
      <c r="C77" s="93"/>
      <c r="D77" s="93"/>
      <c r="E77" s="1218"/>
      <c r="F77" s="93"/>
      <c r="G77" s="93"/>
      <c r="H77" s="451"/>
      <c r="I77" s="41"/>
      <c r="J77" s="142"/>
      <c r="K77" s="41"/>
      <c r="L77" s="41"/>
      <c r="M77" s="93"/>
      <c r="N77" s="93"/>
      <c r="O77" s="93"/>
      <c r="P77" s="142"/>
      <c r="Q77" s="142"/>
    </row>
    <row r="78" spans="2:17" ht="15.75" thickBot="1">
      <c r="B78" s="1553" t="s">
        <v>139</v>
      </c>
      <c r="C78" s="1554"/>
      <c r="D78" s="1554"/>
      <c r="E78" s="1554"/>
      <c r="F78" s="1554"/>
      <c r="G78" s="1554"/>
      <c r="H78" s="1554"/>
      <c r="I78" s="1554"/>
      <c r="J78" s="1554"/>
      <c r="K78" s="1554"/>
      <c r="L78" s="1554"/>
      <c r="M78" s="1554"/>
      <c r="N78" s="1555"/>
      <c r="P78" s="30"/>
    </row>
    <row r="79" spans="2:17">
      <c r="J79" s="28"/>
    </row>
    <row r="80" spans="2:17">
      <c r="J80" s="28"/>
    </row>
    <row r="81" spans="1:26" ht="30">
      <c r="B81" s="22" t="s">
        <v>17</v>
      </c>
      <c r="C81" s="22" t="s">
        <v>80</v>
      </c>
      <c r="D81" s="1522" t="s">
        <v>79</v>
      </c>
      <c r="E81" s="1523"/>
      <c r="J81" s="28"/>
    </row>
    <row r="82" spans="1:26" ht="46.9" customHeight="1">
      <c r="B82" s="78" t="s">
        <v>140</v>
      </c>
      <c r="C82" s="60" t="s">
        <v>18</v>
      </c>
      <c r="D82" s="1528" t="s">
        <v>1761</v>
      </c>
      <c r="E82" s="1528"/>
      <c r="F82" s="166"/>
    </row>
    <row r="85" spans="1:26">
      <c r="B85" s="1505" t="s">
        <v>141</v>
      </c>
      <c r="C85" s="1506"/>
      <c r="D85" s="1506"/>
      <c r="E85" s="1506"/>
      <c r="F85" s="1506"/>
      <c r="G85" s="1506"/>
      <c r="H85" s="1506"/>
      <c r="I85" s="1506"/>
      <c r="J85" s="1506"/>
      <c r="K85" s="1506"/>
      <c r="L85" s="1506"/>
      <c r="M85" s="1506"/>
      <c r="N85" s="1506"/>
      <c r="O85" s="1506"/>
      <c r="P85" s="1506"/>
    </row>
    <row r="87" spans="1:26" ht="15.75" thickBot="1"/>
    <row r="88" spans="1:26" ht="15.75" thickBot="1">
      <c r="B88" s="1532" t="s">
        <v>142</v>
      </c>
      <c r="C88" s="1533"/>
      <c r="D88" s="1533"/>
      <c r="E88" s="1533"/>
      <c r="F88" s="1533"/>
      <c r="G88" s="1533"/>
      <c r="H88" s="1533"/>
      <c r="I88" s="1533"/>
      <c r="J88" s="1533"/>
      <c r="K88" s="1533"/>
      <c r="L88" s="1533"/>
      <c r="M88" s="1533"/>
      <c r="N88" s="1534"/>
    </row>
    <row r="90" spans="1:26" ht="15.75" thickBot="1">
      <c r="M90" s="10"/>
      <c r="N90" s="10"/>
    </row>
    <row r="91" spans="1:26" s="39" customFormat="1" ht="109.5" customHeight="1">
      <c r="B91" s="11" t="s">
        <v>33</v>
      </c>
      <c r="C91" s="11" t="s">
        <v>34</v>
      </c>
      <c r="D91" s="11" t="s">
        <v>35</v>
      </c>
      <c r="E91" s="11" t="s">
        <v>36</v>
      </c>
      <c r="F91" s="11" t="s">
        <v>37</v>
      </c>
      <c r="G91" s="11" t="s">
        <v>38</v>
      </c>
      <c r="H91" s="11" t="s">
        <v>39</v>
      </c>
      <c r="I91" s="11" t="s">
        <v>40</v>
      </c>
      <c r="J91" s="11" t="s">
        <v>41</v>
      </c>
      <c r="K91" s="11" t="s">
        <v>42</v>
      </c>
      <c r="L91" s="11" t="s">
        <v>43</v>
      </c>
      <c r="M91" s="12" t="s">
        <v>44</v>
      </c>
      <c r="N91" s="11" t="s">
        <v>45</v>
      </c>
      <c r="O91" s="11" t="s">
        <v>46</v>
      </c>
      <c r="P91" s="13" t="s">
        <v>47</v>
      </c>
      <c r="Q91" s="13" t="s">
        <v>48</v>
      </c>
    </row>
    <row r="92" spans="1:26" s="147" customFormat="1" ht="30">
      <c r="A92" s="14">
        <v>1</v>
      </c>
      <c r="B92" s="14" t="s">
        <v>2120</v>
      </c>
      <c r="C92" s="14" t="s">
        <v>2120</v>
      </c>
      <c r="D92" s="309" t="s">
        <v>245</v>
      </c>
      <c r="E92" s="916">
        <v>2120472</v>
      </c>
      <c r="F92" s="1219" t="s">
        <v>18</v>
      </c>
      <c r="G92" s="16" t="s">
        <v>514</v>
      </c>
      <c r="H92" s="517">
        <v>40977</v>
      </c>
      <c r="I92" s="103">
        <v>41068</v>
      </c>
      <c r="J92" s="103" t="s">
        <v>19</v>
      </c>
      <c r="K92" s="105">
        <f t="shared" ref="K92:K97" si="0">(DAYS360(H92,I92))/30</f>
        <v>2.9666666666666668</v>
      </c>
      <c r="L92" s="103" t="s">
        <v>19</v>
      </c>
      <c r="M92" s="15" t="s">
        <v>2121</v>
      </c>
      <c r="N92" s="105" t="s">
        <v>514</v>
      </c>
      <c r="O92" s="106">
        <v>103145016</v>
      </c>
      <c r="P92" s="106" t="s">
        <v>2122</v>
      </c>
      <c r="Q92" s="1610"/>
      <c r="R92" s="64"/>
      <c r="S92" s="64"/>
      <c r="T92" s="64"/>
      <c r="U92" s="64"/>
      <c r="V92" s="64"/>
      <c r="W92" s="64"/>
      <c r="X92" s="64"/>
      <c r="Y92" s="64"/>
      <c r="Z92" s="64"/>
    </row>
    <row r="93" spans="1:26" s="147" customFormat="1" ht="30">
      <c r="A93" s="14">
        <f>+A92+1</f>
        <v>2</v>
      </c>
      <c r="B93" s="14" t="s">
        <v>2120</v>
      </c>
      <c r="C93" s="308" t="s">
        <v>2120</v>
      </c>
      <c r="D93" s="309" t="s">
        <v>245</v>
      </c>
      <c r="E93" s="916">
        <v>2122266</v>
      </c>
      <c r="F93" s="1219" t="s">
        <v>18</v>
      </c>
      <c r="G93" s="16" t="s">
        <v>514</v>
      </c>
      <c r="H93" s="100">
        <v>41131</v>
      </c>
      <c r="I93" s="103">
        <v>41258</v>
      </c>
      <c r="J93" s="103" t="s">
        <v>19</v>
      </c>
      <c r="K93" s="105">
        <f t="shared" si="0"/>
        <v>4.166666666666667</v>
      </c>
      <c r="L93" s="103" t="s">
        <v>19</v>
      </c>
      <c r="M93" s="15" t="s">
        <v>2123</v>
      </c>
      <c r="N93" s="105" t="s">
        <v>514</v>
      </c>
      <c r="O93" s="106">
        <v>112185073</v>
      </c>
      <c r="P93" s="106" t="s">
        <v>2124</v>
      </c>
      <c r="Q93" s="1612"/>
      <c r="R93" s="64"/>
      <c r="S93" s="64"/>
      <c r="T93" s="64"/>
      <c r="U93" s="64"/>
      <c r="V93" s="64"/>
      <c r="W93" s="64"/>
      <c r="X93" s="64"/>
      <c r="Y93" s="64"/>
      <c r="Z93" s="64"/>
    </row>
    <row r="94" spans="1:26" s="147" customFormat="1" ht="30">
      <c r="A94" s="14">
        <f t="shared" ref="A94:A97" si="1">+A93+1</f>
        <v>3</v>
      </c>
      <c r="B94" s="308" t="s">
        <v>2120</v>
      </c>
      <c r="C94" s="308" t="s">
        <v>2120</v>
      </c>
      <c r="D94" s="309" t="s">
        <v>245</v>
      </c>
      <c r="E94" s="916">
        <v>2122267</v>
      </c>
      <c r="F94" s="522" t="s">
        <v>18</v>
      </c>
      <c r="G94" s="16" t="s">
        <v>514</v>
      </c>
      <c r="H94" s="100">
        <v>41127</v>
      </c>
      <c r="I94" s="103">
        <v>41258</v>
      </c>
      <c r="J94" s="103" t="s">
        <v>19</v>
      </c>
      <c r="K94" s="105">
        <f t="shared" si="0"/>
        <v>4.3</v>
      </c>
      <c r="L94" s="103" t="s">
        <v>19</v>
      </c>
      <c r="M94" s="105">
        <v>614</v>
      </c>
      <c r="N94" s="105" t="s">
        <v>514</v>
      </c>
      <c r="O94" s="106">
        <v>407583638</v>
      </c>
      <c r="P94" s="106" t="s">
        <v>2125</v>
      </c>
      <c r="Q94" s="18"/>
      <c r="R94" s="64"/>
      <c r="S94" s="64"/>
      <c r="T94" s="64"/>
      <c r="U94" s="64"/>
      <c r="V94" s="64"/>
      <c r="W94" s="64"/>
      <c r="X94" s="64"/>
      <c r="Y94" s="64"/>
      <c r="Z94" s="64"/>
    </row>
    <row r="95" spans="1:26" s="147" customFormat="1" ht="30">
      <c r="A95" s="14">
        <f t="shared" si="1"/>
        <v>4</v>
      </c>
      <c r="B95" s="15" t="s">
        <v>2120</v>
      </c>
      <c r="C95" s="16" t="s">
        <v>2120</v>
      </c>
      <c r="D95" s="15" t="s">
        <v>245</v>
      </c>
      <c r="E95" s="916">
        <v>2122268</v>
      </c>
      <c r="F95" s="522" t="s">
        <v>18</v>
      </c>
      <c r="G95" s="16" t="s">
        <v>514</v>
      </c>
      <c r="H95" s="100">
        <v>41127</v>
      </c>
      <c r="I95" s="103">
        <v>41258</v>
      </c>
      <c r="J95" s="103" t="s">
        <v>19</v>
      </c>
      <c r="K95" s="105">
        <f t="shared" si="0"/>
        <v>4.3</v>
      </c>
      <c r="L95" s="103" t="s">
        <v>19</v>
      </c>
      <c r="M95" s="105">
        <v>311</v>
      </c>
      <c r="N95" s="105" t="s">
        <v>514</v>
      </c>
      <c r="O95" s="106">
        <v>206447087</v>
      </c>
      <c r="P95" s="106" t="s">
        <v>2126</v>
      </c>
      <c r="Q95" s="18"/>
      <c r="R95" s="64"/>
      <c r="S95" s="64"/>
      <c r="T95" s="64"/>
      <c r="U95" s="64"/>
      <c r="V95" s="64"/>
      <c r="W95" s="64"/>
      <c r="X95" s="64"/>
      <c r="Y95" s="64"/>
      <c r="Z95" s="64"/>
    </row>
    <row r="96" spans="1:26" s="147" customFormat="1" ht="30">
      <c r="A96" s="14">
        <f t="shared" si="1"/>
        <v>5</v>
      </c>
      <c r="B96" s="15" t="s">
        <v>2120</v>
      </c>
      <c r="C96" s="16" t="s">
        <v>2120</v>
      </c>
      <c r="D96" s="15" t="s">
        <v>245</v>
      </c>
      <c r="E96" s="916">
        <v>21222988</v>
      </c>
      <c r="F96" s="522" t="s">
        <v>18</v>
      </c>
      <c r="G96" s="16" t="s">
        <v>514</v>
      </c>
      <c r="H96" s="100">
        <v>41177</v>
      </c>
      <c r="I96" s="103">
        <v>41258</v>
      </c>
      <c r="J96" s="103" t="s">
        <v>19</v>
      </c>
      <c r="K96" s="105">
        <f t="shared" si="0"/>
        <v>2.6666666666666665</v>
      </c>
      <c r="L96" s="103" t="s">
        <v>19</v>
      </c>
      <c r="M96" s="105">
        <v>377</v>
      </c>
      <c r="N96" s="105" t="s">
        <v>514</v>
      </c>
      <c r="O96" s="106">
        <v>131954751</v>
      </c>
      <c r="P96" s="106" t="s">
        <v>2127</v>
      </c>
      <c r="Q96" s="18"/>
      <c r="R96" s="64"/>
      <c r="S96" s="64"/>
      <c r="T96" s="64"/>
      <c r="U96" s="64"/>
      <c r="V96" s="64"/>
      <c r="W96" s="64"/>
      <c r="X96" s="64"/>
      <c r="Y96" s="64"/>
      <c r="Z96" s="64"/>
    </row>
    <row r="97" spans="1:26" s="147" customFormat="1" ht="30">
      <c r="A97" s="14">
        <f t="shared" si="1"/>
        <v>6</v>
      </c>
      <c r="B97" s="15" t="s">
        <v>2120</v>
      </c>
      <c r="C97" s="16" t="s">
        <v>2120</v>
      </c>
      <c r="D97" s="15" t="s">
        <v>245</v>
      </c>
      <c r="E97" s="1220">
        <v>2122990</v>
      </c>
      <c r="F97" s="281" t="s">
        <v>18</v>
      </c>
      <c r="G97" s="281" t="s">
        <v>5</v>
      </c>
      <c r="H97" s="275">
        <v>41178</v>
      </c>
      <c r="I97" s="276">
        <v>41258</v>
      </c>
      <c r="J97" s="276" t="s">
        <v>19</v>
      </c>
      <c r="K97" s="277">
        <f t="shared" si="0"/>
        <v>2.6333333333333333</v>
      </c>
      <c r="L97" s="276" t="s">
        <v>19</v>
      </c>
      <c r="M97" s="277">
        <v>235</v>
      </c>
      <c r="N97" s="277" t="s">
        <v>514</v>
      </c>
      <c r="O97" s="278">
        <v>83198398</v>
      </c>
      <c r="P97" s="278" t="s">
        <v>2128</v>
      </c>
      <c r="Q97" s="18"/>
      <c r="R97" s="64"/>
      <c r="S97" s="64"/>
      <c r="T97" s="64"/>
      <c r="U97" s="64"/>
      <c r="V97" s="64"/>
      <c r="W97" s="64"/>
      <c r="X97" s="64"/>
      <c r="Y97" s="64"/>
      <c r="Z97" s="64"/>
    </row>
    <row r="98" spans="1:26" s="136" customFormat="1">
      <c r="A98" s="129"/>
      <c r="B98" s="130" t="s">
        <v>29</v>
      </c>
      <c r="C98" s="131"/>
      <c r="D98" s="109"/>
      <c r="E98" s="132"/>
      <c r="F98" s="131"/>
      <c r="G98" s="131"/>
      <c r="H98" s="131"/>
      <c r="I98" s="133"/>
      <c r="J98" s="133"/>
      <c r="K98" s="109">
        <f>SUM(K92:K97)</f>
        <v>21.033333333333335</v>
      </c>
      <c r="L98" s="109">
        <f>SUM(L92:L97)</f>
        <v>0</v>
      </c>
      <c r="M98" s="110">
        <f>SUM(M92:M97)</f>
        <v>1537</v>
      </c>
      <c r="N98" s="109">
        <f>SUM(N92:N97)</f>
        <v>0</v>
      </c>
      <c r="O98" s="134"/>
      <c r="P98" s="134"/>
      <c r="Q98" s="135"/>
    </row>
    <row r="99" spans="1:26">
      <c r="B99" s="66"/>
      <c r="C99" s="66"/>
      <c r="D99" s="66"/>
      <c r="E99" s="68"/>
      <c r="F99" s="66"/>
      <c r="G99" s="66"/>
      <c r="H99" s="66"/>
      <c r="I99" s="66"/>
      <c r="J99" s="520"/>
      <c r="K99" s="66"/>
      <c r="L99" s="66"/>
      <c r="M99" s="66"/>
      <c r="N99" s="66"/>
      <c r="O99" s="66"/>
      <c r="P99" s="66"/>
    </row>
    <row r="100" spans="1:26">
      <c r="B100" s="19" t="s">
        <v>156</v>
      </c>
      <c r="C100" s="84">
        <f>+K98</f>
        <v>21.033333333333335</v>
      </c>
      <c r="H100" s="112"/>
      <c r="I100" s="112"/>
      <c r="J100" s="521"/>
      <c r="K100" s="112"/>
      <c r="L100" s="112"/>
      <c r="M100" s="112"/>
      <c r="N100" s="66"/>
      <c r="O100" s="66"/>
      <c r="P100" s="66"/>
    </row>
    <row r="102" spans="1:26" ht="15.75" thickBot="1"/>
    <row r="103" spans="1:26" ht="37.15" customHeight="1" thickBot="1">
      <c r="B103" s="24" t="s">
        <v>157</v>
      </c>
      <c r="C103" s="25" t="s">
        <v>158</v>
      </c>
      <c r="D103" s="24" t="s">
        <v>28</v>
      </c>
      <c r="E103" s="25" t="s">
        <v>159</v>
      </c>
    </row>
    <row r="104" spans="1:26">
      <c r="B104" s="85" t="s">
        <v>160</v>
      </c>
      <c r="C104" s="86">
        <v>20</v>
      </c>
      <c r="D104" s="363">
        <v>0</v>
      </c>
      <c r="E104" s="1536">
        <f>+D104+D105+D106</f>
        <v>40</v>
      </c>
    </row>
    <row r="105" spans="1:26">
      <c r="B105" s="85" t="s">
        <v>161</v>
      </c>
      <c r="C105" s="71">
        <v>30</v>
      </c>
      <c r="D105" s="71">
        <v>0</v>
      </c>
      <c r="E105" s="1537"/>
    </row>
    <row r="106" spans="1:26" ht="15.75" thickBot="1">
      <c r="B106" s="85" t="s">
        <v>162</v>
      </c>
      <c r="C106" s="87">
        <v>40</v>
      </c>
      <c r="D106" s="364">
        <v>40</v>
      </c>
      <c r="E106" s="1538"/>
    </row>
    <row r="108" spans="1:26" ht="15.75" thickBot="1"/>
    <row r="109" spans="1:26" ht="15.75" thickBot="1">
      <c r="B109" s="1532" t="s">
        <v>163</v>
      </c>
      <c r="C109" s="1533"/>
      <c r="D109" s="1533"/>
      <c r="E109" s="1533"/>
      <c r="F109" s="1533"/>
      <c r="G109" s="1533"/>
      <c r="H109" s="1533"/>
      <c r="I109" s="1533"/>
      <c r="J109" s="1533"/>
      <c r="K109" s="1533"/>
      <c r="L109" s="1533"/>
      <c r="M109" s="1533"/>
      <c r="N109" s="1534"/>
    </row>
    <row r="111" spans="1:26" ht="76.5" customHeight="1">
      <c r="B111" s="9" t="s">
        <v>88</v>
      </c>
      <c r="C111" s="9" t="s">
        <v>89</v>
      </c>
      <c r="D111" s="9" t="s">
        <v>90</v>
      </c>
      <c r="E111" s="9" t="s">
        <v>91</v>
      </c>
      <c r="F111" s="9" t="s">
        <v>92</v>
      </c>
      <c r="G111" s="9" t="s">
        <v>93</v>
      </c>
      <c r="H111" s="9" t="s">
        <v>94</v>
      </c>
      <c r="I111" s="9" t="s">
        <v>95</v>
      </c>
      <c r="J111" s="1522" t="s">
        <v>164</v>
      </c>
      <c r="K111" s="1529"/>
      <c r="L111" s="1523"/>
      <c r="M111" s="9" t="s">
        <v>97</v>
      </c>
      <c r="N111" s="9" t="s">
        <v>234</v>
      </c>
      <c r="O111" s="9" t="s">
        <v>235</v>
      </c>
      <c r="P111" s="1522" t="s">
        <v>79</v>
      </c>
      <c r="Q111" s="1523"/>
    </row>
    <row r="112" spans="1:26" ht="409.5">
      <c r="B112" s="308" t="s">
        <v>333</v>
      </c>
      <c r="C112" s="395" t="s">
        <v>305</v>
      </c>
      <c r="D112" s="337" t="s">
        <v>2129</v>
      </c>
      <c r="E112" s="524">
        <v>34460117</v>
      </c>
      <c r="F112" s="395" t="s">
        <v>2130</v>
      </c>
      <c r="G112" s="395" t="s">
        <v>2131</v>
      </c>
      <c r="H112" s="172">
        <v>36386</v>
      </c>
      <c r="I112" s="335" t="s">
        <v>2132</v>
      </c>
      <c r="J112" s="395" t="s">
        <v>2133</v>
      </c>
      <c r="K112" s="335" t="s">
        <v>2134</v>
      </c>
      <c r="L112" s="335" t="s">
        <v>2135</v>
      </c>
      <c r="M112" s="337" t="s">
        <v>18</v>
      </c>
      <c r="N112" s="337" t="s">
        <v>18</v>
      </c>
      <c r="O112" s="337" t="s">
        <v>18</v>
      </c>
      <c r="P112" s="1539"/>
      <c r="Q112" s="1539"/>
    </row>
    <row r="113" spans="2:17" ht="409.5">
      <c r="B113" s="217" t="s">
        <v>334</v>
      </c>
      <c r="C113" s="395" t="s">
        <v>305</v>
      </c>
      <c r="D113" s="337" t="s">
        <v>2136</v>
      </c>
      <c r="E113" s="337">
        <v>34640444</v>
      </c>
      <c r="F113" s="395" t="s">
        <v>1636</v>
      </c>
      <c r="G113" s="337" t="s">
        <v>2137</v>
      </c>
      <c r="H113" s="172">
        <v>41262</v>
      </c>
      <c r="I113" s="335" t="s">
        <v>2132</v>
      </c>
      <c r="J113" s="395" t="s">
        <v>2138</v>
      </c>
      <c r="K113" s="335" t="s">
        <v>2139</v>
      </c>
      <c r="L113" s="335" t="s">
        <v>2140</v>
      </c>
      <c r="M113" s="337" t="s">
        <v>18</v>
      </c>
      <c r="N113" s="300" t="s">
        <v>18</v>
      </c>
      <c r="O113" s="337" t="s">
        <v>18</v>
      </c>
      <c r="P113" s="1539"/>
      <c r="Q113" s="1539"/>
    </row>
    <row r="114" spans="2:17" ht="345">
      <c r="B114" s="217" t="s">
        <v>335</v>
      </c>
      <c r="C114" s="177" t="s">
        <v>321</v>
      </c>
      <c r="D114" s="337" t="s">
        <v>2141</v>
      </c>
      <c r="E114" s="337">
        <v>10527318</v>
      </c>
      <c r="F114" s="337" t="s">
        <v>323</v>
      </c>
      <c r="G114" s="395" t="s">
        <v>55</v>
      </c>
      <c r="H114" s="172">
        <v>32408</v>
      </c>
      <c r="I114" s="300">
        <v>21050</v>
      </c>
      <c r="J114" s="395" t="s">
        <v>2142</v>
      </c>
      <c r="K114" s="335" t="s">
        <v>2143</v>
      </c>
      <c r="L114" s="335" t="s">
        <v>2144</v>
      </c>
      <c r="M114" s="337" t="s">
        <v>18</v>
      </c>
      <c r="N114" s="300" t="s">
        <v>18</v>
      </c>
      <c r="O114" s="337" t="s">
        <v>18</v>
      </c>
      <c r="P114" s="1539"/>
      <c r="Q114" s="1539"/>
    </row>
    <row r="116" spans="2:17" ht="15.75" thickBot="1"/>
    <row r="117" spans="2:17" ht="54" customHeight="1">
      <c r="B117" s="146" t="s">
        <v>17</v>
      </c>
      <c r="C117" s="146" t="s">
        <v>157</v>
      </c>
      <c r="D117" s="9" t="s">
        <v>158</v>
      </c>
      <c r="E117" s="146" t="s">
        <v>28</v>
      </c>
      <c r="F117" s="25" t="s">
        <v>228</v>
      </c>
      <c r="G117" s="178"/>
    </row>
    <row r="118" spans="2:17" ht="165">
      <c r="B118" s="1540" t="s">
        <v>229</v>
      </c>
      <c r="C118" s="115" t="s">
        <v>230</v>
      </c>
      <c r="D118" s="138">
        <v>25</v>
      </c>
      <c r="E118" s="71">
        <v>25</v>
      </c>
      <c r="F118" s="1541">
        <f>+E118+E119+E120</f>
        <v>60</v>
      </c>
      <c r="G118" s="27"/>
    </row>
    <row r="119" spans="2:17" ht="120">
      <c r="B119" s="1540"/>
      <c r="C119" s="115" t="s">
        <v>231</v>
      </c>
      <c r="D119" s="141">
        <v>25</v>
      </c>
      <c r="E119" s="71">
        <v>25</v>
      </c>
      <c r="F119" s="1542"/>
      <c r="G119" s="27"/>
    </row>
    <row r="120" spans="2:17" ht="90">
      <c r="B120" s="1540"/>
      <c r="C120" s="115" t="s">
        <v>232</v>
      </c>
      <c r="D120" s="138">
        <v>10</v>
      </c>
      <c r="E120" s="71">
        <v>10</v>
      </c>
      <c r="F120" s="1543"/>
      <c r="G120" s="27"/>
    </row>
    <row r="121" spans="2:17">
      <c r="C121" s="57"/>
    </row>
    <row r="124" spans="2:17">
      <c r="B124" s="8" t="s">
        <v>233</v>
      </c>
    </row>
    <row r="127" spans="2:17">
      <c r="B127" s="9" t="s">
        <v>17</v>
      </c>
      <c r="C127" s="9" t="s">
        <v>27</v>
      </c>
      <c r="D127" s="146" t="s">
        <v>28</v>
      </c>
      <c r="E127" s="146" t="s">
        <v>29</v>
      </c>
    </row>
    <row r="128" spans="2:17" ht="61.5" customHeight="1">
      <c r="B128" s="367" t="s">
        <v>236</v>
      </c>
      <c r="C128" s="141">
        <v>40</v>
      </c>
      <c r="D128" s="138">
        <f>+E104</f>
        <v>40</v>
      </c>
      <c r="E128" s="1519">
        <f>+D128+D129</f>
        <v>100</v>
      </c>
    </row>
    <row r="129" spans="2:5" ht="68.25" customHeight="1">
      <c r="B129" s="367" t="s">
        <v>237</v>
      </c>
      <c r="C129" s="141">
        <v>60</v>
      </c>
      <c r="D129" s="138">
        <f>+F118</f>
        <v>60</v>
      </c>
      <c r="E129" s="1520"/>
    </row>
  </sheetData>
  <mergeCells count="50">
    <mergeCell ref="E128:E129"/>
    <mergeCell ref="J111:L111"/>
    <mergeCell ref="P111:Q111"/>
    <mergeCell ref="P112:Q112"/>
    <mergeCell ref="P113:Q113"/>
    <mergeCell ref="P114:Q114"/>
    <mergeCell ref="B118:B120"/>
    <mergeCell ref="F118:F120"/>
    <mergeCell ref="D82:E82"/>
    <mergeCell ref="B85:P85"/>
    <mergeCell ref="B88:N88"/>
    <mergeCell ref="Q92:Q93"/>
    <mergeCell ref="E104:E106"/>
    <mergeCell ref="B109:N109"/>
    <mergeCell ref="P73:Q73"/>
    <mergeCell ref="P74:Q74"/>
    <mergeCell ref="P75:Q75"/>
    <mergeCell ref="P76:Q76"/>
    <mergeCell ref="B78:N78"/>
    <mergeCell ref="D81:E81"/>
    <mergeCell ref="P72:Q72"/>
    <mergeCell ref="O55:P55"/>
    <mergeCell ref="O56:P56"/>
    <mergeCell ref="B62:N62"/>
    <mergeCell ref="J65:L65"/>
    <mergeCell ref="P65:Q65"/>
    <mergeCell ref="P66:Q66"/>
    <mergeCell ref="P67:Q67"/>
    <mergeCell ref="P68:Q68"/>
    <mergeCell ref="P69:Q69"/>
    <mergeCell ref="P70:Q70"/>
    <mergeCell ref="P71:Q71"/>
    <mergeCell ref="R41:R43"/>
    <mergeCell ref="B46:B47"/>
    <mergeCell ref="C46:C47"/>
    <mergeCell ref="D46:E46"/>
    <mergeCell ref="C50:N50"/>
    <mergeCell ref="Q41:Q43"/>
    <mergeCell ref="B52:N52"/>
    <mergeCell ref="C10:E10"/>
    <mergeCell ref="B14:C15"/>
    <mergeCell ref="B16:C16"/>
    <mergeCell ref="E34:E35"/>
    <mergeCell ref="M37:N37"/>
    <mergeCell ref="C9:N9"/>
    <mergeCell ref="B2:P2"/>
    <mergeCell ref="B4:P4"/>
    <mergeCell ref="C6:N6"/>
    <mergeCell ref="C7:N7"/>
    <mergeCell ref="C8:N8"/>
  </mergeCells>
  <dataValidations count="2">
    <dataValidation type="decimal" allowBlank="1" showInputMessage="1" showErrorMessage="1" sqref="WVH983045 WLL983045 C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C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C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C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C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C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C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C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C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C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C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C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C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C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C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5 A65541 IS65541 SO65541 ACK65541 AMG65541 AWC65541 BFY65541 BPU65541 BZQ65541 CJM65541 CTI65541 DDE65541 DNA65541 DWW65541 EGS65541 EQO65541 FAK65541 FKG65541 FUC65541 GDY65541 GNU65541 GXQ65541 HHM65541 HRI65541 IBE65541 ILA65541 IUW65541 JES65541 JOO65541 JYK65541 KIG65541 KSC65541 LBY65541 LLU65541 LVQ65541 MFM65541 MPI65541 MZE65541 NJA65541 NSW65541 OCS65541 OMO65541 OWK65541 PGG65541 PQC65541 PZY65541 QJU65541 QTQ65541 RDM65541 RNI65541 RXE65541 SHA65541 SQW65541 TAS65541 TKO65541 TUK65541 UEG65541 UOC65541 UXY65541 VHU65541 VRQ65541 WBM65541 WLI65541 WVE65541 A131077 IS131077 SO131077 ACK131077 AMG131077 AWC131077 BFY131077 BPU131077 BZQ131077 CJM131077 CTI131077 DDE131077 DNA131077 DWW131077 EGS131077 EQO131077 FAK131077 FKG131077 FUC131077 GDY131077 GNU131077 GXQ131077 HHM131077 HRI131077 IBE131077 ILA131077 IUW131077 JES131077 JOO131077 JYK131077 KIG131077 KSC131077 LBY131077 LLU131077 LVQ131077 MFM131077 MPI131077 MZE131077 NJA131077 NSW131077 OCS131077 OMO131077 OWK131077 PGG131077 PQC131077 PZY131077 QJU131077 QTQ131077 RDM131077 RNI131077 RXE131077 SHA131077 SQW131077 TAS131077 TKO131077 TUK131077 UEG131077 UOC131077 UXY131077 VHU131077 VRQ131077 WBM131077 WLI131077 WVE131077 A196613 IS196613 SO196613 ACK196613 AMG196613 AWC196613 BFY196613 BPU196613 BZQ196613 CJM196613 CTI196613 DDE196613 DNA196613 DWW196613 EGS196613 EQO196613 FAK196613 FKG196613 FUC196613 GDY196613 GNU196613 GXQ196613 HHM196613 HRI196613 IBE196613 ILA196613 IUW196613 JES196613 JOO196613 JYK196613 KIG196613 KSC196613 LBY196613 LLU196613 LVQ196613 MFM196613 MPI196613 MZE196613 NJA196613 NSW196613 OCS196613 OMO196613 OWK196613 PGG196613 PQC196613 PZY196613 QJU196613 QTQ196613 RDM196613 RNI196613 RXE196613 SHA196613 SQW196613 TAS196613 TKO196613 TUK196613 UEG196613 UOC196613 UXY196613 VHU196613 VRQ196613 WBM196613 WLI196613 WVE196613 A262149 IS262149 SO262149 ACK262149 AMG262149 AWC262149 BFY262149 BPU262149 BZQ262149 CJM262149 CTI262149 DDE262149 DNA262149 DWW262149 EGS262149 EQO262149 FAK262149 FKG262149 FUC262149 GDY262149 GNU262149 GXQ262149 HHM262149 HRI262149 IBE262149 ILA262149 IUW262149 JES262149 JOO262149 JYK262149 KIG262149 KSC262149 LBY262149 LLU262149 LVQ262149 MFM262149 MPI262149 MZE262149 NJA262149 NSW262149 OCS262149 OMO262149 OWK262149 PGG262149 PQC262149 PZY262149 QJU262149 QTQ262149 RDM262149 RNI262149 RXE262149 SHA262149 SQW262149 TAS262149 TKO262149 TUK262149 UEG262149 UOC262149 UXY262149 VHU262149 VRQ262149 WBM262149 WLI262149 WVE262149 A327685 IS327685 SO327685 ACK327685 AMG327685 AWC327685 BFY327685 BPU327685 BZQ327685 CJM327685 CTI327685 DDE327685 DNA327685 DWW327685 EGS327685 EQO327685 FAK327685 FKG327685 FUC327685 GDY327685 GNU327685 GXQ327685 HHM327685 HRI327685 IBE327685 ILA327685 IUW327685 JES327685 JOO327685 JYK327685 KIG327685 KSC327685 LBY327685 LLU327685 LVQ327685 MFM327685 MPI327685 MZE327685 NJA327685 NSW327685 OCS327685 OMO327685 OWK327685 PGG327685 PQC327685 PZY327685 QJU327685 QTQ327685 RDM327685 RNI327685 RXE327685 SHA327685 SQW327685 TAS327685 TKO327685 TUK327685 UEG327685 UOC327685 UXY327685 VHU327685 VRQ327685 WBM327685 WLI327685 WVE327685 A393221 IS393221 SO393221 ACK393221 AMG393221 AWC393221 BFY393221 BPU393221 BZQ393221 CJM393221 CTI393221 DDE393221 DNA393221 DWW393221 EGS393221 EQO393221 FAK393221 FKG393221 FUC393221 GDY393221 GNU393221 GXQ393221 HHM393221 HRI393221 IBE393221 ILA393221 IUW393221 JES393221 JOO393221 JYK393221 KIG393221 KSC393221 LBY393221 LLU393221 LVQ393221 MFM393221 MPI393221 MZE393221 NJA393221 NSW393221 OCS393221 OMO393221 OWK393221 PGG393221 PQC393221 PZY393221 QJU393221 QTQ393221 RDM393221 RNI393221 RXE393221 SHA393221 SQW393221 TAS393221 TKO393221 TUK393221 UEG393221 UOC393221 UXY393221 VHU393221 VRQ393221 WBM393221 WLI393221 WVE393221 A458757 IS458757 SO458757 ACK458757 AMG458757 AWC458757 BFY458757 BPU458757 BZQ458757 CJM458757 CTI458757 DDE458757 DNA458757 DWW458757 EGS458757 EQO458757 FAK458757 FKG458757 FUC458757 GDY458757 GNU458757 GXQ458757 HHM458757 HRI458757 IBE458757 ILA458757 IUW458757 JES458757 JOO458757 JYK458757 KIG458757 KSC458757 LBY458757 LLU458757 LVQ458757 MFM458757 MPI458757 MZE458757 NJA458757 NSW458757 OCS458757 OMO458757 OWK458757 PGG458757 PQC458757 PZY458757 QJU458757 QTQ458757 RDM458757 RNI458757 RXE458757 SHA458757 SQW458757 TAS458757 TKO458757 TUK458757 UEG458757 UOC458757 UXY458757 VHU458757 VRQ458757 WBM458757 WLI458757 WVE458757 A524293 IS524293 SO524293 ACK524293 AMG524293 AWC524293 BFY524293 BPU524293 BZQ524293 CJM524293 CTI524293 DDE524293 DNA524293 DWW524293 EGS524293 EQO524293 FAK524293 FKG524293 FUC524293 GDY524293 GNU524293 GXQ524293 HHM524293 HRI524293 IBE524293 ILA524293 IUW524293 JES524293 JOO524293 JYK524293 KIG524293 KSC524293 LBY524293 LLU524293 LVQ524293 MFM524293 MPI524293 MZE524293 NJA524293 NSW524293 OCS524293 OMO524293 OWK524293 PGG524293 PQC524293 PZY524293 QJU524293 QTQ524293 RDM524293 RNI524293 RXE524293 SHA524293 SQW524293 TAS524293 TKO524293 TUK524293 UEG524293 UOC524293 UXY524293 VHU524293 VRQ524293 WBM524293 WLI524293 WVE524293 A589829 IS589829 SO589829 ACK589829 AMG589829 AWC589829 BFY589829 BPU589829 BZQ589829 CJM589829 CTI589829 DDE589829 DNA589829 DWW589829 EGS589829 EQO589829 FAK589829 FKG589829 FUC589829 GDY589829 GNU589829 GXQ589829 HHM589829 HRI589829 IBE589829 ILA589829 IUW589829 JES589829 JOO589829 JYK589829 KIG589829 KSC589829 LBY589829 LLU589829 LVQ589829 MFM589829 MPI589829 MZE589829 NJA589829 NSW589829 OCS589829 OMO589829 OWK589829 PGG589829 PQC589829 PZY589829 QJU589829 QTQ589829 RDM589829 RNI589829 RXE589829 SHA589829 SQW589829 TAS589829 TKO589829 TUK589829 UEG589829 UOC589829 UXY589829 VHU589829 VRQ589829 WBM589829 WLI589829 WVE589829 A655365 IS655365 SO655365 ACK655365 AMG655365 AWC655365 BFY655365 BPU655365 BZQ655365 CJM655365 CTI655365 DDE655365 DNA655365 DWW655365 EGS655365 EQO655365 FAK655365 FKG655365 FUC655365 GDY655365 GNU655365 GXQ655365 HHM655365 HRI655365 IBE655365 ILA655365 IUW655365 JES655365 JOO655365 JYK655365 KIG655365 KSC655365 LBY655365 LLU655365 LVQ655365 MFM655365 MPI655365 MZE655365 NJA655365 NSW655365 OCS655365 OMO655365 OWK655365 PGG655365 PQC655365 PZY655365 QJU655365 QTQ655365 RDM655365 RNI655365 RXE655365 SHA655365 SQW655365 TAS655365 TKO655365 TUK655365 UEG655365 UOC655365 UXY655365 VHU655365 VRQ655365 WBM655365 WLI655365 WVE655365 A720901 IS720901 SO720901 ACK720901 AMG720901 AWC720901 BFY720901 BPU720901 BZQ720901 CJM720901 CTI720901 DDE720901 DNA720901 DWW720901 EGS720901 EQO720901 FAK720901 FKG720901 FUC720901 GDY720901 GNU720901 GXQ720901 HHM720901 HRI720901 IBE720901 ILA720901 IUW720901 JES720901 JOO720901 JYK720901 KIG720901 KSC720901 LBY720901 LLU720901 LVQ720901 MFM720901 MPI720901 MZE720901 NJA720901 NSW720901 OCS720901 OMO720901 OWK720901 PGG720901 PQC720901 PZY720901 QJU720901 QTQ720901 RDM720901 RNI720901 RXE720901 SHA720901 SQW720901 TAS720901 TKO720901 TUK720901 UEG720901 UOC720901 UXY720901 VHU720901 VRQ720901 WBM720901 WLI720901 WVE720901 A786437 IS786437 SO786437 ACK786437 AMG786437 AWC786437 BFY786437 BPU786437 BZQ786437 CJM786437 CTI786437 DDE786437 DNA786437 DWW786437 EGS786437 EQO786437 FAK786437 FKG786437 FUC786437 GDY786437 GNU786437 GXQ786437 HHM786437 HRI786437 IBE786437 ILA786437 IUW786437 JES786437 JOO786437 JYK786437 KIG786437 KSC786437 LBY786437 LLU786437 LVQ786437 MFM786437 MPI786437 MZE786437 NJA786437 NSW786437 OCS786437 OMO786437 OWK786437 PGG786437 PQC786437 PZY786437 QJU786437 QTQ786437 RDM786437 RNI786437 RXE786437 SHA786437 SQW786437 TAS786437 TKO786437 TUK786437 UEG786437 UOC786437 UXY786437 VHU786437 VRQ786437 WBM786437 WLI786437 WVE786437 A851973 IS851973 SO851973 ACK851973 AMG851973 AWC851973 BFY851973 BPU851973 BZQ851973 CJM851973 CTI851973 DDE851973 DNA851973 DWW851973 EGS851973 EQO851973 FAK851973 FKG851973 FUC851973 GDY851973 GNU851973 GXQ851973 HHM851973 HRI851973 IBE851973 ILA851973 IUW851973 JES851973 JOO851973 JYK851973 KIG851973 KSC851973 LBY851973 LLU851973 LVQ851973 MFM851973 MPI851973 MZE851973 NJA851973 NSW851973 OCS851973 OMO851973 OWK851973 PGG851973 PQC851973 PZY851973 QJU851973 QTQ851973 RDM851973 RNI851973 RXE851973 SHA851973 SQW851973 TAS851973 TKO851973 TUK851973 UEG851973 UOC851973 UXY851973 VHU851973 VRQ851973 WBM851973 WLI851973 WVE851973 A917509 IS917509 SO917509 ACK917509 AMG917509 AWC917509 BFY917509 BPU917509 BZQ917509 CJM917509 CTI917509 DDE917509 DNA917509 DWW917509 EGS917509 EQO917509 FAK917509 FKG917509 FUC917509 GDY917509 GNU917509 GXQ917509 HHM917509 HRI917509 IBE917509 ILA917509 IUW917509 JES917509 JOO917509 JYK917509 KIG917509 KSC917509 LBY917509 LLU917509 LVQ917509 MFM917509 MPI917509 MZE917509 NJA917509 NSW917509 OCS917509 OMO917509 OWK917509 PGG917509 PQC917509 PZY917509 QJU917509 QTQ917509 RDM917509 RNI917509 RXE917509 SHA917509 SQW917509 TAS917509 TKO917509 TUK917509 UEG917509 UOC917509 UXY917509 VHU917509 VRQ917509 WBM917509 WLI917509 WVE917509 A983045 IS983045 SO983045 ACK983045 AMG983045 AWC983045 BFY983045 BPU983045 BZQ983045 CJM983045 CTI983045 DDE983045 DNA983045 DWW983045 EGS983045 EQO983045 FAK983045 FKG983045 FUC983045 GDY983045 GNU983045 GXQ983045 HHM983045 HRI983045 IBE983045 ILA983045 IUW983045 JES983045 JOO983045 JYK983045 KIG983045 KSC983045 LBY983045 LLU983045 LVQ983045 MFM983045 MPI983045 MZE983045 NJA983045 NSW983045 OCS983045 OMO983045 OWK983045 PGG983045 PQC983045 PZY983045 QJU983045 QTQ983045 RDM983045 RNI983045 RXE983045 SHA983045 SQW983045 TAS983045 TKO983045 TUK983045 UEG983045 UOC983045 UXY983045 VHU983045 VRQ983045 WBM983045 WLI983045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6"/>
  <sheetViews>
    <sheetView topLeftCell="A40" zoomScale="80" zoomScaleNormal="80" workbookViewId="0">
      <selection activeCell="B34" sqref="B34"/>
    </sheetView>
  </sheetViews>
  <sheetFormatPr baseColWidth="10" defaultRowHeight="15"/>
  <cols>
    <col min="1" max="1" width="3.140625" style="28" bestFit="1" customWidth="1"/>
    <col min="2" max="2" width="51.28515625" style="28" customWidth="1"/>
    <col min="3" max="3" width="34.42578125" style="28" customWidth="1"/>
    <col min="4" max="4" width="33.7109375" style="28" customWidth="1"/>
    <col min="5" max="5" width="19.5703125" style="28" customWidth="1"/>
    <col min="6" max="6" width="27.42578125" style="28" customWidth="1"/>
    <col min="7" max="7" width="17.140625" style="28" customWidth="1"/>
    <col min="8" max="8" width="15.140625" style="28" customWidth="1"/>
    <col min="9" max="9" width="15.28515625" style="28" customWidth="1"/>
    <col min="10" max="10" width="26" style="28" customWidth="1"/>
    <col min="11" max="11" width="27.28515625" style="28" customWidth="1"/>
    <col min="12" max="12" width="33.140625" style="28" customWidth="1"/>
    <col min="13" max="13" width="16.140625" style="28" customWidth="1"/>
    <col min="14" max="14" width="13.42578125" style="28" customWidth="1"/>
    <col min="15" max="15" width="21" style="28" customWidth="1"/>
    <col min="16" max="16" width="34.42578125" style="28" customWidth="1"/>
    <col min="17" max="17" width="46.855468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239</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v>8</v>
      </c>
      <c r="D10" s="1514"/>
      <c r="E10" s="1515"/>
      <c r="F10" s="32"/>
      <c r="G10" s="32"/>
      <c r="H10" s="32"/>
      <c r="I10" s="32"/>
      <c r="J10" s="32"/>
      <c r="K10" s="32"/>
      <c r="L10" s="32"/>
      <c r="M10" s="32"/>
      <c r="N10" s="33"/>
    </row>
    <row r="11" spans="2:16" ht="15.75" thickBot="1">
      <c r="B11" s="117" t="s">
        <v>8</v>
      </c>
      <c r="C11" s="1">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16" t="s">
        <v>9</v>
      </c>
      <c r="C14" s="1516"/>
      <c r="D14" s="120" t="s">
        <v>10</v>
      </c>
      <c r="E14" s="120" t="s">
        <v>11</v>
      </c>
      <c r="F14" s="120" t="s">
        <v>12</v>
      </c>
      <c r="G14" s="148"/>
      <c r="I14" s="41"/>
      <c r="J14" s="41"/>
      <c r="K14" s="41"/>
      <c r="L14" s="41"/>
      <c r="M14" s="41"/>
      <c r="N14" s="2"/>
    </row>
    <row r="15" spans="2:16">
      <c r="B15" s="1516"/>
      <c r="C15" s="1516"/>
      <c r="D15" s="120">
        <v>8</v>
      </c>
      <c r="E15" s="42">
        <v>2409876274</v>
      </c>
      <c r="F15" s="149">
        <v>1154</v>
      </c>
      <c r="G15" s="150"/>
      <c r="I15" s="45"/>
      <c r="J15" s="45"/>
      <c r="K15" s="45"/>
      <c r="L15" s="45"/>
      <c r="M15" s="45"/>
      <c r="N15" s="2"/>
    </row>
    <row r="16" spans="2:16" ht="15.75" thickBot="1">
      <c r="B16" s="1517" t="s">
        <v>13</v>
      </c>
      <c r="C16" s="1518"/>
      <c r="D16" s="120"/>
      <c r="E16" s="151">
        <v>2409876274</v>
      </c>
      <c r="F16" s="3">
        <v>1154</v>
      </c>
      <c r="G16" s="150"/>
      <c r="H16" s="46"/>
      <c r="I16" s="39"/>
      <c r="J16" s="39"/>
      <c r="K16" s="39"/>
      <c r="L16" s="39"/>
      <c r="M16" s="39"/>
      <c r="N16" s="47"/>
    </row>
    <row r="17" spans="1:14" ht="48.75" customHeight="1" thickBot="1">
      <c r="A17" s="48"/>
      <c r="B17" s="49" t="s">
        <v>14</v>
      </c>
      <c r="C17" s="49" t="s">
        <v>15</v>
      </c>
      <c r="E17" s="41"/>
      <c r="F17" s="41"/>
      <c r="G17" s="41"/>
      <c r="H17" s="41"/>
      <c r="I17" s="50"/>
      <c r="J17" s="50"/>
      <c r="K17" s="50"/>
      <c r="L17" s="50"/>
      <c r="M17" s="50"/>
    </row>
    <row r="18" spans="1:14" ht="15.75" thickBot="1">
      <c r="A18" s="51">
        <v>1</v>
      </c>
      <c r="C18" s="152">
        <v>923</v>
      </c>
      <c r="D18" s="153"/>
      <c r="E18" s="154">
        <f>E16</f>
        <v>2409876274</v>
      </c>
      <c r="F18" s="7"/>
      <c r="G18" s="7"/>
      <c r="H18" s="7"/>
      <c r="I18" s="53"/>
      <c r="J18" s="53"/>
      <c r="K18" s="53"/>
      <c r="L18" s="53"/>
      <c r="M18" s="53"/>
    </row>
    <row r="19" spans="1:14">
      <c r="A19" s="125"/>
      <c r="C19" s="54"/>
      <c r="D19" s="45"/>
      <c r="E19" s="56"/>
      <c r="F19" s="7"/>
      <c r="G19" s="7"/>
      <c r="H19" s="7"/>
      <c r="I19" s="53"/>
      <c r="J19" s="53"/>
      <c r="K19" s="53"/>
      <c r="L19" s="53"/>
      <c r="M19" s="53"/>
    </row>
    <row r="20" spans="1:14">
      <c r="A20" s="125"/>
      <c r="C20" s="54"/>
      <c r="D20" s="45"/>
      <c r="E20" s="56"/>
      <c r="F20" s="7"/>
      <c r="G20" s="7"/>
      <c r="H20" s="7"/>
      <c r="I20" s="53"/>
      <c r="J20" s="53"/>
      <c r="K20" s="53"/>
      <c r="L20" s="53"/>
      <c r="M20" s="53"/>
    </row>
    <row r="21" spans="1:14">
      <c r="A21" s="125"/>
      <c r="B21" s="8" t="s">
        <v>16</v>
      </c>
      <c r="C21" s="57"/>
      <c r="D21" s="57"/>
      <c r="E21" s="57"/>
      <c r="F21" s="57"/>
      <c r="G21" s="57"/>
      <c r="H21" s="57"/>
      <c r="I21" s="39"/>
      <c r="J21" s="39"/>
      <c r="K21" s="39"/>
      <c r="L21" s="39"/>
      <c r="M21" s="39"/>
      <c r="N21" s="2"/>
    </row>
    <row r="22" spans="1:14">
      <c r="A22" s="125"/>
      <c r="B22" s="57"/>
      <c r="C22" s="57"/>
      <c r="D22" s="57"/>
      <c r="E22" s="57"/>
      <c r="F22" s="57"/>
      <c r="G22" s="57"/>
      <c r="H22" s="57"/>
      <c r="I22" s="39"/>
      <c r="J22" s="39"/>
      <c r="K22" s="39"/>
      <c r="L22" s="39"/>
      <c r="M22" s="39"/>
      <c r="N22" s="2"/>
    </row>
    <row r="23" spans="1:14">
      <c r="A23" s="125"/>
      <c r="B23" s="9" t="s">
        <v>17</v>
      </c>
      <c r="C23" s="9" t="s">
        <v>18</v>
      </c>
      <c r="D23" s="9" t="s">
        <v>19</v>
      </c>
      <c r="E23" s="57"/>
      <c r="F23" s="57"/>
      <c r="G23" s="57"/>
      <c r="H23" s="57"/>
      <c r="I23" s="39"/>
      <c r="J23" s="39"/>
      <c r="K23" s="39"/>
      <c r="L23" s="39"/>
      <c r="M23" s="39"/>
      <c r="N23" s="2"/>
    </row>
    <row r="24" spans="1:14">
      <c r="A24" s="125"/>
      <c r="B24" s="59" t="s">
        <v>20</v>
      </c>
      <c r="C24" s="124" t="s">
        <v>18</v>
      </c>
      <c r="D24" s="124"/>
      <c r="E24" s="57"/>
      <c r="F24" s="57"/>
      <c r="G24" s="57"/>
      <c r="H24" s="57"/>
      <c r="I24" s="39"/>
      <c r="J24" s="39"/>
      <c r="K24" s="39"/>
      <c r="L24" s="39"/>
      <c r="M24" s="39"/>
      <c r="N24" s="2"/>
    </row>
    <row r="25" spans="1:14">
      <c r="A25" s="125"/>
      <c r="B25" s="59" t="s">
        <v>22</v>
      </c>
      <c r="C25" s="124" t="s">
        <v>18</v>
      </c>
      <c r="D25" s="124"/>
      <c r="E25" s="57"/>
      <c r="F25" s="57"/>
      <c r="G25" s="57"/>
      <c r="H25" s="57"/>
      <c r="I25" s="39"/>
      <c r="J25" s="39"/>
      <c r="K25" s="39"/>
      <c r="L25" s="39"/>
      <c r="M25" s="39"/>
      <c r="N25" s="2"/>
    </row>
    <row r="26" spans="1:14">
      <c r="A26" s="125"/>
      <c r="B26" s="59" t="s">
        <v>23</v>
      </c>
      <c r="C26" s="124" t="s">
        <v>18</v>
      </c>
      <c r="D26" s="59"/>
      <c r="E26" s="57"/>
      <c r="F26" s="57"/>
      <c r="G26" s="57"/>
      <c r="H26" s="57"/>
      <c r="I26" s="39"/>
      <c r="J26" s="39"/>
      <c r="K26" s="39"/>
      <c r="L26" s="39"/>
      <c r="M26" s="39"/>
      <c r="N26" s="2"/>
    </row>
    <row r="27" spans="1:14">
      <c r="A27" s="125"/>
      <c r="B27" s="59" t="s">
        <v>24</v>
      </c>
      <c r="C27" s="59"/>
      <c r="D27" s="124" t="s">
        <v>19</v>
      </c>
      <c r="E27" s="57"/>
      <c r="F27" s="57"/>
      <c r="G27" s="57"/>
      <c r="H27" s="57"/>
      <c r="I27" s="39"/>
      <c r="J27" s="39"/>
      <c r="K27" s="39"/>
      <c r="L27" s="39"/>
      <c r="M27" s="39"/>
      <c r="N27" s="2"/>
    </row>
    <row r="28" spans="1:14">
      <c r="A28" s="125"/>
      <c r="B28" s="88" t="s">
        <v>240</v>
      </c>
      <c r="C28" s="124" t="s">
        <v>18</v>
      </c>
      <c r="D28" s="88"/>
      <c r="E28" s="57"/>
      <c r="F28" s="57"/>
      <c r="G28" s="57"/>
      <c r="H28" s="57"/>
      <c r="I28" s="39"/>
      <c r="J28" s="39"/>
      <c r="K28" s="39"/>
      <c r="L28" s="39"/>
      <c r="M28" s="39"/>
      <c r="N28" s="2"/>
    </row>
    <row r="29" spans="1:14" ht="21" customHeight="1">
      <c r="A29" s="125"/>
      <c r="B29" s="1615"/>
      <c r="C29" s="1615"/>
      <c r="D29" s="57"/>
      <c r="E29" s="57"/>
      <c r="F29" s="57"/>
      <c r="G29" s="57"/>
      <c r="H29" s="57"/>
      <c r="I29" s="39"/>
      <c r="J29" s="39"/>
      <c r="K29" s="39"/>
      <c r="L29" s="39"/>
      <c r="M29" s="39"/>
      <c r="N29" s="2"/>
    </row>
    <row r="30" spans="1:14">
      <c r="A30" s="125"/>
      <c r="B30" s="57"/>
      <c r="C30" s="57"/>
      <c r="D30" s="57"/>
      <c r="E30" s="57"/>
      <c r="F30" s="57"/>
      <c r="G30" s="57"/>
      <c r="H30" s="57"/>
      <c r="I30" s="39"/>
      <c r="J30" s="39"/>
      <c r="K30" s="39"/>
      <c r="L30" s="39"/>
      <c r="M30" s="39"/>
      <c r="N30" s="2"/>
    </row>
    <row r="31" spans="1:14">
      <c r="A31" s="125"/>
      <c r="B31" s="8" t="s">
        <v>26</v>
      </c>
      <c r="C31" s="57"/>
      <c r="D31" s="57"/>
      <c r="E31" s="57"/>
      <c r="F31" s="57"/>
      <c r="G31" s="57"/>
      <c r="H31" s="57"/>
      <c r="I31" s="39"/>
      <c r="J31" s="39"/>
      <c r="K31" s="39"/>
      <c r="L31" s="39"/>
      <c r="M31" s="39"/>
      <c r="N31" s="2"/>
    </row>
    <row r="32" spans="1:14">
      <c r="A32" s="125"/>
      <c r="B32" s="57"/>
      <c r="C32" s="57"/>
      <c r="D32" s="57"/>
      <c r="E32" s="57"/>
      <c r="F32" s="57"/>
      <c r="G32" s="57"/>
      <c r="H32" s="57"/>
      <c r="I32" s="39"/>
      <c r="J32" s="39"/>
      <c r="K32" s="39"/>
      <c r="L32" s="39"/>
      <c r="M32" s="39"/>
      <c r="N32" s="2"/>
    </row>
    <row r="33" spans="1:26">
      <c r="A33" s="125"/>
      <c r="B33" s="57"/>
      <c r="C33" s="57"/>
      <c r="D33" s="57"/>
      <c r="E33" s="57"/>
      <c r="F33" s="57"/>
      <c r="G33" s="57"/>
      <c r="H33" s="57"/>
      <c r="I33" s="39"/>
      <c r="J33" s="39"/>
      <c r="K33" s="39"/>
      <c r="L33" s="39"/>
      <c r="M33" s="39"/>
      <c r="N33" s="2"/>
    </row>
    <row r="34" spans="1:26">
      <c r="A34" s="125"/>
      <c r="B34" s="9" t="s">
        <v>17</v>
      </c>
      <c r="C34" s="9" t="s">
        <v>27</v>
      </c>
      <c r="D34" s="121" t="s">
        <v>28</v>
      </c>
      <c r="E34" s="121" t="s">
        <v>29</v>
      </c>
      <c r="F34" s="57"/>
      <c r="G34" s="57"/>
      <c r="H34" s="57"/>
      <c r="I34" s="39"/>
      <c r="J34" s="39"/>
      <c r="K34" s="39"/>
      <c r="L34" s="39"/>
      <c r="M34" s="39"/>
      <c r="N34" s="2"/>
    </row>
    <row r="35" spans="1:26" ht="54" customHeight="1">
      <c r="A35" s="125"/>
      <c r="B35" s="62" t="s">
        <v>30</v>
      </c>
      <c r="C35" s="123">
        <v>40</v>
      </c>
      <c r="D35" s="124">
        <f>+D125</f>
        <v>0</v>
      </c>
      <c r="E35" s="1519">
        <f>+D35+D36</f>
        <v>10</v>
      </c>
      <c r="F35" s="57"/>
      <c r="G35" s="57"/>
      <c r="H35" s="57"/>
      <c r="I35" s="39"/>
      <c r="J35" s="39"/>
      <c r="K35" s="39"/>
      <c r="L35" s="39"/>
      <c r="M35" s="39"/>
      <c r="N35" s="2"/>
    </row>
    <row r="36" spans="1:26" ht="90.75" customHeight="1">
      <c r="A36" s="125"/>
      <c r="B36" s="62" t="s">
        <v>31</v>
      </c>
      <c r="C36" s="123">
        <v>60</v>
      </c>
      <c r="D36" s="124">
        <f>+D126</f>
        <v>10</v>
      </c>
      <c r="E36" s="1520"/>
      <c r="F36" s="57"/>
      <c r="G36" s="57"/>
      <c r="H36" s="57"/>
      <c r="I36" s="39"/>
      <c r="J36" s="39"/>
      <c r="K36" s="39"/>
      <c r="L36" s="39"/>
      <c r="M36" s="39"/>
      <c r="N36" s="2"/>
    </row>
    <row r="37" spans="1:26">
      <c r="A37" s="125"/>
      <c r="C37" s="54"/>
      <c r="D37" s="45"/>
      <c r="E37" s="56"/>
      <c r="F37" s="7"/>
      <c r="G37" s="7"/>
      <c r="H37" s="7"/>
      <c r="I37" s="53"/>
      <c r="J37" s="53"/>
      <c r="K37" s="53"/>
      <c r="L37" s="53"/>
      <c r="M37" s="53"/>
    </row>
    <row r="38" spans="1:26" ht="15.75" thickBot="1">
      <c r="M38" s="1521"/>
      <c r="N38" s="1521"/>
    </row>
    <row r="39" spans="1:26">
      <c r="B39" s="8" t="s">
        <v>32</v>
      </c>
      <c r="M39" s="10"/>
      <c r="N39" s="10"/>
    </row>
    <row r="40" spans="1:26" ht="15.75" thickBot="1">
      <c r="M40" s="10"/>
      <c r="N40" s="10"/>
    </row>
    <row r="41" spans="1:26"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19" customFormat="1" ht="30">
      <c r="A42" s="14">
        <v>1</v>
      </c>
      <c r="B42" s="17" t="s">
        <v>239</v>
      </c>
      <c r="C42" s="17" t="s">
        <v>239</v>
      </c>
      <c r="D42" s="15" t="s">
        <v>241</v>
      </c>
      <c r="E42" s="15" t="s">
        <v>242</v>
      </c>
      <c r="F42" s="16" t="s">
        <v>18</v>
      </c>
      <c r="G42" s="16" t="s">
        <v>5</v>
      </c>
      <c r="H42" s="100">
        <v>40221</v>
      </c>
      <c r="I42" s="100">
        <v>40522</v>
      </c>
      <c r="J42" s="103" t="s">
        <v>19</v>
      </c>
      <c r="K42" s="155">
        <f>(DAYS360(H42,I42))/30</f>
        <v>9.9333333333333336</v>
      </c>
      <c r="L42" s="103"/>
      <c r="M42" s="156">
        <v>634</v>
      </c>
      <c r="N42" s="103" t="s">
        <v>5</v>
      </c>
      <c r="O42" s="157">
        <v>3811360</v>
      </c>
      <c r="P42" s="156">
        <v>64</v>
      </c>
      <c r="Q42" s="158"/>
      <c r="R42" s="64"/>
      <c r="S42" s="64"/>
      <c r="T42" s="64"/>
      <c r="U42" s="64"/>
      <c r="V42" s="64"/>
      <c r="W42" s="64"/>
      <c r="X42" s="64"/>
      <c r="Y42" s="64"/>
      <c r="Z42" s="64"/>
    </row>
    <row r="43" spans="1:26" s="119" customFormat="1" ht="30">
      <c r="A43" s="14">
        <f>+A42+1</f>
        <v>2</v>
      </c>
      <c r="B43" s="17" t="s">
        <v>239</v>
      </c>
      <c r="C43" s="17" t="s">
        <v>239</v>
      </c>
      <c r="D43" s="15" t="s">
        <v>241</v>
      </c>
      <c r="E43" s="15" t="s">
        <v>243</v>
      </c>
      <c r="F43" s="16" t="s">
        <v>18</v>
      </c>
      <c r="G43" s="16" t="s">
        <v>5</v>
      </c>
      <c r="H43" s="100">
        <v>40613</v>
      </c>
      <c r="I43" s="100">
        <v>40893</v>
      </c>
      <c r="J43" s="103" t="s">
        <v>19</v>
      </c>
      <c r="K43" s="155">
        <f t="shared" ref="K43:K44" si="0">(DAYS360(H43,I43))/30</f>
        <v>9.1666666666666661</v>
      </c>
      <c r="L43" s="103"/>
      <c r="M43" s="156" t="s">
        <v>244</v>
      </c>
      <c r="N43" s="103" t="s">
        <v>5</v>
      </c>
      <c r="O43" s="159">
        <v>2168775751</v>
      </c>
      <c r="P43" s="156">
        <v>64</v>
      </c>
      <c r="Q43" s="158"/>
      <c r="R43" s="64"/>
      <c r="S43" s="64"/>
      <c r="T43" s="64"/>
      <c r="U43" s="64"/>
      <c r="V43" s="64"/>
      <c r="W43" s="64"/>
      <c r="X43" s="64"/>
      <c r="Y43" s="64"/>
      <c r="Z43" s="64"/>
    </row>
    <row r="44" spans="1:26" s="119" customFormat="1" ht="30">
      <c r="A44" s="14">
        <f t="shared" ref="A44" si="1">+A43+1</f>
        <v>3</v>
      </c>
      <c r="B44" s="17" t="s">
        <v>239</v>
      </c>
      <c r="C44" s="17" t="s">
        <v>239</v>
      </c>
      <c r="D44" s="15" t="s">
        <v>245</v>
      </c>
      <c r="E44" s="15" t="s">
        <v>246</v>
      </c>
      <c r="F44" s="16" t="s">
        <v>18</v>
      </c>
      <c r="G44" s="16" t="s">
        <v>5</v>
      </c>
      <c r="H44" s="100">
        <v>41003</v>
      </c>
      <c r="I44" s="100">
        <v>41171</v>
      </c>
      <c r="J44" s="103" t="s">
        <v>19</v>
      </c>
      <c r="K44" s="155">
        <f t="shared" si="0"/>
        <v>5.5</v>
      </c>
      <c r="L44" s="103"/>
      <c r="M44" s="156" t="s">
        <v>247</v>
      </c>
      <c r="N44" s="103" t="s">
        <v>5</v>
      </c>
      <c r="O44" s="159">
        <v>409333701</v>
      </c>
      <c r="P44" s="156" t="s">
        <v>248</v>
      </c>
      <c r="Q44" s="158"/>
      <c r="R44" s="64"/>
      <c r="S44" s="64"/>
      <c r="T44" s="64"/>
      <c r="U44" s="64"/>
      <c r="V44" s="64"/>
      <c r="W44" s="64"/>
      <c r="X44" s="64"/>
      <c r="Y44" s="64"/>
      <c r="Z44" s="64"/>
    </row>
    <row r="45" spans="1:26" s="136" customFormat="1">
      <c r="A45" s="129"/>
      <c r="B45" s="130" t="s">
        <v>29</v>
      </c>
      <c r="C45" s="131"/>
      <c r="D45" s="109"/>
      <c r="E45" s="132"/>
      <c r="F45" s="131"/>
      <c r="G45" s="131"/>
      <c r="H45" s="131"/>
      <c r="I45" s="133"/>
      <c r="J45" s="133"/>
      <c r="K45" s="109" t="s">
        <v>249</v>
      </c>
      <c r="L45" s="109">
        <f>SUM(L42:L44)</f>
        <v>0</v>
      </c>
      <c r="M45" s="108">
        <v>1579</v>
      </c>
      <c r="N45" s="109">
        <f>SUM(N42:N44)</f>
        <v>0</v>
      </c>
      <c r="O45" s="134"/>
      <c r="P45" s="134"/>
      <c r="Q45" s="135"/>
    </row>
    <row r="46" spans="1:26" s="66" customFormat="1">
      <c r="E46" s="68"/>
    </row>
    <row r="47" spans="1:26" s="66" customFormat="1">
      <c r="B47" s="1587" t="s">
        <v>57</v>
      </c>
      <c r="C47" s="1587" t="s">
        <v>58</v>
      </c>
      <c r="D47" s="1589" t="s">
        <v>59</v>
      </c>
      <c r="E47" s="1589"/>
    </row>
    <row r="48" spans="1:26" s="66" customFormat="1">
      <c r="B48" s="1588"/>
      <c r="C48" s="1588"/>
      <c r="D48" s="121" t="s">
        <v>60</v>
      </c>
      <c r="E48" s="118" t="s">
        <v>61</v>
      </c>
    </row>
    <row r="49" spans="2:17" s="66" customFormat="1" ht="30.6" customHeight="1">
      <c r="B49" s="19" t="s">
        <v>62</v>
      </c>
      <c r="C49" s="160" t="str">
        <f>+K45</f>
        <v>24.66</v>
      </c>
      <c r="D49" s="71" t="s">
        <v>18</v>
      </c>
      <c r="E49" s="71"/>
      <c r="F49" s="112"/>
      <c r="G49" s="112"/>
      <c r="H49" s="112"/>
      <c r="I49" s="112"/>
      <c r="J49" s="112"/>
      <c r="K49" s="112"/>
      <c r="L49" s="112"/>
      <c r="M49" s="112"/>
    </row>
    <row r="50" spans="2:17" s="66" customFormat="1" ht="30" customHeight="1">
      <c r="B50" s="19" t="s">
        <v>64</v>
      </c>
      <c r="C50" s="161">
        <f>+M45</f>
        <v>1579</v>
      </c>
      <c r="D50" s="71" t="s">
        <v>18</v>
      </c>
      <c r="E50" s="71"/>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ht="76.5" customHeight="1">
      <c r="B57" s="124" t="s">
        <v>250</v>
      </c>
      <c r="C57" s="124" t="s">
        <v>251</v>
      </c>
      <c r="D57" s="71"/>
      <c r="E57" s="71"/>
      <c r="F57" s="71"/>
      <c r="G57" s="71"/>
      <c r="H57" s="71"/>
      <c r="I57" s="71" t="s">
        <v>18</v>
      </c>
      <c r="J57" s="71"/>
      <c r="K57" s="71"/>
      <c r="L57" s="71"/>
      <c r="M57" s="71"/>
      <c r="N57" s="71"/>
      <c r="O57" s="1613" t="s">
        <v>252</v>
      </c>
      <c r="P57" s="1614"/>
      <c r="Q57" s="124"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105" customHeight="1">
      <c r="B66" s="9" t="s">
        <v>88</v>
      </c>
      <c r="C66" s="9" t="s">
        <v>89</v>
      </c>
      <c r="D66" s="9" t="s">
        <v>90</v>
      </c>
      <c r="E66" s="9" t="s">
        <v>91</v>
      </c>
      <c r="F66" s="9" t="s">
        <v>92</v>
      </c>
      <c r="G66" s="9" t="s">
        <v>93</v>
      </c>
      <c r="H66" s="9" t="s">
        <v>94</v>
      </c>
      <c r="I66" s="9" t="s">
        <v>95</v>
      </c>
      <c r="J66" s="1522" t="s">
        <v>164</v>
      </c>
      <c r="K66" s="1529"/>
      <c r="L66" s="1523"/>
      <c r="M66" s="9" t="s">
        <v>97</v>
      </c>
      <c r="N66" s="9" t="s">
        <v>234</v>
      </c>
      <c r="O66" s="9" t="s">
        <v>235</v>
      </c>
      <c r="P66" s="1522" t="s">
        <v>79</v>
      </c>
      <c r="Q66" s="1523"/>
    </row>
    <row r="67" spans="2:17" ht="61.5" customHeight="1">
      <c r="B67" s="122" t="s">
        <v>98</v>
      </c>
      <c r="C67" s="61" t="s">
        <v>253</v>
      </c>
      <c r="D67" s="60" t="s">
        <v>254</v>
      </c>
      <c r="E67" s="60">
        <v>34565495</v>
      </c>
      <c r="F67" s="61" t="s">
        <v>255</v>
      </c>
      <c r="G67" s="61" t="s">
        <v>256</v>
      </c>
      <c r="H67" s="162">
        <v>41390</v>
      </c>
      <c r="I67" s="60" t="s">
        <v>5</v>
      </c>
      <c r="J67" s="61" t="s">
        <v>239</v>
      </c>
      <c r="K67" s="61" t="s">
        <v>257</v>
      </c>
      <c r="L67" s="61" t="s">
        <v>258</v>
      </c>
      <c r="M67" s="60" t="s">
        <v>259</v>
      </c>
      <c r="N67" s="60" t="s">
        <v>18</v>
      </c>
      <c r="O67" s="60" t="s">
        <v>18</v>
      </c>
      <c r="P67" s="1547"/>
      <c r="Q67" s="1548"/>
    </row>
    <row r="68" spans="2:17" ht="72.75" customHeight="1">
      <c r="B68" s="122" t="s">
        <v>98</v>
      </c>
      <c r="C68" s="61" t="s">
        <v>253</v>
      </c>
      <c r="D68" s="61" t="s">
        <v>260</v>
      </c>
      <c r="E68" s="60">
        <v>10292603</v>
      </c>
      <c r="F68" s="61" t="s">
        <v>261</v>
      </c>
      <c r="G68" s="61" t="s">
        <v>55</v>
      </c>
      <c r="H68" s="162">
        <v>38870</v>
      </c>
      <c r="I68" s="60" t="s">
        <v>5</v>
      </c>
      <c r="J68" s="61" t="s">
        <v>239</v>
      </c>
      <c r="K68" s="61" t="s">
        <v>262</v>
      </c>
      <c r="L68" s="61" t="s">
        <v>263</v>
      </c>
      <c r="M68" s="60" t="s">
        <v>259</v>
      </c>
      <c r="N68" s="60" t="s">
        <v>18</v>
      </c>
      <c r="O68" s="60" t="s">
        <v>18</v>
      </c>
      <c r="P68" s="1547"/>
      <c r="Q68" s="1548"/>
    </row>
    <row r="69" spans="2:17" ht="78" customHeight="1">
      <c r="B69" s="122" t="s">
        <v>98</v>
      </c>
      <c r="C69" s="61" t="s">
        <v>253</v>
      </c>
      <c r="D69" s="60" t="s">
        <v>264</v>
      </c>
      <c r="E69" s="60">
        <v>34673380</v>
      </c>
      <c r="F69" s="61" t="s">
        <v>265</v>
      </c>
      <c r="G69" s="61" t="s">
        <v>266</v>
      </c>
      <c r="H69" s="162">
        <v>41391</v>
      </c>
      <c r="I69" s="60" t="s">
        <v>5</v>
      </c>
      <c r="J69" s="61" t="s">
        <v>239</v>
      </c>
      <c r="K69" s="61" t="s">
        <v>267</v>
      </c>
      <c r="L69" s="61" t="s">
        <v>268</v>
      </c>
      <c r="M69" s="60" t="s">
        <v>259</v>
      </c>
      <c r="N69" s="60" t="s">
        <v>259</v>
      </c>
      <c r="O69" s="60" t="s">
        <v>259</v>
      </c>
      <c r="P69" s="1590"/>
      <c r="Q69" s="1591"/>
    </row>
    <row r="70" spans="2:17" ht="126.75" customHeight="1">
      <c r="B70" s="122" t="s">
        <v>98</v>
      </c>
      <c r="C70" s="61" t="s">
        <v>253</v>
      </c>
      <c r="D70" s="60" t="s">
        <v>269</v>
      </c>
      <c r="E70" s="60">
        <v>12998143</v>
      </c>
      <c r="F70" s="61" t="s">
        <v>270</v>
      </c>
      <c r="G70" s="61" t="s">
        <v>271</v>
      </c>
      <c r="H70" s="162">
        <v>34789</v>
      </c>
      <c r="I70" s="60" t="s">
        <v>5</v>
      </c>
      <c r="J70" s="61" t="s">
        <v>239</v>
      </c>
      <c r="K70" s="61" t="s">
        <v>272</v>
      </c>
      <c r="L70" s="61" t="s">
        <v>273</v>
      </c>
      <c r="M70" s="60" t="s">
        <v>259</v>
      </c>
      <c r="N70" s="60" t="s">
        <v>259</v>
      </c>
      <c r="O70" s="60" t="s">
        <v>259</v>
      </c>
      <c r="P70" s="1590"/>
      <c r="Q70" s="1591"/>
    </row>
    <row r="71" spans="2:17" ht="55.5" customHeight="1">
      <c r="B71" s="122" t="s">
        <v>274</v>
      </c>
      <c r="C71" s="61" t="s">
        <v>275</v>
      </c>
      <c r="D71" s="60" t="s">
        <v>276</v>
      </c>
      <c r="E71" s="60">
        <v>25277990</v>
      </c>
      <c r="F71" s="60" t="s">
        <v>277</v>
      </c>
      <c r="G71" s="61" t="s">
        <v>278</v>
      </c>
      <c r="H71" s="162">
        <v>38190</v>
      </c>
      <c r="I71" s="60">
        <v>3325</v>
      </c>
      <c r="J71" s="61" t="s">
        <v>279</v>
      </c>
      <c r="K71" s="61" t="s">
        <v>280</v>
      </c>
      <c r="L71" s="61" t="s">
        <v>281</v>
      </c>
      <c r="M71" s="60" t="s">
        <v>259</v>
      </c>
      <c r="N71" s="60" t="s">
        <v>259</v>
      </c>
      <c r="O71" s="60" t="s">
        <v>259</v>
      </c>
      <c r="P71" s="1590"/>
      <c r="Q71" s="1591"/>
    </row>
    <row r="72" spans="2:17" ht="55.5" customHeight="1">
      <c r="B72" s="122" t="s">
        <v>274</v>
      </c>
      <c r="C72" s="61" t="s">
        <v>275</v>
      </c>
      <c r="D72" s="60" t="s">
        <v>282</v>
      </c>
      <c r="E72" s="60">
        <v>34659114</v>
      </c>
      <c r="F72" s="60" t="s">
        <v>277</v>
      </c>
      <c r="G72" s="61" t="s">
        <v>283</v>
      </c>
      <c r="H72" s="162">
        <v>40893</v>
      </c>
      <c r="I72" s="60" t="s">
        <v>5</v>
      </c>
      <c r="J72" s="61" t="s">
        <v>284</v>
      </c>
      <c r="K72" s="61" t="s">
        <v>285</v>
      </c>
      <c r="L72" s="61" t="s">
        <v>281</v>
      </c>
      <c r="M72" s="60" t="s">
        <v>259</v>
      </c>
      <c r="N72" s="60" t="s">
        <v>259</v>
      </c>
      <c r="O72" s="60" t="s">
        <v>259</v>
      </c>
      <c r="P72" s="1594"/>
      <c r="Q72" s="1594"/>
    </row>
    <row r="73" spans="2:17" ht="55.5" customHeight="1">
      <c r="B73" s="122" t="s">
        <v>274</v>
      </c>
      <c r="C73" s="61" t="s">
        <v>275</v>
      </c>
      <c r="D73" s="60" t="s">
        <v>286</v>
      </c>
      <c r="E73" s="60">
        <v>34549206</v>
      </c>
      <c r="F73" s="60" t="s">
        <v>277</v>
      </c>
      <c r="G73" s="61" t="s">
        <v>278</v>
      </c>
      <c r="H73" s="162">
        <v>38996</v>
      </c>
      <c r="I73" s="60" t="s">
        <v>5</v>
      </c>
      <c r="J73" s="61" t="s">
        <v>239</v>
      </c>
      <c r="K73" s="61" t="s">
        <v>287</v>
      </c>
      <c r="L73" s="61" t="s">
        <v>281</v>
      </c>
      <c r="M73" s="60" t="s">
        <v>259</v>
      </c>
      <c r="N73" s="60" t="s">
        <v>259</v>
      </c>
      <c r="O73" s="60" t="s">
        <v>259</v>
      </c>
      <c r="P73" s="164"/>
      <c r="Q73" s="165"/>
    </row>
    <row r="74" spans="2:17" ht="55.5" customHeight="1">
      <c r="B74" s="122" t="s">
        <v>274</v>
      </c>
      <c r="C74" s="61" t="s">
        <v>275</v>
      </c>
      <c r="D74" s="60" t="s">
        <v>288</v>
      </c>
      <c r="E74" s="60">
        <v>1059594015</v>
      </c>
      <c r="F74" s="60" t="s">
        <v>277</v>
      </c>
      <c r="G74" s="61" t="s">
        <v>283</v>
      </c>
      <c r="H74" s="162">
        <v>41943</v>
      </c>
      <c r="I74" s="60" t="s">
        <v>5</v>
      </c>
      <c r="J74" s="61" t="s">
        <v>289</v>
      </c>
      <c r="K74" s="61" t="s">
        <v>290</v>
      </c>
      <c r="L74" s="61" t="s">
        <v>281</v>
      </c>
      <c r="M74" s="60" t="s">
        <v>259</v>
      </c>
      <c r="N74" s="60" t="s">
        <v>259</v>
      </c>
      <c r="O74" s="60" t="s">
        <v>259</v>
      </c>
      <c r="P74" s="164"/>
      <c r="Q74" s="165"/>
    </row>
    <row r="75" spans="2:17" ht="55.5" customHeight="1">
      <c r="B75" s="122" t="s">
        <v>274</v>
      </c>
      <c r="C75" s="61" t="s">
        <v>275</v>
      </c>
      <c r="D75" s="60" t="s">
        <v>291</v>
      </c>
      <c r="E75" s="60">
        <v>1061719546</v>
      </c>
      <c r="F75" s="60" t="s">
        <v>277</v>
      </c>
      <c r="G75" s="61" t="s">
        <v>278</v>
      </c>
      <c r="H75" s="162">
        <v>40997</v>
      </c>
      <c r="I75" s="60">
        <v>131803</v>
      </c>
      <c r="J75" s="61" t="s">
        <v>239</v>
      </c>
      <c r="K75" s="61" t="s">
        <v>292</v>
      </c>
      <c r="L75" s="61" t="s">
        <v>281</v>
      </c>
      <c r="M75" s="60" t="s">
        <v>259</v>
      </c>
      <c r="N75" s="60" t="s">
        <v>259</v>
      </c>
      <c r="O75" s="60" t="s">
        <v>259</v>
      </c>
      <c r="P75" s="164"/>
      <c r="Q75" s="165"/>
    </row>
    <row r="76" spans="2:17" ht="55.5" customHeight="1">
      <c r="B76" s="122" t="s">
        <v>274</v>
      </c>
      <c r="C76" s="61" t="s">
        <v>275</v>
      </c>
      <c r="D76" s="60" t="s">
        <v>293</v>
      </c>
      <c r="E76" s="60">
        <v>67003400</v>
      </c>
      <c r="F76" s="60" t="s">
        <v>277</v>
      </c>
      <c r="G76" s="61" t="s">
        <v>283</v>
      </c>
      <c r="H76" s="162">
        <v>41915</v>
      </c>
      <c r="I76" s="60">
        <v>146959</v>
      </c>
      <c r="J76" s="61" t="s">
        <v>294</v>
      </c>
      <c r="K76" s="61" t="s">
        <v>295</v>
      </c>
      <c r="L76" s="61" t="s">
        <v>281</v>
      </c>
      <c r="M76" s="60" t="s">
        <v>259</v>
      </c>
      <c r="N76" s="60" t="s">
        <v>18</v>
      </c>
      <c r="O76" s="60" t="s">
        <v>18</v>
      </c>
      <c r="P76" s="164"/>
      <c r="Q76" s="165"/>
    </row>
    <row r="77" spans="2:17" ht="55.5" customHeight="1">
      <c r="B77" s="122" t="s">
        <v>274</v>
      </c>
      <c r="C77" s="61" t="s">
        <v>275</v>
      </c>
      <c r="D77" s="60" t="s">
        <v>296</v>
      </c>
      <c r="E77" s="60">
        <v>34548177</v>
      </c>
      <c r="F77" s="61" t="s">
        <v>297</v>
      </c>
      <c r="G77" s="61" t="s">
        <v>131</v>
      </c>
      <c r="H77" s="162">
        <v>38892</v>
      </c>
      <c r="I77" s="60" t="s">
        <v>5</v>
      </c>
      <c r="J77" s="61" t="s">
        <v>239</v>
      </c>
      <c r="K77" s="61" t="s">
        <v>298</v>
      </c>
      <c r="L77" s="61" t="s">
        <v>281</v>
      </c>
      <c r="M77" s="60" t="s">
        <v>259</v>
      </c>
      <c r="N77" s="60" t="s">
        <v>18</v>
      </c>
      <c r="O77" s="60" t="s">
        <v>18</v>
      </c>
      <c r="P77" s="164"/>
      <c r="Q77" s="165"/>
    </row>
    <row r="78" spans="2:17" ht="47.25" customHeight="1">
      <c r="B78" s="122" t="s">
        <v>274</v>
      </c>
      <c r="C78" s="61" t="s">
        <v>275</v>
      </c>
      <c r="D78" s="60" t="s">
        <v>299</v>
      </c>
      <c r="E78" s="60">
        <v>1061718745</v>
      </c>
      <c r="F78" s="60" t="s">
        <v>277</v>
      </c>
      <c r="G78" s="61" t="s">
        <v>283</v>
      </c>
      <c r="H78" s="162">
        <v>41915</v>
      </c>
      <c r="I78" s="60" t="s">
        <v>5</v>
      </c>
      <c r="J78" s="61" t="s">
        <v>300</v>
      </c>
      <c r="K78" s="61" t="s">
        <v>301</v>
      </c>
      <c r="L78" s="61" t="s">
        <v>302</v>
      </c>
      <c r="M78" s="60" t="s">
        <v>259</v>
      </c>
      <c r="N78" s="60" t="s">
        <v>18</v>
      </c>
      <c r="O78" s="60" t="s">
        <v>18</v>
      </c>
      <c r="P78" s="1547"/>
      <c r="Q78" s="1548"/>
    </row>
    <row r="79" spans="2:17">
      <c r="B79" s="124"/>
      <c r="C79" s="124"/>
      <c r="D79" s="124"/>
      <c r="E79" s="124"/>
      <c r="F79" s="124"/>
      <c r="G79" s="124"/>
      <c r="H79" s="124"/>
      <c r="I79" s="124"/>
      <c r="J79" s="124"/>
      <c r="K79" s="124"/>
      <c r="L79" s="124"/>
      <c r="M79" s="124"/>
      <c r="N79" s="124"/>
      <c r="O79" s="124"/>
      <c r="P79" s="1528"/>
      <c r="Q79" s="1528"/>
    </row>
    <row r="80" spans="2:17" ht="15.75" thickBot="1">
      <c r="B80" s="1553" t="s">
        <v>139</v>
      </c>
      <c r="C80" s="1554"/>
      <c r="D80" s="1554"/>
      <c r="E80" s="1554"/>
      <c r="F80" s="1554"/>
      <c r="G80" s="1554"/>
      <c r="H80" s="1554"/>
      <c r="I80" s="1554"/>
      <c r="J80" s="1554"/>
      <c r="K80" s="1554"/>
      <c r="L80" s="1554"/>
      <c r="M80" s="1554"/>
      <c r="N80" s="1555"/>
      <c r="O80" s="59"/>
      <c r="P80" s="1528"/>
      <c r="Q80" s="1528"/>
    </row>
    <row r="82" spans="1:26" ht="46.15" customHeight="1">
      <c r="B82" s="22" t="s">
        <v>17</v>
      </c>
      <c r="C82" s="22" t="s">
        <v>80</v>
      </c>
      <c r="D82" s="1522" t="s">
        <v>79</v>
      </c>
      <c r="E82" s="1523"/>
    </row>
    <row r="83" spans="1:26" ht="46.9" customHeight="1">
      <c r="B83" s="78" t="s">
        <v>140</v>
      </c>
      <c r="C83" s="60" t="s">
        <v>18</v>
      </c>
      <c r="D83" s="1528"/>
      <c r="E83" s="1528"/>
      <c r="F83" s="166"/>
    </row>
    <row r="86" spans="1:26">
      <c r="B86" s="1505" t="s">
        <v>141</v>
      </c>
      <c r="C86" s="1506"/>
      <c r="D86" s="1506"/>
      <c r="E86" s="1506"/>
      <c r="F86" s="1506"/>
      <c r="G86" s="1506"/>
      <c r="H86" s="1506"/>
      <c r="I86" s="1506"/>
      <c r="J86" s="1506"/>
      <c r="K86" s="1506"/>
      <c r="L86" s="1506"/>
      <c r="M86" s="1506"/>
      <c r="N86" s="1506"/>
      <c r="O86" s="1506"/>
      <c r="P86" s="1506"/>
    </row>
    <row r="88" spans="1:26" ht="15.75" thickBot="1"/>
    <row r="89" spans="1:26" ht="15.75" thickBot="1">
      <c r="B89" s="1532" t="s">
        <v>142</v>
      </c>
      <c r="C89" s="1533"/>
      <c r="D89" s="1533"/>
      <c r="E89" s="1533"/>
      <c r="F89" s="1533"/>
      <c r="G89" s="1533"/>
      <c r="H89" s="1533"/>
      <c r="I89" s="1533"/>
      <c r="J89" s="1533"/>
      <c r="K89" s="1533"/>
      <c r="L89" s="1533"/>
      <c r="M89" s="1533"/>
      <c r="N89" s="1534"/>
    </row>
    <row r="91" spans="1:26" ht="15.75" thickBot="1">
      <c r="M91" s="10"/>
      <c r="N91" s="10"/>
    </row>
    <row r="92" spans="1:26" s="39" customFormat="1" ht="109.5" customHeight="1">
      <c r="B92" s="11" t="s">
        <v>33</v>
      </c>
      <c r="C92" s="11" t="s">
        <v>34</v>
      </c>
      <c r="D92" s="11" t="s">
        <v>35</v>
      </c>
      <c r="E92" s="11" t="s">
        <v>36</v>
      </c>
      <c r="F92" s="11" t="s">
        <v>37</v>
      </c>
      <c r="G92" s="11" t="s">
        <v>38</v>
      </c>
      <c r="H92" s="11" t="s">
        <v>39</v>
      </c>
      <c r="I92" s="11" t="s">
        <v>40</v>
      </c>
      <c r="J92" s="11" t="s">
        <v>41</v>
      </c>
      <c r="K92" s="11" t="s">
        <v>42</v>
      </c>
      <c r="L92" s="11" t="s">
        <v>43</v>
      </c>
      <c r="M92" s="12" t="s">
        <v>44</v>
      </c>
      <c r="N92" s="11" t="s">
        <v>45</v>
      </c>
      <c r="O92" s="11" t="s">
        <v>46</v>
      </c>
      <c r="P92" s="13" t="s">
        <v>47</v>
      </c>
      <c r="Q92" s="13" t="s">
        <v>48</v>
      </c>
    </row>
    <row r="93" spans="1:26" s="119" customFormat="1" ht="45">
      <c r="A93" s="14">
        <v>1</v>
      </c>
      <c r="B93" s="15"/>
      <c r="C93" s="16"/>
      <c r="D93" s="15"/>
      <c r="E93" s="98"/>
      <c r="F93" s="16"/>
      <c r="G93" s="99"/>
      <c r="H93" s="100"/>
      <c r="I93" s="103"/>
      <c r="J93" s="103"/>
      <c r="K93" s="103"/>
      <c r="L93" s="103"/>
      <c r="M93" s="105"/>
      <c r="N93" s="105">
        <f>+M93*G93</f>
        <v>0</v>
      </c>
      <c r="O93" s="106"/>
      <c r="P93" s="106"/>
      <c r="Q93" s="18" t="s">
        <v>303</v>
      </c>
      <c r="R93" s="64"/>
      <c r="S93" s="64"/>
      <c r="T93" s="64"/>
      <c r="U93" s="64"/>
      <c r="V93" s="64"/>
      <c r="W93" s="64"/>
      <c r="X93" s="64"/>
      <c r="Y93" s="64"/>
      <c r="Z93" s="64"/>
    </row>
    <row r="94" spans="1:26" s="136" customFormat="1">
      <c r="A94" s="129"/>
      <c r="B94" s="130" t="s">
        <v>29</v>
      </c>
      <c r="C94" s="131"/>
      <c r="D94" s="109"/>
      <c r="E94" s="132"/>
      <c r="F94" s="131"/>
      <c r="G94" s="131"/>
      <c r="H94" s="131"/>
      <c r="I94" s="133"/>
      <c r="J94" s="133"/>
      <c r="K94" s="109">
        <f>SUM(K93:K93)</f>
        <v>0</v>
      </c>
      <c r="L94" s="109">
        <f>SUM(L93:L93)</f>
        <v>0</v>
      </c>
      <c r="M94" s="110">
        <f>SUM(M93:M93)</f>
        <v>0</v>
      </c>
      <c r="N94" s="109">
        <f>SUM(N93:N93)</f>
        <v>0</v>
      </c>
      <c r="O94" s="134"/>
      <c r="P94" s="134"/>
      <c r="Q94" s="135"/>
    </row>
    <row r="95" spans="1:26">
      <c r="B95" s="66"/>
      <c r="C95" s="66"/>
      <c r="D95" s="66"/>
      <c r="E95" s="68"/>
      <c r="F95" s="66"/>
      <c r="G95" s="66"/>
      <c r="H95" s="66"/>
      <c r="I95" s="66"/>
      <c r="J95" s="66"/>
      <c r="K95" s="66"/>
      <c r="L95" s="66"/>
      <c r="M95" s="66"/>
      <c r="N95" s="66"/>
      <c r="O95" s="66"/>
      <c r="P95" s="66"/>
    </row>
    <row r="96" spans="1:26">
      <c r="B96" s="19" t="s">
        <v>156</v>
      </c>
      <c r="C96" s="84">
        <f>+K94</f>
        <v>0</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ht="16.5" customHeight="1">
      <c r="B100" s="85" t="s">
        <v>160</v>
      </c>
      <c r="C100" s="86">
        <v>20</v>
      </c>
      <c r="D100" s="167">
        <v>0</v>
      </c>
      <c r="E100" s="1536">
        <f>+D100+D101+D102</f>
        <v>0</v>
      </c>
    </row>
    <row r="101" spans="2:17">
      <c r="B101" s="85" t="s">
        <v>161</v>
      </c>
      <c r="C101" s="71">
        <v>30</v>
      </c>
      <c r="D101" s="60">
        <v>0</v>
      </c>
      <c r="E101" s="1537"/>
    </row>
    <row r="102" spans="2:17" ht="15.75" thickBot="1">
      <c r="B102" s="85" t="s">
        <v>162</v>
      </c>
      <c r="C102" s="87">
        <v>40</v>
      </c>
      <c r="D102" s="168">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116.25" customHeight="1">
      <c r="B107" s="9" t="s">
        <v>88</v>
      </c>
      <c r="C107" s="9" t="s">
        <v>89</v>
      </c>
      <c r="D107" s="9" t="s">
        <v>90</v>
      </c>
      <c r="E107" s="9" t="s">
        <v>91</v>
      </c>
      <c r="F107" s="9" t="s">
        <v>92</v>
      </c>
      <c r="G107" s="9" t="s">
        <v>93</v>
      </c>
      <c r="H107" s="9" t="s">
        <v>94</v>
      </c>
      <c r="I107" s="9" t="s">
        <v>95</v>
      </c>
      <c r="J107" s="1522" t="s">
        <v>164</v>
      </c>
      <c r="K107" s="1529"/>
      <c r="L107" s="1523"/>
      <c r="M107" s="9" t="s">
        <v>97</v>
      </c>
      <c r="N107" s="9" t="s">
        <v>234</v>
      </c>
      <c r="O107" s="9" t="s">
        <v>235</v>
      </c>
      <c r="P107" s="1522" t="s">
        <v>79</v>
      </c>
      <c r="Q107" s="1523"/>
    </row>
    <row r="108" spans="2:17" ht="81" customHeight="1">
      <c r="B108" s="169" t="s">
        <v>304</v>
      </c>
      <c r="C108" s="170" t="s">
        <v>305</v>
      </c>
      <c r="D108" s="171" t="s">
        <v>306</v>
      </c>
      <c r="E108" s="171">
        <v>34612477</v>
      </c>
      <c r="F108" s="171" t="s">
        <v>277</v>
      </c>
      <c r="G108" s="170" t="s">
        <v>307</v>
      </c>
      <c r="H108" s="172">
        <v>40103</v>
      </c>
      <c r="I108" s="173">
        <v>112118</v>
      </c>
      <c r="J108" s="170" t="s">
        <v>308</v>
      </c>
      <c r="K108" s="174" t="s">
        <v>309</v>
      </c>
      <c r="L108" s="174" t="s">
        <v>310</v>
      </c>
      <c r="M108" s="171" t="s">
        <v>18</v>
      </c>
      <c r="N108" s="171" t="s">
        <v>19</v>
      </c>
      <c r="O108" s="171" t="s">
        <v>19</v>
      </c>
      <c r="P108" s="1601" t="s">
        <v>311</v>
      </c>
      <c r="Q108" s="1601"/>
    </row>
    <row r="109" spans="2:17" ht="97.5" customHeight="1">
      <c r="B109" s="169" t="s">
        <v>312</v>
      </c>
      <c r="C109" s="170" t="s">
        <v>305</v>
      </c>
      <c r="D109" s="171" t="s">
        <v>313</v>
      </c>
      <c r="E109" s="171">
        <v>34553169</v>
      </c>
      <c r="F109" s="170" t="s">
        <v>314</v>
      </c>
      <c r="G109" s="170" t="s">
        <v>315</v>
      </c>
      <c r="H109" s="172">
        <v>36245</v>
      </c>
      <c r="I109" s="173" t="s">
        <v>5</v>
      </c>
      <c r="J109" s="170" t="s">
        <v>316</v>
      </c>
      <c r="K109" s="174" t="s">
        <v>317</v>
      </c>
      <c r="L109" s="174" t="s">
        <v>318</v>
      </c>
      <c r="M109" s="171" t="s">
        <v>18</v>
      </c>
      <c r="N109" s="176" t="s">
        <v>19</v>
      </c>
      <c r="O109" s="171" t="s">
        <v>19</v>
      </c>
      <c r="P109" s="1601" t="s">
        <v>319</v>
      </c>
      <c r="Q109" s="1601"/>
    </row>
    <row r="110" spans="2:17" ht="36.75" customHeight="1">
      <c r="B110" s="169" t="s">
        <v>320</v>
      </c>
      <c r="C110" s="177" t="s">
        <v>321</v>
      </c>
      <c r="D110" s="170" t="s">
        <v>322</v>
      </c>
      <c r="E110" s="171">
        <v>34672873</v>
      </c>
      <c r="F110" s="171" t="s">
        <v>323</v>
      </c>
      <c r="G110" s="170" t="s">
        <v>315</v>
      </c>
      <c r="H110" s="172">
        <v>37462</v>
      </c>
      <c r="I110" s="173">
        <v>89423</v>
      </c>
      <c r="J110" s="171" t="s">
        <v>5</v>
      </c>
      <c r="K110" s="174" t="s">
        <v>5</v>
      </c>
      <c r="L110" s="173" t="s">
        <v>5</v>
      </c>
      <c r="M110" s="171" t="s">
        <v>18</v>
      </c>
      <c r="N110" s="176" t="s">
        <v>18</v>
      </c>
      <c r="O110" s="171" t="s">
        <v>18</v>
      </c>
      <c r="P110" s="1601" t="s">
        <v>324</v>
      </c>
      <c r="Q110" s="1601"/>
    </row>
    <row r="113" spans="2:7" ht="15.75" thickBot="1"/>
    <row r="114" spans="2:7" ht="54" customHeight="1">
      <c r="B114" s="121" t="s">
        <v>17</v>
      </c>
      <c r="C114" s="121" t="s">
        <v>157</v>
      </c>
      <c r="D114" s="9" t="s">
        <v>158</v>
      </c>
      <c r="E114" s="121" t="s">
        <v>28</v>
      </c>
      <c r="F114" s="25" t="s">
        <v>228</v>
      </c>
      <c r="G114" s="178"/>
    </row>
    <row r="115" spans="2:7" ht="120.75" customHeight="1">
      <c r="B115" s="1540" t="s">
        <v>229</v>
      </c>
      <c r="C115" s="115" t="s">
        <v>230</v>
      </c>
      <c r="D115" s="124">
        <v>25</v>
      </c>
      <c r="E115" s="60">
        <v>0</v>
      </c>
      <c r="F115" s="1541">
        <f>+E115+E116+E117</f>
        <v>10</v>
      </c>
      <c r="G115" s="27"/>
    </row>
    <row r="116" spans="2:7" ht="80.25" customHeight="1">
      <c r="B116" s="1540"/>
      <c r="C116" s="126" t="s">
        <v>231</v>
      </c>
      <c r="D116" s="123">
        <v>25</v>
      </c>
      <c r="E116" s="60">
        <v>0</v>
      </c>
      <c r="F116" s="1542"/>
      <c r="G116" s="27"/>
    </row>
    <row r="117" spans="2:7" ht="71.25" customHeight="1">
      <c r="B117" s="1540"/>
      <c r="C117" s="126" t="s">
        <v>232</v>
      </c>
      <c r="D117" s="124">
        <v>10</v>
      </c>
      <c r="E117" s="60">
        <v>10</v>
      </c>
      <c r="F117" s="1543"/>
      <c r="G117" s="27"/>
    </row>
    <row r="118" spans="2:7">
      <c r="C118" s="57"/>
    </row>
    <row r="121" spans="2:7">
      <c r="B121" s="8" t="s">
        <v>233</v>
      </c>
    </row>
    <row r="124" spans="2:7">
      <c r="B124" s="9" t="s">
        <v>17</v>
      </c>
      <c r="C124" s="9" t="s">
        <v>27</v>
      </c>
      <c r="D124" s="121" t="s">
        <v>28</v>
      </c>
      <c r="E124" s="121" t="s">
        <v>29</v>
      </c>
    </row>
    <row r="125" spans="2:7" ht="51" customHeight="1">
      <c r="B125" s="62" t="s">
        <v>236</v>
      </c>
      <c r="C125" s="123">
        <v>40</v>
      </c>
      <c r="D125" s="124">
        <f>+E100</f>
        <v>0</v>
      </c>
      <c r="E125" s="1519">
        <f>+D125+D126</f>
        <v>10</v>
      </c>
    </row>
    <row r="126" spans="2:7" ht="88.5" customHeight="1">
      <c r="B126" s="62" t="s">
        <v>237</v>
      </c>
      <c r="C126" s="123">
        <v>60</v>
      </c>
      <c r="D126" s="124">
        <f>+F115</f>
        <v>10</v>
      </c>
      <c r="E126" s="1520"/>
    </row>
  </sheetData>
  <mergeCells count="46">
    <mergeCell ref="M38:N38"/>
    <mergeCell ref="B2:P2"/>
    <mergeCell ref="B4:P4"/>
    <mergeCell ref="C6:N6"/>
    <mergeCell ref="C7:N7"/>
    <mergeCell ref="C8:N8"/>
    <mergeCell ref="C9:N9"/>
    <mergeCell ref="C10:E10"/>
    <mergeCell ref="B14:C15"/>
    <mergeCell ref="B16:C16"/>
    <mergeCell ref="B29:C29"/>
    <mergeCell ref="E35:E36"/>
    <mergeCell ref="P68:Q68"/>
    <mergeCell ref="B47:B48"/>
    <mergeCell ref="C47:C48"/>
    <mergeCell ref="D47:E47"/>
    <mergeCell ref="C51:N51"/>
    <mergeCell ref="B53:N53"/>
    <mergeCell ref="O56:P56"/>
    <mergeCell ref="O57:P57"/>
    <mergeCell ref="B63:N63"/>
    <mergeCell ref="J66:L66"/>
    <mergeCell ref="P66:Q66"/>
    <mergeCell ref="P67:Q67"/>
    <mergeCell ref="B89:N89"/>
    <mergeCell ref="P69:Q69"/>
    <mergeCell ref="P70:Q70"/>
    <mergeCell ref="P71:Q71"/>
    <mergeCell ref="P72:Q72"/>
    <mergeCell ref="P78:Q78"/>
    <mergeCell ref="P79:Q79"/>
    <mergeCell ref="B80:N80"/>
    <mergeCell ref="P80:Q80"/>
    <mergeCell ref="D82:E82"/>
    <mergeCell ref="D83:E83"/>
    <mergeCell ref="B86:P86"/>
    <mergeCell ref="P110:Q110"/>
    <mergeCell ref="B115:B117"/>
    <mergeCell ref="F115:F117"/>
    <mergeCell ref="E125:E126"/>
    <mergeCell ref="E100:E102"/>
    <mergeCell ref="B105:N105"/>
    <mergeCell ref="J107:L107"/>
    <mergeCell ref="P107:Q107"/>
    <mergeCell ref="P108:Q108"/>
    <mergeCell ref="P109:Q109"/>
  </mergeCells>
  <dataValidations count="2">
    <dataValidation type="list" allowBlank="1" showInputMessage="1" showErrorMessage="1" sqref="WVE983042 A65538 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A131074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A196610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A262146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A327682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A393218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A458754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A524290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A589826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A655362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A720898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A786434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A851970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A917506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A983042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 type="decimal" allowBlank="1" showInputMessage="1" showErrorMessage="1" sqref="WVH983042 WLL983042 C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C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C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C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C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C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C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C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C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C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C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C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C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C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C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A18" zoomScale="60" zoomScaleNormal="60" workbookViewId="0">
      <selection activeCell="C31" sqref="C31"/>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30" customWidth="1"/>
    <col min="8" max="8" width="24.5703125" style="28" customWidth="1"/>
    <col min="9" max="9" width="24" style="28" customWidth="1"/>
    <col min="10" max="10" width="25.7109375" style="28" customWidth="1"/>
    <col min="11" max="11" width="18.28515625" style="28" customWidth="1"/>
    <col min="12" max="12" width="25.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18" width="6.42578125" style="28" hidden="1"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817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1079</v>
      </c>
      <c r="C10" s="1544">
        <v>15</v>
      </c>
      <c r="D10" s="1544"/>
      <c r="E10" s="1545"/>
      <c r="F10" s="32"/>
      <c r="G10" s="31"/>
      <c r="H10" s="32"/>
      <c r="I10" s="32"/>
      <c r="J10" s="32"/>
      <c r="K10" s="32"/>
      <c r="L10" s="32"/>
      <c r="M10" s="32"/>
      <c r="N10" s="33"/>
    </row>
    <row r="11" spans="2:16" ht="15.75" thickBot="1">
      <c r="B11" s="117" t="s">
        <v>8</v>
      </c>
      <c r="C11" s="1">
        <v>41989</v>
      </c>
      <c r="D11" s="35"/>
      <c r="E11" s="35"/>
      <c r="F11" s="35"/>
      <c r="G11" s="36"/>
      <c r="H11" s="35"/>
      <c r="I11" s="35"/>
      <c r="J11" s="35"/>
      <c r="K11" s="35"/>
      <c r="L11" s="35"/>
      <c r="M11" s="35"/>
      <c r="N11" s="37"/>
    </row>
    <row r="12" spans="2:16">
      <c r="B12" s="94"/>
      <c r="C12" s="38"/>
      <c r="D12" s="96"/>
      <c r="E12" s="96"/>
      <c r="F12" s="96"/>
      <c r="G12" s="97"/>
      <c r="H12" s="96"/>
      <c r="I12" s="39"/>
      <c r="J12" s="39"/>
      <c r="K12" s="39"/>
      <c r="L12" s="39"/>
      <c r="M12" s="39"/>
      <c r="N12" s="96"/>
    </row>
    <row r="13" spans="2:16">
      <c r="I13" s="39"/>
      <c r="J13" s="39"/>
      <c r="K13" s="39"/>
      <c r="L13" s="39"/>
      <c r="M13" s="39"/>
      <c r="N13" s="2"/>
    </row>
    <row r="14" spans="2:16" ht="45.75" customHeight="1">
      <c r="B14" s="1516" t="s">
        <v>9</v>
      </c>
      <c r="C14" s="1516"/>
      <c r="D14" s="144" t="s">
        <v>10</v>
      </c>
      <c r="E14" s="144" t="s">
        <v>11</v>
      </c>
      <c r="F14" s="144" t="s">
        <v>12</v>
      </c>
      <c r="G14" s="148"/>
      <c r="I14" s="41"/>
      <c r="J14" s="41"/>
      <c r="K14" s="41"/>
      <c r="L14" s="41"/>
      <c r="M14" s="41"/>
      <c r="N14" s="2"/>
    </row>
    <row r="15" spans="2:16">
      <c r="B15" s="1516"/>
      <c r="C15" s="1516"/>
      <c r="D15" s="144">
        <v>15</v>
      </c>
      <c r="E15" s="42">
        <v>1973425545</v>
      </c>
      <c r="F15" s="221">
        <v>945</v>
      </c>
      <c r="G15" s="423"/>
      <c r="I15" s="45"/>
      <c r="J15" s="45"/>
      <c r="K15" s="45"/>
      <c r="L15" s="45"/>
      <c r="M15" s="45"/>
      <c r="N15" s="2"/>
    </row>
    <row r="16" spans="2:16" ht="15.75" thickBot="1">
      <c r="B16" s="1517" t="s">
        <v>13</v>
      </c>
      <c r="C16" s="1518"/>
      <c r="D16" s="144"/>
      <c r="E16" s="151">
        <f>+SUM(E15:E15)</f>
        <v>1973425545</v>
      </c>
      <c r="F16" s="4">
        <f>+SUM(F15:F15)</f>
        <v>945</v>
      </c>
      <c r="G16" s="423"/>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756</v>
      </c>
      <c r="D18" s="195"/>
      <c r="E18" s="6">
        <f>E16</f>
        <v>1973425545</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8"/>
      <c r="H21" s="57"/>
      <c r="I21" s="39"/>
      <c r="J21" s="39"/>
      <c r="K21" s="39"/>
      <c r="L21" s="39"/>
      <c r="M21" s="39"/>
      <c r="N21" s="2"/>
    </row>
    <row r="22" spans="1:14">
      <c r="A22" s="142"/>
      <c r="B22" s="57"/>
      <c r="C22" s="57"/>
      <c r="D22" s="57"/>
      <c r="E22" s="57"/>
      <c r="F22" s="57"/>
      <c r="G22" s="58"/>
      <c r="H22" s="57"/>
      <c r="I22" s="39"/>
      <c r="J22" s="39"/>
      <c r="K22" s="39"/>
      <c r="L22" s="39"/>
      <c r="M22" s="39"/>
      <c r="N22" s="2"/>
    </row>
    <row r="23" spans="1:14">
      <c r="A23" s="142"/>
      <c r="B23" s="9" t="s">
        <v>17</v>
      </c>
      <c r="C23" s="9" t="s">
        <v>18</v>
      </c>
      <c r="D23" s="9" t="s">
        <v>19</v>
      </c>
      <c r="E23" s="57"/>
      <c r="F23" s="57"/>
      <c r="G23" s="58"/>
      <c r="H23" s="57"/>
      <c r="I23" s="39"/>
      <c r="J23" s="39"/>
      <c r="K23" s="39"/>
      <c r="L23" s="39"/>
      <c r="M23" s="39"/>
      <c r="N23" s="2"/>
    </row>
    <row r="24" spans="1:14">
      <c r="A24" s="142"/>
      <c r="B24" s="59" t="s">
        <v>20</v>
      </c>
      <c r="C24" s="60"/>
      <c r="D24" s="60" t="s">
        <v>21</v>
      </c>
      <c r="E24" s="57"/>
      <c r="F24" s="57"/>
      <c r="G24" s="58"/>
      <c r="H24" s="57"/>
      <c r="I24" s="39"/>
      <c r="J24" s="39"/>
      <c r="K24" s="39"/>
      <c r="L24" s="39"/>
      <c r="M24" s="39"/>
      <c r="N24" s="2"/>
    </row>
    <row r="25" spans="1:14">
      <c r="A25" s="142"/>
      <c r="B25" s="59" t="s">
        <v>22</v>
      </c>
      <c r="C25" s="60" t="s">
        <v>21</v>
      </c>
      <c r="D25" s="60"/>
      <c r="E25" s="57"/>
      <c r="F25" s="57"/>
      <c r="G25" s="58"/>
      <c r="H25" s="57"/>
      <c r="I25" s="39"/>
      <c r="J25" s="39"/>
      <c r="K25" s="39"/>
      <c r="L25" s="39"/>
      <c r="M25" s="39"/>
      <c r="N25" s="2"/>
    </row>
    <row r="26" spans="1:14">
      <c r="A26" s="142"/>
      <c r="B26" s="59" t="s">
        <v>23</v>
      </c>
      <c r="C26" s="60" t="s">
        <v>21</v>
      </c>
      <c r="D26" s="60"/>
      <c r="E26" s="57"/>
      <c r="F26" s="57"/>
      <c r="G26" s="58"/>
      <c r="H26" s="57"/>
      <c r="I26" s="39"/>
      <c r="J26" s="39"/>
      <c r="K26" s="39"/>
      <c r="L26" s="39"/>
      <c r="M26" s="39"/>
      <c r="N26" s="2"/>
    </row>
    <row r="27" spans="1:14">
      <c r="A27" s="142"/>
      <c r="B27" s="59" t="s">
        <v>24</v>
      </c>
      <c r="C27" s="60" t="s">
        <v>21</v>
      </c>
      <c r="D27" s="60"/>
      <c r="E27" s="57"/>
      <c r="F27" s="57"/>
      <c r="G27" s="58"/>
      <c r="H27" s="57"/>
      <c r="I27" s="39"/>
      <c r="J27" s="39"/>
      <c r="K27" s="39"/>
      <c r="L27" s="39"/>
      <c r="M27" s="39"/>
      <c r="N27" s="2"/>
    </row>
    <row r="28" spans="1:14">
      <c r="A28" s="142"/>
      <c r="B28" s="59" t="s">
        <v>1275</v>
      </c>
      <c r="C28" s="60" t="s">
        <v>21</v>
      </c>
      <c r="D28" s="60"/>
      <c r="E28" s="57"/>
      <c r="F28" s="57"/>
      <c r="G28" s="58"/>
      <c r="H28" s="57"/>
      <c r="I28" s="39"/>
      <c r="J28" s="39"/>
      <c r="K28" s="39"/>
      <c r="L28" s="39"/>
      <c r="M28" s="39"/>
      <c r="N28" s="2"/>
    </row>
    <row r="29" spans="1:14">
      <c r="A29" s="142"/>
      <c r="B29" s="57"/>
      <c r="C29" s="57"/>
      <c r="D29" s="57"/>
      <c r="E29" s="57"/>
      <c r="F29" s="57"/>
      <c r="G29" s="58"/>
      <c r="H29" s="57"/>
      <c r="I29" s="39"/>
      <c r="J29" s="39"/>
      <c r="K29" s="39"/>
      <c r="L29" s="39"/>
      <c r="M29" s="39"/>
      <c r="N29" s="2"/>
    </row>
    <row r="30" spans="1:14">
      <c r="A30" s="142"/>
      <c r="B30" s="57"/>
      <c r="C30" s="57"/>
      <c r="D30" s="57"/>
      <c r="E30" s="57"/>
      <c r="F30" s="57"/>
      <c r="G30" s="58"/>
      <c r="H30" s="57"/>
      <c r="I30" s="39"/>
      <c r="J30" s="39"/>
      <c r="K30" s="39"/>
      <c r="L30" s="39"/>
      <c r="M30" s="39"/>
      <c r="N30" s="2"/>
    </row>
    <row r="31" spans="1:14">
      <c r="A31" s="142"/>
      <c r="B31" s="8" t="s">
        <v>26</v>
      </c>
      <c r="C31" s="57"/>
      <c r="D31" s="57"/>
      <c r="E31" s="57"/>
      <c r="F31" s="57"/>
      <c r="G31" s="58"/>
      <c r="H31" s="57"/>
      <c r="I31" s="39"/>
      <c r="J31" s="39"/>
      <c r="K31" s="39"/>
      <c r="L31" s="39"/>
      <c r="M31" s="39"/>
      <c r="N31" s="2"/>
    </row>
    <row r="32" spans="1:14">
      <c r="A32" s="142"/>
      <c r="B32" s="57"/>
      <c r="C32" s="57"/>
      <c r="D32" s="57"/>
      <c r="E32" s="57"/>
      <c r="F32" s="57"/>
      <c r="G32" s="58"/>
      <c r="H32" s="57"/>
      <c r="I32" s="39"/>
      <c r="J32" s="39"/>
      <c r="K32" s="39"/>
      <c r="L32" s="39"/>
      <c r="M32" s="39"/>
      <c r="N32" s="2"/>
    </row>
    <row r="33" spans="1:26">
      <c r="A33" s="142"/>
      <c r="B33" s="57"/>
      <c r="C33" s="57"/>
      <c r="D33" s="57"/>
      <c r="E33" s="57"/>
      <c r="F33" s="57"/>
      <c r="G33" s="58"/>
      <c r="H33" s="57"/>
      <c r="I33" s="39"/>
      <c r="J33" s="39"/>
      <c r="K33" s="39"/>
      <c r="L33" s="39"/>
      <c r="M33" s="39"/>
      <c r="N33" s="2"/>
    </row>
    <row r="34" spans="1:26">
      <c r="A34" s="142"/>
      <c r="B34" s="9" t="s">
        <v>17</v>
      </c>
      <c r="C34" s="9" t="s">
        <v>27</v>
      </c>
      <c r="D34" s="146" t="s">
        <v>28</v>
      </c>
      <c r="E34" s="146" t="s">
        <v>29</v>
      </c>
      <c r="F34" s="57"/>
      <c r="G34" s="58"/>
      <c r="H34" s="57"/>
      <c r="I34" s="39"/>
      <c r="J34" s="39"/>
      <c r="K34" s="39"/>
      <c r="L34" s="39"/>
      <c r="M34" s="39"/>
      <c r="N34" s="2"/>
    </row>
    <row r="35" spans="1:26">
      <c r="A35" s="142"/>
      <c r="B35" s="367" t="s">
        <v>30</v>
      </c>
      <c r="C35" s="141">
        <v>40</v>
      </c>
      <c r="D35" s="138">
        <f>+D129</f>
        <v>40</v>
      </c>
      <c r="E35" s="1519">
        <f>+D35+D36</f>
        <v>40</v>
      </c>
      <c r="F35" s="57"/>
      <c r="G35" s="58"/>
      <c r="H35" s="57"/>
      <c r="I35" s="39"/>
      <c r="J35" s="39"/>
      <c r="K35" s="39"/>
      <c r="L35" s="39"/>
      <c r="M35" s="39"/>
      <c r="N35" s="2"/>
    </row>
    <row r="36" spans="1:26" ht="30">
      <c r="A36" s="142"/>
      <c r="B36" s="367" t="s">
        <v>31</v>
      </c>
      <c r="C36" s="141">
        <v>60</v>
      </c>
      <c r="D36" s="138">
        <f>+D130</f>
        <v>0</v>
      </c>
      <c r="E36" s="1520"/>
      <c r="F36" s="57"/>
      <c r="G36" s="58"/>
      <c r="H36" s="57"/>
      <c r="I36" s="39"/>
      <c r="J36" s="39"/>
      <c r="K36" s="39"/>
      <c r="L36" s="39"/>
      <c r="M36" s="39"/>
      <c r="N36" s="2"/>
    </row>
    <row r="37" spans="1:26">
      <c r="A37" s="142"/>
      <c r="C37" s="54"/>
      <c r="D37" s="45"/>
      <c r="E37" s="56"/>
      <c r="F37" s="7"/>
      <c r="G37" s="7"/>
      <c r="H37" s="7"/>
      <c r="I37" s="53"/>
      <c r="J37" s="53"/>
      <c r="K37" s="53"/>
      <c r="L37" s="53"/>
      <c r="M37" s="53"/>
    </row>
    <row r="38" spans="1:26" ht="15.75" thickBot="1">
      <c r="M38" s="1546"/>
      <c r="N38" s="1546"/>
    </row>
    <row r="39" spans="1:26">
      <c r="B39" s="8" t="s">
        <v>32</v>
      </c>
      <c r="M39" s="10"/>
      <c r="N39" s="10"/>
    </row>
    <row r="40" spans="1:26" ht="15.75" thickBot="1">
      <c r="M40" s="10"/>
      <c r="N40" s="10"/>
    </row>
    <row r="41" spans="1:26"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30">
      <c r="A42" s="14">
        <v>1</v>
      </c>
      <c r="B42" s="17" t="s">
        <v>1518</v>
      </c>
      <c r="C42" s="17" t="s">
        <v>1518</v>
      </c>
      <c r="D42" s="17" t="s">
        <v>1519</v>
      </c>
      <c r="E42" s="186" t="s">
        <v>1520</v>
      </c>
      <c r="F42" s="16" t="s">
        <v>18</v>
      </c>
      <c r="G42" s="99" t="s">
        <v>5</v>
      </c>
      <c r="H42" s="100">
        <v>41347</v>
      </c>
      <c r="I42" s="100">
        <v>41621</v>
      </c>
      <c r="J42" s="103" t="s">
        <v>19</v>
      </c>
      <c r="K42" s="104">
        <f>(DAYS360(H42,I42))/30</f>
        <v>8.9666666666666668</v>
      </c>
      <c r="L42" s="103" t="s">
        <v>19</v>
      </c>
      <c r="M42" s="105">
        <v>68</v>
      </c>
      <c r="N42" s="99" t="s">
        <v>5</v>
      </c>
      <c r="O42" s="106">
        <v>13637000</v>
      </c>
      <c r="P42" s="106" t="s">
        <v>1521</v>
      </c>
      <c r="Q42" s="18"/>
      <c r="R42" s="64"/>
      <c r="S42" s="64"/>
      <c r="T42" s="64"/>
      <c r="U42" s="64"/>
      <c r="V42" s="64"/>
      <c r="W42" s="64"/>
      <c r="X42" s="64"/>
      <c r="Y42" s="64"/>
      <c r="Z42" s="64"/>
    </row>
    <row r="43" spans="1:26" s="147" customFormat="1" ht="30">
      <c r="A43" s="14">
        <f>+A42+1</f>
        <v>2</v>
      </c>
      <c r="B43" s="17" t="s">
        <v>1518</v>
      </c>
      <c r="C43" s="17" t="s">
        <v>1518</v>
      </c>
      <c r="D43" s="17" t="s">
        <v>1422</v>
      </c>
      <c r="E43" s="186" t="s">
        <v>1522</v>
      </c>
      <c r="F43" s="16" t="s">
        <v>18</v>
      </c>
      <c r="G43" s="16" t="s">
        <v>5</v>
      </c>
      <c r="H43" s="100">
        <v>40668</v>
      </c>
      <c r="I43" s="100">
        <v>40755</v>
      </c>
      <c r="J43" s="103" t="s">
        <v>19</v>
      </c>
      <c r="K43" s="104">
        <f t="shared" ref="K43:K44" si="0">(DAYS360(H43,I43))/30</f>
        <v>2.8666666666666667</v>
      </c>
      <c r="L43" s="103" t="s">
        <v>19</v>
      </c>
      <c r="M43" s="105">
        <v>133</v>
      </c>
      <c r="N43" s="16" t="s">
        <v>5</v>
      </c>
      <c r="O43" s="106">
        <v>38041655</v>
      </c>
      <c r="P43" s="106" t="s">
        <v>1523</v>
      </c>
      <c r="Q43" s="18"/>
      <c r="R43" s="64"/>
      <c r="S43" s="64"/>
      <c r="T43" s="64"/>
      <c r="U43" s="64"/>
      <c r="V43" s="64"/>
      <c r="W43" s="64"/>
      <c r="X43" s="64"/>
      <c r="Y43" s="64"/>
      <c r="Z43" s="64"/>
    </row>
    <row r="44" spans="1:26" s="147" customFormat="1" ht="30">
      <c r="A44" s="14">
        <f t="shared" ref="A44:A45" si="1">+A43+1</f>
        <v>3</v>
      </c>
      <c r="B44" s="17" t="s">
        <v>1518</v>
      </c>
      <c r="C44" s="17" t="s">
        <v>1518</v>
      </c>
      <c r="D44" s="17" t="s">
        <v>1524</v>
      </c>
      <c r="E44" s="186" t="s">
        <v>1276</v>
      </c>
      <c r="F44" s="16" t="s">
        <v>18</v>
      </c>
      <c r="G44" s="16" t="s">
        <v>5</v>
      </c>
      <c r="H44" s="100">
        <v>41016</v>
      </c>
      <c r="I44" s="100">
        <v>41182</v>
      </c>
      <c r="J44" s="103" t="s">
        <v>19</v>
      </c>
      <c r="K44" s="104">
        <f t="shared" si="0"/>
        <v>5.4333333333333336</v>
      </c>
      <c r="L44" s="103" t="s">
        <v>19</v>
      </c>
      <c r="M44" s="105">
        <v>614</v>
      </c>
      <c r="N44" s="16" t="s">
        <v>5</v>
      </c>
      <c r="O44" s="106">
        <v>374470988</v>
      </c>
      <c r="P44" s="106" t="s">
        <v>1525</v>
      </c>
      <c r="Q44" s="18"/>
      <c r="R44" s="64"/>
      <c r="S44" s="64"/>
      <c r="T44" s="64"/>
      <c r="U44" s="64"/>
      <c r="V44" s="64"/>
      <c r="W44" s="64"/>
      <c r="X44" s="64"/>
      <c r="Y44" s="64"/>
      <c r="Z44" s="64"/>
    </row>
    <row r="45" spans="1:26" s="147" customFormat="1" ht="30">
      <c r="A45" s="14">
        <f t="shared" si="1"/>
        <v>4</v>
      </c>
      <c r="B45" s="17" t="s">
        <v>1518</v>
      </c>
      <c r="C45" s="17" t="s">
        <v>1518</v>
      </c>
      <c r="D45" s="17" t="s">
        <v>1526</v>
      </c>
      <c r="E45" s="186" t="s">
        <v>1527</v>
      </c>
      <c r="F45" s="16" t="s">
        <v>18</v>
      </c>
      <c r="G45" s="16" t="s">
        <v>5</v>
      </c>
      <c r="H45" s="100">
        <v>41207</v>
      </c>
      <c r="I45" s="100">
        <v>41453</v>
      </c>
      <c r="J45" s="103" t="s">
        <v>19</v>
      </c>
      <c r="K45" s="104">
        <v>4.5999999999999996</v>
      </c>
      <c r="L45" s="105">
        <v>3.5</v>
      </c>
      <c r="M45" s="105">
        <v>135</v>
      </c>
      <c r="N45" s="16" t="s">
        <v>5</v>
      </c>
      <c r="O45" s="106">
        <v>110486240</v>
      </c>
      <c r="P45" s="106" t="s">
        <v>1528</v>
      </c>
      <c r="Q45" s="18"/>
      <c r="R45" s="64"/>
      <c r="S45" s="64"/>
      <c r="T45" s="64"/>
      <c r="U45" s="64"/>
      <c r="V45" s="64"/>
      <c r="W45" s="64"/>
      <c r="X45" s="64"/>
      <c r="Y45" s="64"/>
      <c r="Z45" s="64"/>
    </row>
    <row r="46" spans="1:26" s="147" customFormat="1">
      <c r="A46" s="14"/>
      <c r="B46" s="17" t="s">
        <v>29</v>
      </c>
      <c r="C46" s="16"/>
      <c r="D46" s="15"/>
      <c r="E46" s="186"/>
      <c r="F46" s="16"/>
      <c r="G46" s="16"/>
      <c r="H46" s="16"/>
      <c r="I46" s="100"/>
      <c r="J46" s="103"/>
      <c r="K46" s="371">
        <f>SUM(K42:K45)</f>
        <v>21.866666666666667</v>
      </c>
      <c r="L46" s="109">
        <f>SUM(L42:L45)</f>
        <v>3.5</v>
      </c>
      <c r="M46" s="110">
        <f>SUM(M42:M45)</f>
        <v>950</v>
      </c>
      <c r="N46" s="109">
        <f>SUM(N42:N45)</f>
        <v>0</v>
      </c>
      <c r="O46" s="110">
        <f>SUM(O42:O45)</f>
        <v>536635883</v>
      </c>
      <c r="P46" s="106"/>
      <c r="Q46" s="18"/>
    </row>
    <row r="47" spans="1:26" s="66" customFormat="1">
      <c r="E47" s="68"/>
      <c r="G47" s="69"/>
    </row>
    <row r="48" spans="1:26" s="66" customFormat="1">
      <c r="B48" s="1509" t="s">
        <v>57</v>
      </c>
      <c r="C48" s="1509" t="s">
        <v>58</v>
      </c>
      <c r="D48" s="1511" t="s">
        <v>59</v>
      </c>
      <c r="E48" s="1511"/>
      <c r="G48" s="69"/>
    </row>
    <row r="49" spans="2:17" s="66" customFormat="1">
      <c r="B49" s="1510"/>
      <c r="C49" s="1510"/>
      <c r="D49" s="357" t="s">
        <v>60</v>
      </c>
      <c r="E49" s="358" t="s">
        <v>61</v>
      </c>
      <c r="G49" s="69"/>
    </row>
    <row r="50" spans="2:17" s="66" customFormat="1" ht="30.6" customHeight="1">
      <c r="B50" s="19" t="s">
        <v>62</v>
      </c>
      <c r="C50" s="1373">
        <v>21.87</v>
      </c>
      <c r="D50" s="71"/>
      <c r="E50" s="71" t="s">
        <v>21</v>
      </c>
      <c r="F50" s="112"/>
      <c r="G50" s="111"/>
      <c r="H50" s="112"/>
      <c r="I50" s="112"/>
      <c r="J50" s="112"/>
      <c r="K50" s="372"/>
      <c r="L50" s="372"/>
      <c r="M50" s="112"/>
    </row>
    <row r="51" spans="2:17" s="66" customFormat="1" ht="30" customHeight="1">
      <c r="B51" s="19" t="s">
        <v>64</v>
      </c>
      <c r="C51" s="160" t="s">
        <v>1529</v>
      </c>
      <c r="D51" s="71" t="s">
        <v>21</v>
      </c>
      <c r="E51" s="90"/>
      <c r="G51" s="69"/>
      <c r="K51" s="372"/>
      <c r="L51" s="372"/>
    </row>
    <row r="52" spans="2:17" s="66" customFormat="1">
      <c r="B52" s="113"/>
      <c r="C52" s="1512"/>
      <c r="D52" s="1512"/>
      <c r="E52" s="1512"/>
      <c r="F52" s="1512"/>
      <c r="G52" s="1512"/>
      <c r="H52" s="1512"/>
      <c r="I52" s="1512"/>
      <c r="J52" s="1512"/>
      <c r="K52" s="1512"/>
      <c r="L52" s="1512"/>
      <c r="M52" s="1512"/>
      <c r="N52" s="1512"/>
    </row>
    <row r="53" spans="2:17" ht="28.15" customHeight="1" thickBot="1"/>
    <row r="54" spans="2:17" ht="15.75" thickBot="1">
      <c r="B54" s="1513" t="s">
        <v>65</v>
      </c>
      <c r="C54" s="1513"/>
      <c r="D54" s="1513"/>
      <c r="E54" s="1513"/>
      <c r="F54" s="1513"/>
      <c r="G54" s="1513"/>
      <c r="H54" s="1513"/>
      <c r="I54" s="1513"/>
      <c r="J54" s="1513"/>
      <c r="K54" s="1513"/>
      <c r="L54" s="1513"/>
      <c r="M54" s="1513"/>
      <c r="N54" s="1513"/>
    </row>
    <row r="57" spans="2:17" ht="109.5" customHeight="1">
      <c r="B57" s="9" t="s">
        <v>66</v>
      </c>
      <c r="C57" s="22" t="s">
        <v>67</v>
      </c>
      <c r="D57" s="22" t="s">
        <v>68</v>
      </c>
      <c r="E57" s="22" t="s">
        <v>69</v>
      </c>
      <c r="F57" s="22" t="s">
        <v>70</v>
      </c>
      <c r="G57" s="22" t="s">
        <v>71</v>
      </c>
      <c r="H57" s="22" t="s">
        <v>72</v>
      </c>
      <c r="I57" s="22" t="s">
        <v>73</v>
      </c>
      <c r="J57" s="22" t="s">
        <v>74</v>
      </c>
      <c r="K57" s="22" t="s">
        <v>75</v>
      </c>
      <c r="L57" s="22" t="s">
        <v>76</v>
      </c>
      <c r="M57" s="23" t="s">
        <v>77</v>
      </c>
      <c r="N57" s="23" t="s">
        <v>78</v>
      </c>
      <c r="O57" s="1522" t="s">
        <v>79</v>
      </c>
      <c r="P57" s="1523"/>
      <c r="Q57" s="22" t="s">
        <v>80</v>
      </c>
    </row>
    <row r="58" spans="2:17" s="30" customFormat="1" ht="37.5" customHeight="1">
      <c r="B58" s="382" t="s">
        <v>81</v>
      </c>
      <c r="C58" s="382" t="s">
        <v>251</v>
      </c>
      <c r="D58" s="382" t="s">
        <v>5</v>
      </c>
      <c r="E58" s="382" t="s">
        <v>514</v>
      </c>
      <c r="F58" s="163" t="s">
        <v>514</v>
      </c>
      <c r="G58" s="163" t="s">
        <v>514</v>
      </c>
      <c r="H58" s="163" t="s">
        <v>514</v>
      </c>
      <c r="I58" s="382" t="s">
        <v>18</v>
      </c>
      <c r="J58" s="382" t="s">
        <v>514</v>
      </c>
      <c r="K58" s="382" t="s">
        <v>514</v>
      </c>
      <c r="L58" s="382" t="s">
        <v>514</v>
      </c>
      <c r="M58" s="382" t="s">
        <v>514</v>
      </c>
      <c r="N58" s="382" t="s">
        <v>514</v>
      </c>
      <c r="O58" s="1547" t="s">
        <v>1287</v>
      </c>
      <c r="P58" s="1548"/>
      <c r="Q58" s="382" t="s">
        <v>18</v>
      </c>
    </row>
    <row r="59" spans="2:17">
      <c r="B59" s="59"/>
      <c r="C59" s="59"/>
      <c r="D59" s="59"/>
      <c r="E59" s="59"/>
      <c r="F59" s="59"/>
      <c r="G59" s="78"/>
      <c r="H59" s="59"/>
      <c r="I59" s="59"/>
      <c r="J59" s="59"/>
      <c r="K59" s="59"/>
      <c r="L59" s="59"/>
      <c r="M59" s="59"/>
      <c r="N59" s="59"/>
      <c r="O59" s="1526"/>
      <c r="P59" s="1527"/>
      <c r="Q59" s="59"/>
    </row>
    <row r="60" spans="2:17">
      <c r="B60" s="28" t="s">
        <v>84</v>
      </c>
    </row>
    <row r="61" spans="2:17">
      <c r="B61" s="28" t="s">
        <v>85</v>
      </c>
    </row>
    <row r="62" spans="2:17">
      <c r="B62" s="28" t="s">
        <v>86</v>
      </c>
    </row>
    <row r="63" spans="2:17" ht="15.75" thickBot="1"/>
    <row r="64" spans="2:17" ht="15.75" thickBot="1">
      <c r="B64" s="1532" t="s">
        <v>87</v>
      </c>
      <c r="C64" s="1533"/>
      <c r="D64" s="1533"/>
      <c r="E64" s="1533"/>
      <c r="F64" s="1533"/>
      <c r="G64" s="1533"/>
      <c r="H64" s="1533"/>
      <c r="I64" s="1533"/>
      <c r="J64" s="1533"/>
      <c r="K64" s="1533"/>
      <c r="L64" s="1533"/>
      <c r="M64" s="1533"/>
      <c r="N64" s="1534"/>
    </row>
    <row r="66" spans="2:17">
      <c r="C66" s="166"/>
    </row>
    <row r="67" spans="2:17" ht="76.5" customHeight="1">
      <c r="B67" s="9" t="s">
        <v>88</v>
      </c>
      <c r="C67" s="9" t="s">
        <v>89</v>
      </c>
      <c r="D67" s="9" t="s">
        <v>90</v>
      </c>
      <c r="E67" s="9" t="s">
        <v>91</v>
      </c>
      <c r="F67" s="9" t="s">
        <v>92</v>
      </c>
      <c r="G67" s="9" t="s">
        <v>93</v>
      </c>
      <c r="H67" s="9" t="s">
        <v>94</v>
      </c>
      <c r="I67" s="9" t="s">
        <v>95</v>
      </c>
      <c r="J67" s="1522" t="s">
        <v>1288</v>
      </c>
      <c r="K67" s="1529"/>
      <c r="L67" s="1523"/>
      <c r="M67" s="9" t="s">
        <v>97</v>
      </c>
      <c r="N67" s="9" t="s">
        <v>234</v>
      </c>
      <c r="O67" s="9" t="s">
        <v>235</v>
      </c>
      <c r="P67" s="1522" t="s">
        <v>79</v>
      </c>
      <c r="Q67" s="1523"/>
    </row>
    <row r="68" spans="2:17" s="30" customFormat="1" ht="210">
      <c r="B68" s="78" t="s">
        <v>1289</v>
      </c>
      <c r="C68" s="78" t="s">
        <v>1530</v>
      </c>
      <c r="D68" s="78" t="s">
        <v>1531</v>
      </c>
      <c r="E68" s="78">
        <v>34567720</v>
      </c>
      <c r="F68" s="78" t="s">
        <v>1532</v>
      </c>
      <c r="G68" s="78" t="s">
        <v>1533</v>
      </c>
      <c r="H68" s="216">
        <v>36770</v>
      </c>
      <c r="I68" s="91" t="s">
        <v>1534</v>
      </c>
      <c r="J68" s="78" t="s">
        <v>1535</v>
      </c>
      <c r="K68" s="197" t="s">
        <v>1536</v>
      </c>
      <c r="L68" s="91" t="s">
        <v>1537</v>
      </c>
      <c r="M68" s="78" t="s">
        <v>18</v>
      </c>
      <c r="N68" s="78" t="s">
        <v>18</v>
      </c>
      <c r="O68" s="78" t="s">
        <v>18</v>
      </c>
      <c r="P68" s="1528"/>
      <c r="Q68" s="1528"/>
    </row>
    <row r="69" spans="2:17" s="30" customFormat="1" ht="262.5" customHeight="1">
      <c r="B69" s="78" t="s">
        <v>1289</v>
      </c>
      <c r="C69" s="78" t="s">
        <v>1530</v>
      </c>
      <c r="D69" s="78" t="s">
        <v>1538</v>
      </c>
      <c r="E69" s="78">
        <v>34565293</v>
      </c>
      <c r="F69" s="78" t="s">
        <v>1038</v>
      </c>
      <c r="G69" s="78" t="s">
        <v>1539</v>
      </c>
      <c r="H69" s="216">
        <v>36770</v>
      </c>
      <c r="I69" s="91" t="s">
        <v>5</v>
      </c>
      <c r="J69" s="78" t="s">
        <v>1540</v>
      </c>
      <c r="K69" s="197" t="s">
        <v>1541</v>
      </c>
      <c r="L69" s="91" t="s">
        <v>1542</v>
      </c>
      <c r="M69" s="78" t="s">
        <v>18</v>
      </c>
      <c r="N69" s="78" t="s">
        <v>18</v>
      </c>
      <c r="O69" s="78" t="s">
        <v>18</v>
      </c>
      <c r="P69" s="1528"/>
      <c r="Q69" s="1528"/>
    </row>
    <row r="70" spans="2:17" s="30" customFormat="1" ht="115.5" customHeight="1">
      <c r="B70" s="78" t="s">
        <v>1289</v>
      </c>
      <c r="C70" s="78" t="s">
        <v>1530</v>
      </c>
      <c r="D70" s="78" t="s">
        <v>1543</v>
      </c>
      <c r="E70" s="78">
        <v>10593346</v>
      </c>
      <c r="F70" s="78" t="s">
        <v>359</v>
      </c>
      <c r="G70" s="78" t="s">
        <v>812</v>
      </c>
      <c r="H70" s="216">
        <v>41370</v>
      </c>
      <c r="I70" s="91" t="s">
        <v>5</v>
      </c>
      <c r="J70" s="78" t="s">
        <v>1544</v>
      </c>
      <c r="K70" s="197" t="s">
        <v>1545</v>
      </c>
      <c r="L70" s="91" t="s">
        <v>1546</v>
      </c>
      <c r="M70" s="78" t="s">
        <v>18</v>
      </c>
      <c r="N70" s="78" t="s">
        <v>18</v>
      </c>
      <c r="O70" s="78" t="s">
        <v>18</v>
      </c>
      <c r="P70" s="1528"/>
      <c r="Q70" s="1528"/>
    </row>
    <row r="71" spans="2:17" s="30" customFormat="1" ht="30">
      <c r="B71" s="78" t="s">
        <v>1547</v>
      </c>
      <c r="C71" s="78" t="s">
        <v>1530</v>
      </c>
      <c r="D71" s="78" t="s">
        <v>1548</v>
      </c>
      <c r="E71" s="78">
        <v>44191144</v>
      </c>
      <c r="F71" s="78" t="s">
        <v>1250</v>
      </c>
      <c r="G71" s="78" t="s">
        <v>1549</v>
      </c>
      <c r="H71" s="424">
        <v>39375</v>
      </c>
      <c r="I71" s="91" t="s">
        <v>5</v>
      </c>
      <c r="J71" s="78" t="s">
        <v>1550</v>
      </c>
      <c r="K71" s="91" t="s">
        <v>1551</v>
      </c>
      <c r="L71" s="91" t="s">
        <v>1552</v>
      </c>
      <c r="M71" s="78" t="s">
        <v>5</v>
      </c>
      <c r="N71" s="78" t="s">
        <v>5</v>
      </c>
      <c r="O71" s="78" t="s">
        <v>5</v>
      </c>
      <c r="P71" s="1528" t="s">
        <v>1553</v>
      </c>
      <c r="Q71" s="1528"/>
    </row>
    <row r="72" spans="2:17" s="30" customFormat="1" ht="45">
      <c r="B72" s="78" t="s">
        <v>1554</v>
      </c>
      <c r="C72" s="78" t="s">
        <v>1530</v>
      </c>
      <c r="D72" s="78" t="s">
        <v>1555</v>
      </c>
      <c r="E72" s="78">
        <v>59862201</v>
      </c>
      <c r="F72" s="78" t="s">
        <v>1556</v>
      </c>
      <c r="G72" s="78" t="s">
        <v>55</v>
      </c>
      <c r="H72" s="216" t="s">
        <v>1553</v>
      </c>
      <c r="I72" s="91" t="s">
        <v>5</v>
      </c>
      <c r="J72" s="78" t="s">
        <v>1553</v>
      </c>
      <c r="K72" s="91" t="s">
        <v>1553</v>
      </c>
      <c r="L72" s="91" t="s">
        <v>1553</v>
      </c>
      <c r="M72" s="78" t="s">
        <v>5</v>
      </c>
      <c r="N72" s="78" t="s">
        <v>5</v>
      </c>
      <c r="O72" s="78" t="s">
        <v>5</v>
      </c>
      <c r="P72" s="1528" t="s">
        <v>1553</v>
      </c>
      <c r="Q72" s="1528"/>
    </row>
    <row r="73" spans="2:17" s="30" customFormat="1" ht="45">
      <c r="B73" s="78" t="s">
        <v>1557</v>
      </c>
      <c r="C73" s="78" t="s">
        <v>1530</v>
      </c>
      <c r="D73" s="91" t="s">
        <v>1558</v>
      </c>
      <c r="E73" s="78">
        <v>1085686564</v>
      </c>
      <c r="F73" s="91" t="s">
        <v>1559</v>
      </c>
      <c r="G73" s="78" t="s">
        <v>1331</v>
      </c>
      <c r="H73" s="216" t="s">
        <v>1553</v>
      </c>
      <c r="I73" s="91" t="s">
        <v>5</v>
      </c>
      <c r="J73" s="78" t="s">
        <v>1553</v>
      </c>
      <c r="K73" s="91" t="s">
        <v>1553</v>
      </c>
      <c r="L73" s="91" t="s">
        <v>1553</v>
      </c>
      <c r="M73" s="78" t="s">
        <v>5</v>
      </c>
      <c r="N73" s="78" t="s">
        <v>5</v>
      </c>
      <c r="O73" s="78" t="s">
        <v>5</v>
      </c>
      <c r="P73" s="1528" t="s">
        <v>1553</v>
      </c>
      <c r="Q73" s="1528"/>
    </row>
    <row r="74" spans="2:17" s="30" customFormat="1" ht="90.75" customHeight="1">
      <c r="B74" s="137" t="s">
        <v>1560</v>
      </c>
      <c r="C74" s="78" t="s">
        <v>1561</v>
      </c>
      <c r="D74" s="91" t="s">
        <v>1562</v>
      </c>
      <c r="E74" s="78">
        <v>25285062</v>
      </c>
      <c r="F74" s="91" t="s">
        <v>1316</v>
      </c>
      <c r="G74" s="78" t="s">
        <v>1563</v>
      </c>
      <c r="H74" s="216">
        <v>37967</v>
      </c>
      <c r="I74" s="91" t="s">
        <v>5</v>
      </c>
      <c r="J74" s="78" t="s">
        <v>1564</v>
      </c>
      <c r="K74" s="91" t="s">
        <v>1565</v>
      </c>
      <c r="L74" s="91" t="s">
        <v>1566</v>
      </c>
      <c r="M74" s="78" t="s">
        <v>18</v>
      </c>
      <c r="N74" s="78" t="s">
        <v>18</v>
      </c>
      <c r="O74" s="78" t="s">
        <v>18</v>
      </c>
      <c r="P74" s="1528"/>
      <c r="Q74" s="1528"/>
    </row>
    <row r="75" spans="2:17" s="30" customFormat="1" ht="163.5" customHeight="1">
      <c r="B75" s="78" t="s">
        <v>1560</v>
      </c>
      <c r="C75" s="78" t="s">
        <v>1561</v>
      </c>
      <c r="D75" s="91" t="s">
        <v>1567</v>
      </c>
      <c r="E75" s="91">
        <v>1061749902</v>
      </c>
      <c r="F75" s="91" t="s">
        <v>1568</v>
      </c>
      <c r="G75" s="78" t="s">
        <v>278</v>
      </c>
      <c r="H75" s="216" t="s">
        <v>1569</v>
      </c>
      <c r="I75" s="91" t="s">
        <v>5</v>
      </c>
      <c r="J75" s="78" t="s">
        <v>1570</v>
      </c>
      <c r="K75" s="91" t="s">
        <v>1571</v>
      </c>
      <c r="L75" s="78" t="s">
        <v>1572</v>
      </c>
      <c r="M75" s="78" t="s">
        <v>18</v>
      </c>
      <c r="N75" s="78" t="s">
        <v>1573</v>
      </c>
      <c r="O75" s="78" t="s">
        <v>18</v>
      </c>
      <c r="P75" s="1530"/>
      <c r="Q75" s="1531"/>
    </row>
    <row r="76" spans="2:17" s="30" customFormat="1" ht="409.5">
      <c r="B76" s="78" t="s">
        <v>1560</v>
      </c>
      <c r="C76" s="78" t="s">
        <v>1561</v>
      </c>
      <c r="D76" s="91" t="s">
        <v>1574</v>
      </c>
      <c r="E76" s="78">
        <v>67032650</v>
      </c>
      <c r="F76" s="91" t="s">
        <v>1575</v>
      </c>
      <c r="G76" s="78" t="s">
        <v>1576</v>
      </c>
      <c r="H76" s="216">
        <v>40353</v>
      </c>
      <c r="I76" s="91" t="s">
        <v>5</v>
      </c>
      <c r="J76" s="78" t="s">
        <v>1577</v>
      </c>
      <c r="K76" s="91" t="s">
        <v>1578</v>
      </c>
      <c r="L76" s="78" t="s">
        <v>1579</v>
      </c>
      <c r="M76" s="78" t="s">
        <v>18</v>
      </c>
      <c r="N76" s="78" t="s">
        <v>18</v>
      </c>
      <c r="O76" s="78" t="s">
        <v>18</v>
      </c>
      <c r="P76" s="1528"/>
      <c r="Q76" s="1528"/>
    </row>
    <row r="77" spans="2:17" s="30" customFormat="1" ht="72.75" customHeight="1">
      <c r="B77" s="78" t="s">
        <v>1560</v>
      </c>
      <c r="C77" s="78" t="s">
        <v>1561</v>
      </c>
      <c r="D77" s="91" t="s">
        <v>299</v>
      </c>
      <c r="E77" s="78">
        <v>1601718754</v>
      </c>
      <c r="F77" s="91" t="s">
        <v>1580</v>
      </c>
      <c r="G77" s="91" t="s">
        <v>1563</v>
      </c>
      <c r="H77" s="216">
        <v>41915</v>
      </c>
      <c r="I77" s="91" t="s">
        <v>5</v>
      </c>
      <c r="J77" s="78" t="s">
        <v>300</v>
      </c>
      <c r="K77" s="91" t="s">
        <v>1581</v>
      </c>
      <c r="L77" s="91" t="s">
        <v>1582</v>
      </c>
      <c r="M77" s="78" t="s">
        <v>18</v>
      </c>
      <c r="N77" s="78" t="s">
        <v>18</v>
      </c>
      <c r="O77" s="78" t="s">
        <v>18</v>
      </c>
      <c r="P77" s="1530"/>
      <c r="Q77" s="1531"/>
    </row>
    <row r="78" spans="2:17" s="30" customFormat="1" ht="231.75" customHeight="1">
      <c r="B78" s="78" t="s">
        <v>1560</v>
      </c>
      <c r="C78" s="78" t="s">
        <v>1561</v>
      </c>
      <c r="D78" s="91" t="s">
        <v>1583</v>
      </c>
      <c r="E78" s="91">
        <v>25274842</v>
      </c>
      <c r="F78" s="91" t="s">
        <v>1316</v>
      </c>
      <c r="G78" s="78" t="s">
        <v>1584</v>
      </c>
      <c r="H78" s="216">
        <v>41811</v>
      </c>
      <c r="I78" s="91" t="s">
        <v>5</v>
      </c>
      <c r="J78" s="78" t="s">
        <v>1585</v>
      </c>
      <c r="K78" s="91" t="s">
        <v>1586</v>
      </c>
      <c r="L78" s="78" t="s">
        <v>1587</v>
      </c>
      <c r="M78" s="78" t="s">
        <v>18</v>
      </c>
      <c r="N78" s="78" t="s">
        <v>18</v>
      </c>
      <c r="O78" s="78" t="s">
        <v>18</v>
      </c>
      <c r="P78" s="1528"/>
      <c r="Q78" s="1528"/>
    </row>
    <row r="79" spans="2:17" s="30" customFormat="1" ht="167.25" customHeight="1">
      <c r="B79" s="78" t="s">
        <v>1560</v>
      </c>
      <c r="C79" s="78" t="s">
        <v>1561</v>
      </c>
      <c r="D79" s="91" t="s">
        <v>1588</v>
      </c>
      <c r="E79" s="420">
        <v>1061724831</v>
      </c>
      <c r="F79" s="91" t="s">
        <v>277</v>
      </c>
      <c r="G79" s="78" t="s">
        <v>1589</v>
      </c>
      <c r="H79" s="216">
        <v>41915</v>
      </c>
      <c r="I79" s="91" t="s">
        <v>5</v>
      </c>
      <c r="J79" s="78" t="s">
        <v>1590</v>
      </c>
      <c r="K79" s="91" t="s">
        <v>1591</v>
      </c>
      <c r="L79" s="91" t="s">
        <v>1592</v>
      </c>
      <c r="M79" s="78" t="s">
        <v>18</v>
      </c>
      <c r="N79" s="78" t="s">
        <v>18</v>
      </c>
      <c r="O79" s="78" t="s">
        <v>18</v>
      </c>
      <c r="P79" s="1528"/>
      <c r="Q79" s="1528"/>
    </row>
    <row r="80" spans="2:17" s="30" customFormat="1">
      <c r="B80" s="78"/>
      <c r="C80" s="78"/>
      <c r="D80" s="91"/>
      <c r="E80" s="420"/>
      <c r="F80" s="91"/>
      <c r="G80" s="78"/>
      <c r="H80" s="216"/>
      <c r="I80" s="91"/>
      <c r="J80" s="78"/>
      <c r="K80" s="91"/>
      <c r="L80" s="91"/>
      <c r="M80" s="78"/>
      <c r="N80" s="78"/>
      <c r="O80" s="78"/>
      <c r="P80" s="1530"/>
      <c r="Q80" s="1531"/>
    </row>
    <row r="81" spans="1:26" ht="15.75" thickBot="1"/>
    <row r="82" spans="1:26" ht="15.75" thickBot="1">
      <c r="B82" s="1532" t="s">
        <v>139</v>
      </c>
      <c r="C82" s="1533"/>
      <c r="D82" s="1533"/>
      <c r="E82" s="1533"/>
      <c r="F82" s="1533"/>
      <c r="G82" s="1533"/>
      <c r="H82" s="1533"/>
      <c r="I82" s="1533"/>
      <c r="J82" s="1533"/>
      <c r="K82" s="1533"/>
      <c r="L82" s="1533"/>
      <c r="M82" s="1533"/>
      <c r="N82" s="1534"/>
    </row>
    <row r="83" spans="1:26">
      <c r="G83" s="28"/>
    </row>
    <row r="84" spans="1:26">
      <c r="G84" s="28"/>
    </row>
    <row r="85" spans="1:26" ht="30">
      <c r="B85" s="22" t="s">
        <v>17</v>
      </c>
      <c r="C85" s="22" t="s">
        <v>80</v>
      </c>
      <c r="D85" s="1522" t="s">
        <v>79</v>
      </c>
      <c r="E85" s="1523"/>
      <c r="G85" s="28"/>
    </row>
    <row r="86" spans="1:26" ht="32.25" customHeight="1">
      <c r="B86" s="78" t="s">
        <v>140</v>
      </c>
      <c r="C86" s="59" t="s">
        <v>18</v>
      </c>
      <c r="D86" s="1524"/>
      <c r="E86" s="1525"/>
    </row>
    <row r="89" spans="1:26">
      <c r="B89" s="1505" t="s">
        <v>141</v>
      </c>
      <c r="C89" s="1506"/>
      <c r="D89" s="1506"/>
      <c r="E89" s="1506"/>
      <c r="F89" s="1506"/>
      <c r="G89" s="1506"/>
      <c r="H89" s="1506"/>
      <c r="I89" s="1506"/>
      <c r="J89" s="1506"/>
      <c r="K89" s="1506"/>
      <c r="L89" s="1506"/>
      <c r="M89" s="1506"/>
      <c r="N89" s="1506"/>
      <c r="O89" s="1506"/>
      <c r="P89" s="1506"/>
    </row>
    <row r="91" spans="1:26" ht="15.75" thickBot="1"/>
    <row r="92" spans="1:26" ht="15.75" thickBot="1">
      <c r="B92" s="1532" t="s">
        <v>142</v>
      </c>
      <c r="C92" s="1533"/>
      <c r="D92" s="1533"/>
      <c r="E92" s="1533"/>
      <c r="F92" s="1533"/>
      <c r="G92" s="1533"/>
      <c r="H92" s="1533"/>
      <c r="I92" s="1533"/>
      <c r="J92" s="1533"/>
      <c r="K92" s="1533"/>
      <c r="L92" s="1533"/>
      <c r="M92" s="1533"/>
      <c r="N92" s="1534"/>
    </row>
    <row r="94" spans="1:26" ht="15.75" thickBot="1">
      <c r="M94" s="10"/>
      <c r="N94" s="10"/>
    </row>
    <row r="95" spans="1:26" s="39" customFormat="1" ht="109.5" customHeight="1">
      <c r="B95" s="11" t="s">
        <v>33</v>
      </c>
      <c r="C95" s="11" t="s">
        <v>34</v>
      </c>
      <c r="D95" s="11" t="s">
        <v>35</v>
      </c>
      <c r="E95" s="11" t="s">
        <v>36</v>
      </c>
      <c r="F95" s="11" t="s">
        <v>37</v>
      </c>
      <c r="G95" s="11" t="s">
        <v>38</v>
      </c>
      <c r="H95" s="11" t="s">
        <v>39</v>
      </c>
      <c r="I95" s="11" t="s">
        <v>40</v>
      </c>
      <c r="J95" s="11" t="s">
        <v>41</v>
      </c>
      <c r="K95" s="11" t="s">
        <v>42</v>
      </c>
      <c r="L95" s="11" t="s">
        <v>43</v>
      </c>
      <c r="M95" s="12" t="s">
        <v>44</v>
      </c>
      <c r="N95" s="11" t="s">
        <v>45</v>
      </c>
      <c r="O95" s="11" t="s">
        <v>46</v>
      </c>
      <c r="P95" s="13" t="s">
        <v>47</v>
      </c>
      <c r="Q95" s="13" t="s">
        <v>48</v>
      </c>
    </row>
    <row r="96" spans="1:26" s="147" customFormat="1" ht="30">
      <c r="A96" s="14">
        <v>1</v>
      </c>
      <c r="B96" s="15" t="s">
        <v>817</v>
      </c>
      <c r="C96" s="15" t="s">
        <v>1593</v>
      </c>
      <c r="D96" s="16" t="s">
        <v>1594</v>
      </c>
      <c r="E96" s="98" t="s">
        <v>1595</v>
      </c>
      <c r="F96" s="16" t="s">
        <v>18</v>
      </c>
      <c r="G96" s="99" t="s">
        <v>5</v>
      </c>
      <c r="H96" s="100">
        <v>40196</v>
      </c>
      <c r="I96" s="100">
        <v>40527</v>
      </c>
      <c r="J96" s="103" t="s">
        <v>19</v>
      </c>
      <c r="K96" s="105">
        <f t="shared" ref="K96:K97" si="2">(DAYS360(H96,I96))/30</f>
        <v>10.9</v>
      </c>
      <c r="L96" s="103"/>
      <c r="M96" s="105">
        <v>3405</v>
      </c>
      <c r="N96" s="105" t="s">
        <v>51</v>
      </c>
      <c r="O96" s="106">
        <v>2623543222</v>
      </c>
      <c r="P96" s="106">
        <v>327</v>
      </c>
      <c r="Q96" s="323"/>
      <c r="R96" s="64"/>
      <c r="S96" s="64"/>
      <c r="T96" s="64"/>
      <c r="U96" s="64"/>
      <c r="V96" s="64"/>
      <c r="W96" s="64"/>
      <c r="X96" s="64"/>
      <c r="Y96" s="64"/>
      <c r="Z96" s="64"/>
    </row>
    <row r="97" spans="1:26" s="147" customFormat="1" ht="30">
      <c r="A97" s="14">
        <f>+A96+1</f>
        <v>2</v>
      </c>
      <c r="B97" s="15" t="s">
        <v>817</v>
      </c>
      <c r="C97" s="15" t="s">
        <v>1593</v>
      </c>
      <c r="D97" s="16" t="s">
        <v>1596</v>
      </c>
      <c r="E97" s="98" t="s">
        <v>1597</v>
      </c>
      <c r="F97" s="16" t="s">
        <v>18</v>
      </c>
      <c r="G97" s="99" t="s">
        <v>5</v>
      </c>
      <c r="H97" s="100">
        <v>40758</v>
      </c>
      <c r="I97" s="100">
        <v>40989</v>
      </c>
      <c r="J97" s="103" t="s">
        <v>19</v>
      </c>
      <c r="K97" s="105">
        <f t="shared" si="2"/>
        <v>7.6</v>
      </c>
      <c r="L97" s="103"/>
      <c r="M97" s="105">
        <v>668</v>
      </c>
      <c r="N97" s="105" t="s">
        <v>51</v>
      </c>
      <c r="O97" s="106">
        <v>377701896</v>
      </c>
      <c r="P97" s="106">
        <v>324</v>
      </c>
      <c r="Q97" s="323"/>
      <c r="R97" s="64"/>
      <c r="S97" s="64"/>
      <c r="T97" s="64"/>
      <c r="U97" s="64"/>
      <c r="V97" s="64"/>
      <c r="W97" s="64"/>
      <c r="X97" s="64"/>
      <c r="Y97" s="64"/>
      <c r="Z97" s="64"/>
    </row>
    <row r="98" spans="1:26" s="147" customFormat="1">
      <c r="A98" s="14"/>
      <c r="B98" s="17" t="s">
        <v>29</v>
      </c>
      <c r="C98" s="16"/>
      <c r="D98" s="15"/>
      <c r="E98" s="98"/>
      <c r="F98" s="16"/>
      <c r="G98" s="16"/>
      <c r="H98" s="16"/>
      <c r="I98" s="100"/>
      <c r="J98" s="103"/>
      <c r="K98" s="109">
        <f>SUM(K96:K97)</f>
        <v>18.5</v>
      </c>
      <c r="L98" s="109">
        <f>SUM(L96:L97)</f>
        <v>0</v>
      </c>
      <c r="M98" s="110">
        <f>SUM(M96:M97)</f>
        <v>4073</v>
      </c>
      <c r="N98" s="109">
        <f>SUM(N96:N97)</f>
        <v>0</v>
      </c>
      <c r="O98" s="106"/>
      <c r="P98" s="106"/>
      <c r="Q98" s="18"/>
    </row>
    <row r="99" spans="1:26" ht="15.75" thickBot="1">
      <c r="B99" s="66"/>
      <c r="C99" s="66"/>
      <c r="D99" s="66"/>
      <c r="E99" s="68"/>
      <c r="F99" s="66"/>
      <c r="G99" s="69"/>
      <c r="H99" s="66"/>
      <c r="I99" s="66"/>
      <c r="J99" s="66"/>
      <c r="K99" s="66"/>
      <c r="L99" s="66"/>
      <c r="M99" s="66"/>
      <c r="N99" s="66"/>
      <c r="O99" s="66"/>
      <c r="P99" s="66"/>
    </row>
    <row r="100" spans="1:26">
      <c r="B100" s="19" t="s">
        <v>156</v>
      </c>
      <c r="C100" s="425">
        <f>+K98</f>
        <v>18.5</v>
      </c>
      <c r="H100" s="112"/>
      <c r="I100" s="112"/>
      <c r="J100" s="372"/>
      <c r="K100" s="372"/>
      <c r="L100" s="372"/>
      <c r="M100" s="112"/>
      <c r="N100" s="66"/>
      <c r="O100" s="66"/>
      <c r="P100" s="66"/>
    </row>
    <row r="101" spans="1:26">
      <c r="J101" s="387"/>
      <c r="K101" s="387"/>
    </row>
    <row r="102" spans="1:26" ht="15.75" thickBot="1"/>
    <row r="103" spans="1:26" ht="37.15" customHeight="1" thickBot="1">
      <c r="B103" s="24" t="s">
        <v>157</v>
      </c>
      <c r="C103" s="25" t="s">
        <v>158</v>
      </c>
      <c r="D103" s="24" t="s">
        <v>28</v>
      </c>
      <c r="E103" s="25" t="s">
        <v>159</v>
      </c>
      <c r="K103" s="388"/>
    </row>
    <row r="104" spans="1:26" ht="41.45" customHeight="1">
      <c r="B104" s="85" t="s">
        <v>160</v>
      </c>
      <c r="C104" s="86">
        <v>20</v>
      </c>
      <c r="D104" s="363">
        <v>0</v>
      </c>
      <c r="E104" s="1536">
        <f>+D104+D105+D106</f>
        <v>40</v>
      </c>
    </row>
    <row r="105" spans="1:26">
      <c r="B105" s="85" t="s">
        <v>161</v>
      </c>
      <c r="C105" s="71">
        <v>30</v>
      </c>
      <c r="D105" s="71">
        <v>0</v>
      </c>
      <c r="E105" s="1537"/>
    </row>
    <row r="106" spans="1:26" ht="15.75" thickBot="1">
      <c r="B106" s="85" t="s">
        <v>162</v>
      </c>
      <c r="C106" s="87">
        <v>40</v>
      </c>
      <c r="D106" s="364">
        <v>40</v>
      </c>
      <c r="E106" s="1538"/>
    </row>
    <row r="108" spans="1:26" ht="15.75" thickBot="1"/>
    <row r="109" spans="1:26" ht="15.75" thickBot="1">
      <c r="B109" s="1532" t="s">
        <v>163</v>
      </c>
      <c r="C109" s="1533"/>
      <c r="D109" s="1533"/>
      <c r="E109" s="1533"/>
      <c r="F109" s="1533"/>
      <c r="G109" s="1533"/>
      <c r="H109" s="1533"/>
      <c r="I109" s="1533"/>
      <c r="J109" s="1533"/>
      <c r="K109" s="1533"/>
      <c r="L109" s="1533"/>
      <c r="M109" s="1533"/>
      <c r="N109" s="1534"/>
    </row>
    <row r="110" spans="1:26">
      <c r="C110" s="166"/>
    </row>
    <row r="111" spans="1:26" ht="76.5" customHeight="1">
      <c r="B111" s="9" t="s">
        <v>88</v>
      </c>
      <c r="C111" s="9" t="s">
        <v>89</v>
      </c>
      <c r="D111" s="9" t="s">
        <v>90</v>
      </c>
      <c r="E111" s="9" t="s">
        <v>91</v>
      </c>
      <c r="F111" s="9" t="s">
        <v>92</v>
      </c>
      <c r="G111" s="9" t="s">
        <v>93</v>
      </c>
      <c r="H111" s="9" t="s">
        <v>94</v>
      </c>
      <c r="I111" s="9" t="s">
        <v>95</v>
      </c>
      <c r="J111" s="1522" t="s">
        <v>164</v>
      </c>
      <c r="K111" s="1529"/>
      <c r="L111" s="1523"/>
      <c r="M111" s="9" t="s">
        <v>97</v>
      </c>
      <c r="N111" s="9" t="s">
        <v>234</v>
      </c>
      <c r="O111" s="9" t="s">
        <v>235</v>
      </c>
      <c r="P111" s="1522" t="s">
        <v>79</v>
      </c>
      <c r="Q111" s="1523"/>
    </row>
    <row r="112" spans="1:26" s="30" customFormat="1" ht="138" customHeight="1">
      <c r="B112" s="91" t="s">
        <v>1598</v>
      </c>
      <c r="C112" s="214" t="s">
        <v>321</v>
      </c>
      <c r="D112" s="426" t="s">
        <v>1599</v>
      </c>
      <c r="E112" s="426">
        <v>34671385</v>
      </c>
      <c r="F112" s="78" t="s">
        <v>1600</v>
      </c>
      <c r="G112" s="78" t="s">
        <v>1601</v>
      </c>
      <c r="H112" s="216" t="s">
        <v>1602</v>
      </c>
      <c r="I112" s="91" t="s">
        <v>5</v>
      </c>
      <c r="J112" s="427" t="s">
        <v>1603</v>
      </c>
      <c r="K112" s="428" t="s">
        <v>1604</v>
      </c>
      <c r="L112" s="91" t="s">
        <v>1605</v>
      </c>
      <c r="M112" s="78" t="s">
        <v>18</v>
      </c>
      <c r="N112" s="78" t="s">
        <v>19</v>
      </c>
      <c r="O112" s="78" t="s">
        <v>18</v>
      </c>
      <c r="P112" s="1528" t="s">
        <v>1606</v>
      </c>
      <c r="Q112" s="1528"/>
    </row>
    <row r="113" spans="2:17" s="30" customFormat="1" ht="97.5" customHeight="1">
      <c r="B113" s="91" t="s">
        <v>1607</v>
      </c>
      <c r="C113" s="78" t="s">
        <v>514</v>
      </c>
      <c r="D113" s="429" t="s">
        <v>1608</v>
      </c>
      <c r="E113" s="429">
        <v>10692353</v>
      </c>
      <c r="F113" s="78" t="s">
        <v>1609</v>
      </c>
      <c r="G113" s="78" t="s">
        <v>1610</v>
      </c>
      <c r="H113" s="216">
        <v>40620</v>
      </c>
      <c r="I113" s="91" t="s">
        <v>5</v>
      </c>
      <c r="J113" s="78" t="s">
        <v>817</v>
      </c>
      <c r="K113" s="428" t="s">
        <v>1611</v>
      </c>
      <c r="L113" s="91" t="s">
        <v>1612</v>
      </c>
      <c r="M113" s="78" t="s">
        <v>18</v>
      </c>
      <c r="N113" s="78" t="s">
        <v>19</v>
      </c>
      <c r="O113" s="78" t="s">
        <v>18</v>
      </c>
      <c r="P113" s="1549" t="s">
        <v>1613</v>
      </c>
      <c r="Q113" s="1549"/>
    </row>
    <row r="114" spans="2:17" s="30" customFormat="1" ht="135">
      <c r="B114" s="426" t="s">
        <v>1614</v>
      </c>
      <c r="C114" s="78" t="s">
        <v>305</v>
      </c>
      <c r="D114" s="429" t="s">
        <v>1615</v>
      </c>
      <c r="E114" s="429">
        <v>51593409</v>
      </c>
      <c r="F114" s="78" t="s">
        <v>1616</v>
      </c>
      <c r="G114" s="78" t="s">
        <v>1617</v>
      </c>
      <c r="H114" s="216">
        <v>36504</v>
      </c>
      <c r="I114" s="91" t="s">
        <v>5</v>
      </c>
      <c r="J114" s="78" t="s">
        <v>1618</v>
      </c>
      <c r="K114" s="428" t="s">
        <v>1619</v>
      </c>
      <c r="L114" s="91" t="s">
        <v>1605</v>
      </c>
      <c r="M114" s="78" t="s">
        <v>18</v>
      </c>
      <c r="N114" s="78" t="s">
        <v>19</v>
      </c>
      <c r="O114" s="78" t="s">
        <v>18</v>
      </c>
      <c r="P114" s="1528" t="s">
        <v>1620</v>
      </c>
      <c r="Q114" s="1528"/>
    </row>
    <row r="115" spans="2:17" s="30" customFormat="1" ht="87.75" customHeight="1">
      <c r="B115" s="426" t="s">
        <v>1621</v>
      </c>
      <c r="C115" s="430" t="s">
        <v>514</v>
      </c>
      <c r="D115" s="429" t="s">
        <v>1622</v>
      </c>
      <c r="E115" s="429">
        <v>76028577</v>
      </c>
      <c r="F115" s="78" t="s">
        <v>1623</v>
      </c>
      <c r="G115" s="78" t="s">
        <v>1624</v>
      </c>
      <c r="H115" s="216">
        <v>40025</v>
      </c>
      <c r="I115" s="91" t="s">
        <v>5</v>
      </c>
      <c r="J115" s="78" t="s">
        <v>1625</v>
      </c>
      <c r="K115" s="428" t="s">
        <v>1626</v>
      </c>
      <c r="L115" s="91" t="s">
        <v>1627</v>
      </c>
      <c r="M115" s="78" t="s">
        <v>18</v>
      </c>
      <c r="N115" s="78" t="s">
        <v>19</v>
      </c>
      <c r="O115" s="78" t="s">
        <v>18</v>
      </c>
      <c r="P115" s="1528" t="s">
        <v>51</v>
      </c>
      <c r="Q115" s="1528"/>
    </row>
    <row r="116" spans="2:17" s="30" customFormat="1" ht="33.6" customHeight="1">
      <c r="B116" s="78" t="s">
        <v>1628</v>
      </c>
      <c r="C116" s="214" t="s">
        <v>514</v>
      </c>
      <c r="D116" s="429"/>
      <c r="E116" s="429"/>
      <c r="F116" s="78"/>
      <c r="G116" s="78"/>
      <c r="H116" s="216"/>
      <c r="I116" s="91"/>
      <c r="J116" s="78"/>
      <c r="K116" s="428"/>
      <c r="L116" s="91"/>
      <c r="M116" s="78"/>
      <c r="N116" s="78"/>
      <c r="O116" s="78"/>
      <c r="P116" s="1528"/>
      <c r="Q116" s="1528"/>
    </row>
    <row r="117" spans="2:17" ht="15.75" thickBot="1"/>
    <row r="118" spans="2:17" ht="54" customHeight="1">
      <c r="B118" s="146" t="s">
        <v>17</v>
      </c>
      <c r="C118" s="146" t="s">
        <v>157</v>
      </c>
      <c r="D118" s="9" t="s">
        <v>158</v>
      </c>
      <c r="E118" s="146" t="s">
        <v>28</v>
      </c>
      <c r="F118" s="25" t="s">
        <v>228</v>
      </c>
      <c r="G118" s="431"/>
    </row>
    <row r="119" spans="2:17" ht="150">
      <c r="B119" s="1540" t="s">
        <v>229</v>
      </c>
      <c r="C119" s="115" t="s">
        <v>230</v>
      </c>
      <c r="D119" s="138">
        <v>25</v>
      </c>
      <c r="E119" s="71">
        <v>0</v>
      </c>
      <c r="F119" s="1541">
        <f>+E119+E120+E121</f>
        <v>0</v>
      </c>
      <c r="G119" s="408"/>
    </row>
    <row r="120" spans="2:17" ht="120">
      <c r="B120" s="1540"/>
      <c r="C120" s="115" t="s">
        <v>231</v>
      </c>
      <c r="D120" s="141">
        <v>25</v>
      </c>
      <c r="E120" s="71">
        <v>0</v>
      </c>
      <c r="F120" s="1542"/>
      <c r="G120" s="408"/>
    </row>
    <row r="121" spans="2:17" ht="90">
      <c r="B121" s="1540"/>
      <c r="C121" s="115" t="s">
        <v>232</v>
      </c>
      <c r="D121" s="138">
        <v>10</v>
      </c>
      <c r="E121" s="71">
        <v>0</v>
      </c>
      <c r="F121" s="1543"/>
      <c r="G121" s="408"/>
    </row>
    <row r="122" spans="2:17">
      <c r="C122" s="57"/>
    </row>
    <row r="125" spans="2:17">
      <c r="B125" s="8" t="s">
        <v>233</v>
      </c>
    </row>
    <row r="128" spans="2:17">
      <c r="B128" s="9" t="s">
        <v>17</v>
      </c>
      <c r="C128" s="9" t="s">
        <v>27</v>
      </c>
      <c r="D128" s="146" t="s">
        <v>28</v>
      </c>
      <c r="E128" s="146" t="s">
        <v>29</v>
      </c>
    </row>
    <row r="129" spans="2:5">
      <c r="B129" s="367" t="s">
        <v>236</v>
      </c>
      <c r="C129" s="141">
        <v>40</v>
      </c>
      <c r="D129" s="60">
        <f>+E104</f>
        <v>40</v>
      </c>
      <c r="E129" s="1519">
        <f>+D129+D130</f>
        <v>40</v>
      </c>
    </row>
    <row r="130" spans="2:5" ht="30">
      <c r="B130" s="367" t="s">
        <v>237</v>
      </c>
      <c r="C130" s="141">
        <v>60</v>
      </c>
      <c r="D130" s="60">
        <f>+F119</f>
        <v>0</v>
      </c>
      <c r="E130" s="1520"/>
    </row>
  </sheetData>
  <mergeCells count="52">
    <mergeCell ref="E129:E130"/>
    <mergeCell ref="P112:Q112"/>
    <mergeCell ref="P113:Q113"/>
    <mergeCell ref="P114:Q114"/>
    <mergeCell ref="P115:Q115"/>
    <mergeCell ref="P116:Q116"/>
    <mergeCell ref="B119:B121"/>
    <mergeCell ref="F119:F121"/>
    <mergeCell ref="B89:P89"/>
    <mergeCell ref="B92:N92"/>
    <mergeCell ref="E104:E106"/>
    <mergeCell ref="B109:N109"/>
    <mergeCell ref="J111:L111"/>
    <mergeCell ref="P111:Q111"/>
    <mergeCell ref="D86:E86"/>
    <mergeCell ref="P72:Q72"/>
    <mergeCell ref="P73:Q73"/>
    <mergeCell ref="P74:Q74"/>
    <mergeCell ref="P75:Q75"/>
    <mergeCell ref="P76:Q76"/>
    <mergeCell ref="P77:Q77"/>
    <mergeCell ref="P78:Q78"/>
    <mergeCell ref="P79:Q79"/>
    <mergeCell ref="P80:Q80"/>
    <mergeCell ref="B82:N82"/>
    <mergeCell ref="D85:E85"/>
    <mergeCell ref="P71:Q71"/>
    <mergeCell ref="C52:N52"/>
    <mergeCell ref="B54:N54"/>
    <mergeCell ref="O57:P57"/>
    <mergeCell ref="O58:P58"/>
    <mergeCell ref="O59:P59"/>
    <mergeCell ref="B64:N64"/>
    <mergeCell ref="J67:L67"/>
    <mergeCell ref="P67:Q67"/>
    <mergeCell ref="P68:Q68"/>
    <mergeCell ref="P69:Q69"/>
    <mergeCell ref="P70:Q70"/>
    <mergeCell ref="B48:B49"/>
    <mergeCell ref="C48:C49"/>
    <mergeCell ref="D48:E48"/>
    <mergeCell ref="B2:P2"/>
    <mergeCell ref="B4:P4"/>
    <mergeCell ref="C6:N6"/>
    <mergeCell ref="C7:N7"/>
    <mergeCell ref="C8:N8"/>
    <mergeCell ref="C9:N9"/>
    <mergeCell ref="C10:E10"/>
    <mergeCell ref="B14:C15"/>
    <mergeCell ref="B16:C16"/>
    <mergeCell ref="E35:E36"/>
    <mergeCell ref="M38:N38"/>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9"/>
  <sheetViews>
    <sheetView topLeftCell="A25" zoomScale="85" zoomScaleNormal="85"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2" width="40" style="28" customWidth="1"/>
    <col min="13" max="13" width="18.7109375" style="28" customWidth="1"/>
    <col min="14" max="14" width="22.140625" style="28" customWidth="1"/>
    <col min="15" max="15" width="26.140625" style="28" customWidth="1"/>
    <col min="16" max="16" width="19.5703125" style="28" bestFit="1" customWidth="1"/>
    <col min="17" max="17" width="18.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1140</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2145</v>
      </c>
      <c r="D10" s="1514"/>
      <c r="E10" s="1515"/>
      <c r="F10" s="32"/>
      <c r="G10" s="32"/>
      <c r="H10" s="32"/>
      <c r="I10" s="32"/>
      <c r="J10" s="32"/>
      <c r="K10" s="32"/>
      <c r="L10" s="32"/>
      <c r="M10" s="32"/>
      <c r="N10" s="33"/>
    </row>
    <row r="11" spans="2:16" ht="15.75" thickBot="1">
      <c r="B11" s="117" t="s">
        <v>8</v>
      </c>
      <c r="C11" s="1">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c r="B14" s="1516" t="s">
        <v>9</v>
      </c>
      <c r="C14" s="1516"/>
      <c r="D14" s="144" t="s">
        <v>10</v>
      </c>
      <c r="E14" s="144" t="s">
        <v>11</v>
      </c>
      <c r="F14" s="144" t="s">
        <v>12</v>
      </c>
      <c r="G14" s="148"/>
      <c r="I14" s="41"/>
      <c r="J14" s="41"/>
      <c r="K14" s="41"/>
      <c r="L14" s="41"/>
      <c r="M14" s="41"/>
      <c r="N14" s="2"/>
    </row>
    <row r="15" spans="2:16">
      <c r="B15" s="1516"/>
      <c r="C15" s="1516"/>
      <c r="D15" s="144">
        <v>22</v>
      </c>
      <c r="E15" s="525">
        <v>65297712</v>
      </c>
      <c r="F15" s="42">
        <v>24</v>
      </c>
      <c r="G15" s="150"/>
      <c r="I15" s="45"/>
      <c r="J15" s="45"/>
      <c r="K15" s="45"/>
      <c r="L15" s="45"/>
      <c r="M15" s="45"/>
      <c r="N15" s="2"/>
    </row>
    <row r="16" spans="2:16">
      <c r="B16" s="1516"/>
      <c r="C16" s="1516"/>
      <c r="D16" s="144">
        <v>22</v>
      </c>
      <c r="E16" s="525">
        <v>2054868504</v>
      </c>
      <c r="F16" s="42">
        <v>984</v>
      </c>
      <c r="G16" s="150"/>
      <c r="I16" s="45"/>
      <c r="J16" s="45"/>
      <c r="K16" s="45"/>
      <c r="L16" s="45"/>
      <c r="M16" s="45"/>
      <c r="N16" s="2"/>
    </row>
    <row r="17" spans="1:14">
      <c r="B17" s="1516"/>
      <c r="C17" s="1516"/>
      <c r="D17" s="144">
        <v>22</v>
      </c>
      <c r="E17" s="525">
        <v>163244280</v>
      </c>
      <c r="F17" s="42">
        <v>60</v>
      </c>
      <c r="G17" s="150"/>
      <c r="I17" s="45"/>
      <c r="J17" s="45"/>
      <c r="K17" s="45"/>
      <c r="L17" s="45"/>
      <c r="M17" s="45"/>
      <c r="N17" s="2"/>
    </row>
    <row r="18" spans="1:14" ht="15.75" thickBot="1">
      <c r="B18" s="1517" t="s">
        <v>13</v>
      </c>
      <c r="C18" s="1518"/>
      <c r="D18" s="144"/>
      <c r="E18" s="151">
        <f>SUM(E15:E17)</f>
        <v>2283410496</v>
      </c>
      <c r="F18" s="222">
        <f>SUM(F15:F17)</f>
        <v>1068</v>
      </c>
      <c r="G18" s="150"/>
      <c r="H18" s="46"/>
      <c r="I18" s="39"/>
      <c r="J18" s="39"/>
      <c r="K18" s="39"/>
      <c r="L18" s="39"/>
      <c r="M18" s="39"/>
      <c r="N18" s="47"/>
    </row>
    <row r="19" spans="1:14" ht="45.75" thickBot="1">
      <c r="A19" s="48"/>
      <c r="B19" s="49" t="s">
        <v>14</v>
      </c>
      <c r="C19" s="49" t="s">
        <v>15</v>
      </c>
      <c r="E19" s="41"/>
      <c r="F19" s="41"/>
      <c r="G19" s="41"/>
      <c r="H19" s="41"/>
      <c r="I19" s="50"/>
      <c r="J19" s="50"/>
      <c r="K19" s="50"/>
      <c r="L19" s="50"/>
      <c r="M19" s="50"/>
    </row>
    <row r="20" spans="1:14" ht="15.75" thickBot="1">
      <c r="A20" s="51">
        <v>1</v>
      </c>
      <c r="C20" s="52">
        <f>+F18*0.8</f>
        <v>854.40000000000009</v>
      </c>
      <c r="D20" s="416"/>
      <c r="E20" s="6">
        <f>E18</f>
        <v>2283410496</v>
      </c>
      <c r="F20" s="7"/>
      <c r="G20" s="7"/>
      <c r="H20" s="7"/>
      <c r="I20" s="53"/>
      <c r="J20" s="53"/>
      <c r="K20" s="53"/>
      <c r="L20" s="53"/>
      <c r="M20" s="53"/>
    </row>
    <row r="21" spans="1:14">
      <c r="A21" s="142"/>
      <c r="C21" s="54"/>
      <c r="D21" s="45"/>
      <c r="E21" s="56"/>
      <c r="F21" s="7"/>
      <c r="G21" s="7"/>
      <c r="H21" s="7"/>
      <c r="I21" s="53"/>
      <c r="J21" s="53"/>
      <c r="K21" s="53"/>
      <c r="L21" s="53"/>
      <c r="M21" s="53"/>
    </row>
    <row r="22" spans="1:14">
      <c r="A22" s="142"/>
      <c r="C22" s="54"/>
      <c r="D22" s="45"/>
      <c r="E22" s="56"/>
      <c r="F22" s="7"/>
      <c r="G22" s="7"/>
      <c r="H22" s="7"/>
      <c r="I22" s="53"/>
      <c r="J22" s="53"/>
      <c r="K22" s="53"/>
      <c r="L22" s="53"/>
      <c r="M22" s="53"/>
    </row>
    <row r="23" spans="1:14">
      <c r="A23" s="142"/>
      <c r="B23" s="8" t="s">
        <v>16</v>
      </c>
      <c r="C23" s="57"/>
      <c r="D23" s="57"/>
      <c r="E23" s="57"/>
      <c r="F23" s="57"/>
      <c r="G23" s="57"/>
      <c r="H23" s="57"/>
      <c r="I23" s="39"/>
      <c r="J23" s="39"/>
      <c r="K23" s="39"/>
      <c r="L23" s="39"/>
      <c r="M23" s="39"/>
      <c r="N23" s="2"/>
    </row>
    <row r="24" spans="1:14">
      <c r="A24" s="142"/>
      <c r="B24" s="57"/>
      <c r="C24" s="57"/>
      <c r="D24" s="57"/>
      <c r="E24" s="57"/>
      <c r="F24" s="57"/>
      <c r="G24" s="57"/>
      <c r="H24" s="57"/>
      <c r="I24" s="39"/>
      <c r="J24" s="39"/>
      <c r="K24" s="39"/>
      <c r="L24" s="39"/>
      <c r="M24" s="39"/>
      <c r="N24" s="2"/>
    </row>
    <row r="25" spans="1:14">
      <c r="A25" s="142"/>
      <c r="B25" s="9" t="s">
        <v>17</v>
      </c>
      <c r="C25" s="9" t="s">
        <v>18</v>
      </c>
      <c r="D25" s="9" t="s">
        <v>19</v>
      </c>
      <c r="E25" s="57"/>
      <c r="F25" s="57"/>
      <c r="G25" s="57"/>
      <c r="H25" s="57"/>
      <c r="I25" s="39"/>
      <c r="J25" s="39"/>
      <c r="K25" s="39"/>
      <c r="L25" s="39"/>
      <c r="M25" s="39"/>
      <c r="N25" s="2"/>
    </row>
    <row r="26" spans="1:14">
      <c r="A26" s="142"/>
      <c r="B26" s="59" t="s">
        <v>20</v>
      </c>
      <c r="C26" s="59"/>
      <c r="D26" s="59" t="s">
        <v>19</v>
      </c>
      <c r="E26" s="57"/>
      <c r="F26" s="57"/>
      <c r="G26" s="57"/>
      <c r="H26" s="57"/>
      <c r="I26" s="39"/>
      <c r="J26" s="39"/>
      <c r="K26" s="39"/>
      <c r="L26" s="39"/>
      <c r="M26" s="39"/>
      <c r="N26" s="2"/>
    </row>
    <row r="27" spans="1:14">
      <c r="A27" s="142"/>
      <c r="B27" s="59" t="s">
        <v>22</v>
      </c>
      <c r="C27" s="377"/>
      <c r="D27" s="377" t="s">
        <v>19</v>
      </c>
      <c r="E27" s="57"/>
      <c r="F27" s="57"/>
      <c r="G27" s="57"/>
      <c r="H27" s="57"/>
      <c r="I27" s="39"/>
      <c r="J27" s="39"/>
      <c r="K27" s="39"/>
      <c r="L27" s="39"/>
      <c r="M27" s="39"/>
      <c r="N27" s="2"/>
    </row>
    <row r="28" spans="1:14">
      <c r="A28" s="142"/>
      <c r="B28" s="59" t="s">
        <v>23</v>
      </c>
      <c r="C28" s="377"/>
      <c r="D28" s="59" t="s">
        <v>19</v>
      </c>
      <c r="E28" s="57"/>
      <c r="F28" s="57"/>
      <c r="G28" s="57"/>
      <c r="H28" s="57"/>
      <c r="I28" s="39"/>
      <c r="J28" s="39"/>
      <c r="K28" s="39"/>
      <c r="L28" s="39"/>
      <c r="M28" s="39"/>
      <c r="N28" s="2"/>
    </row>
    <row r="29" spans="1:14">
      <c r="A29" s="142"/>
      <c r="B29" s="59" t="s">
        <v>24</v>
      </c>
      <c r="C29" s="59"/>
      <c r="D29" s="59" t="s">
        <v>19</v>
      </c>
      <c r="E29" s="57"/>
      <c r="F29" s="57"/>
      <c r="G29" s="57"/>
      <c r="H29" s="57"/>
      <c r="I29" s="39"/>
      <c r="J29" s="39"/>
      <c r="K29" s="39"/>
      <c r="L29" s="39"/>
      <c r="M29" s="39"/>
      <c r="N29" s="2"/>
    </row>
    <row r="30" spans="1:14">
      <c r="A30" s="142"/>
      <c r="B30" s="90" t="s">
        <v>25</v>
      </c>
      <c r="C30" s="88" t="s">
        <v>18</v>
      </c>
      <c r="D30" s="88"/>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8" t="s">
        <v>26</v>
      </c>
      <c r="C32" s="57"/>
      <c r="D32" s="57"/>
      <c r="E32" s="57"/>
      <c r="F32" s="57"/>
      <c r="G32" s="57"/>
      <c r="H32" s="57"/>
      <c r="I32" s="39"/>
      <c r="J32" s="39"/>
      <c r="K32" s="39"/>
      <c r="L32" s="39"/>
      <c r="M32" s="39"/>
      <c r="N32" s="2"/>
    </row>
    <row r="33" spans="1:26">
      <c r="A33" s="142"/>
      <c r="B33" s="57"/>
      <c r="C33" s="57"/>
      <c r="D33" s="57"/>
      <c r="E33" s="57"/>
      <c r="F33" s="57"/>
      <c r="G33" s="57"/>
      <c r="H33" s="57"/>
      <c r="I33" s="39"/>
      <c r="J33" s="39"/>
      <c r="K33" s="39"/>
      <c r="L33" s="39"/>
      <c r="M33" s="39"/>
      <c r="N33" s="2"/>
    </row>
    <row r="34" spans="1:26">
      <c r="A34" s="142"/>
      <c r="B34" s="57"/>
      <c r="C34" s="57"/>
      <c r="D34" s="57"/>
      <c r="E34" s="57"/>
      <c r="F34" s="57"/>
      <c r="G34" s="57"/>
      <c r="H34" s="57"/>
      <c r="I34" s="39"/>
      <c r="J34" s="39"/>
      <c r="K34" s="39"/>
      <c r="L34" s="39"/>
      <c r="M34" s="39"/>
      <c r="N34" s="2"/>
    </row>
    <row r="35" spans="1:26">
      <c r="A35" s="142"/>
      <c r="B35" s="9" t="s">
        <v>17</v>
      </c>
      <c r="C35" s="9" t="s">
        <v>27</v>
      </c>
      <c r="D35" s="146" t="s">
        <v>28</v>
      </c>
      <c r="E35" s="146" t="s">
        <v>29</v>
      </c>
      <c r="F35" s="57"/>
      <c r="G35" s="57"/>
      <c r="H35" s="57"/>
      <c r="I35" s="39"/>
      <c r="J35" s="39"/>
      <c r="K35" s="39"/>
      <c r="L35" s="39"/>
      <c r="M35" s="39"/>
      <c r="N35" s="2"/>
    </row>
    <row r="36" spans="1:26" ht="30">
      <c r="A36" s="142"/>
      <c r="B36" s="367" t="s">
        <v>30</v>
      </c>
      <c r="C36" s="141">
        <v>40</v>
      </c>
      <c r="D36" s="138">
        <f>+D118</f>
        <v>0</v>
      </c>
      <c r="E36" s="1519">
        <f>+D36+D37</f>
        <v>60</v>
      </c>
      <c r="F36" s="57"/>
      <c r="G36" s="57"/>
      <c r="H36" s="57"/>
      <c r="I36" s="39"/>
      <c r="J36" s="39"/>
      <c r="K36" s="39"/>
      <c r="L36" s="39"/>
      <c r="M36" s="39"/>
      <c r="N36" s="2"/>
    </row>
    <row r="37" spans="1:26" ht="60">
      <c r="A37" s="142"/>
      <c r="B37" s="367" t="s">
        <v>31</v>
      </c>
      <c r="C37" s="141">
        <v>60</v>
      </c>
      <c r="D37" s="138">
        <f>+D119</f>
        <v>60</v>
      </c>
      <c r="E37" s="1520"/>
      <c r="F37" s="57"/>
      <c r="G37" s="57"/>
      <c r="H37" s="57"/>
      <c r="I37" s="39"/>
      <c r="J37" s="39"/>
      <c r="K37" s="39"/>
      <c r="L37" s="39"/>
      <c r="M37" s="39"/>
      <c r="N37" s="2"/>
    </row>
    <row r="38" spans="1:26">
      <c r="A38" s="142"/>
      <c r="C38" s="54"/>
      <c r="D38" s="45"/>
      <c r="E38" s="56"/>
      <c r="F38" s="7"/>
      <c r="G38" s="7"/>
      <c r="H38" s="7"/>
      <c r="I38" s="53"/>
      <c r="J38" s="53"/>
      <c r="K38" s="53"/>
      <c r="L38" s="53"/>
      <c r="M38" s="53"/>
    </row>
    <row r="39" spans="1:26">
      <c r="A39" s="142"/>
      <c r="C39" s="54"/>
      <c r="D39" s="45"/>
      <c r="E39" s="56"/>
      <c r="F39" s="7"/>
      <c r="G39" s="7"/>
      <c r="H39" s="7"/>
      <c r="I39" s="53"/>
      <c r="J39" s="53"/>
      <c r="K39" s="53"/>
      <c r="L39" s="53"/>
      <c r="M39" s="53"/>
    </row>
    <row r="40" spans="1:26">
      <c r="B40" s="8" t="s">
        <v>32</v>
      </c>
      <c r="M40" s="10"/>
      <c r="N40" s="10"/>
    </row>
    <row r="41" spans="1:26" ht="15.75" thickBot="1">
      <c r="M41" s="10"/>
      <c r="N41" s="10"/>
    </row>
    <row r="42" spans="1:26" s="39" customFormat="1" ht="60">
      <c r="B42" s="11" t="s">
        <v>33</v>
      </c>
      <c r="C42" s="11" t="s">
        <v>34</v>
      </c>
      <c r="D42" s="11" t="s">
        <v>35</v>
      </c>
      <c r="E42" s="11" t="s">
        <v>36</v>
      </c>
      <c r="F42" s="11" t="s">
        <v>37</v>
      </c>
      <c r="G42" s="11" t="s">
        <v>38</v>
      </c>
      <c r="H42" s="11" t="s">
        <v>39</v>
      </c>
      <c r="I42" s="11" t="s">
        <v>40</v>
      </c>
      <c r="J42" s="11" t="s">
        <v>41</v>
      </c>
      <c r="K42" s="11" t="s">
        <v>42</v>
      </c>
      <c r="L42" s="11" t="s">
        <v>43</v>
      </c>
      <c r="M42" s="12" t="s">
        <v>44</v>
      </c>
      <c r="N42" s="11" t="s">
        <v>45</v>
      </c>
      <c r="O42" s="11" t="s">
        <v>46</v>
      </c>
      <c r="P42" s="13" t="s">
        <v>47</v>
      </c>
      <c r="Q42" s="13" t="s">
        <v>48</v>
      </c>
    </row>
    <row r="43" spans="1:26" s="147" customFormat="1" ht="185.25" customHeight="1">
      <c r="A43" s="14">
        <v>1</v>
      </c>
      <c r="B43" s="15" t="s">
        <v>2146</v>
      </c>
      <c r="C43" s="15" t="s">
        <v>2147</v>
      </c>
      <c r="D43" s="15" t="s">
        <v>340</v>
      </c>
      <c r="E43" s="526" t="s">
        <v>2148</v>
      </c>
      <c r="F43" s="281" t="s">
        <v>18</v>
      </c>
      <c r="G43" s="274" t="s">
        <v>514</v>
      </c>
      <c r="H43" s="275">
        <v>41253</v>
      </c>
      <c r="I43" s="275">
        <v>41851</v>
      </c>
      <c r="J43" s="276" t="s">
        <v>19</v>
      </c>
      <c r="K43" s="322">
        <f>(DAYS360(H43,I43))/30</f>
        <v>19.7</v>
      </c>
      <c r="L43" s="276" t="s">
        <v>514</v>
      </c>
      <c r="M43" s="277">
        <v>200</v>
      </c>
      <c r="N43" s="277" t="s">
        <v>514</v>
      </c>
      <c r="O43" s="278">
        <v>644282496</v>
      </c>
      <c r="P43" s="278" t="s">
        <v>2149</v>
      </c>
      <c r="Q43" s="339" t="s">
        <v>2150</v>
      </c>
      <c r="R43" s="64"/>
      <c r="S43" s="64"/>
      <c r="T43" s="64"/>
      <c r="U43" s="64"/>
      <c r="V43" s="64"/>
      <c r="W43" s="64"/>
      <c r="X43" s="64"/>
      <c r="Y43" s="64"/>
      <c r="Z43" s="64"/>
    </row>
    <row r="44" spans="1:26" s="136" customFormat="1">
      <c r="A44" s="129"/>
      <c r="B44" s="130" t="s">
        <v>29</v>
      </c>
      <c r="C44" s="131"/>
      <c r="D44" s="109"/>
      <c r="E44" s="132"/>
      <c r="F44" s="131"/>
      <c r="G44" s="131"/>
      <c r="H44" s="131"/>
      <c r="I44" s="133"/>
      <c r="J44" s="133"/>
      <c r="K44" s="109" t="s">
        <v>2151</v>
      </c>
      <c r="L44" s="109">
        <f>SUM(L43:L43)</f>
        <v>0</v>
      </c>
      <c r="M44" s="110">
        <f>SUM(M43:M43)</f>
        <v>200</v>
      </c>
      <c r="N44" s="109">
        <f>SUM(N43:N43)</f>
        <v>0</v>
      </c>
      <c r="O44" s="134"/>
      <c r="P44" s="134"/>
      <c r="Q44" s="135"/>
    </row>
    <row r="45" spans="1:26" s="66" customFormat="1">
      <c r="E45" s="68"/>
    </row>
    <row r="46" spans="1:26" s="66" customFormat="1">
      <c r="B46" s="1587" t="s">
        <v>57</v>
      </c>
      <c r="C46" s="1587" t="s">
        <v>58</v>
      </c>
      <c r="D46" s="1589" t="s">
        <v>59</v>
      </c>
      <c r="E46" s="1589"/>
    </row>
    <row r="47" spans="1:26" s="66" customFormat="1">
      <c r="B47" s="1588"/>
      <c r="C47" s="1588"/>
      <c r="D47" s="146" t="s">
        <v>60</v>
      </c>
      <c r="E47" s="118" t="s">
        <v>61</v>
      </c>
    </row>
    <row r="48" spans="1:26" s="66" customFormat="1">
      <c r="B48" s="19" t="s">
        <v>62</v>
      </c>
      <c r="C48" s="160" t="s">
        <v>2151</v>
      </c>
      <c r="D48" s="377"/>
      <c r="E48" s="377" t="s">
        <v>21</v>
      </c>
      <c r="F48" s="112"/>
      <c r="G48" s="112"/>
      <c r="H48" s="112"/>
      <c r="I48" s="112"/>
      <c r="J48" s="112"/>
      <c r="K48" s="112"/>
      <c r="L48" s="112"/>
      <c r="M48" s="112"/>
    </row>
    <row r="49" spans="2:17" s="66" customFormat="1">
      <c r="B49" s="19" t="s">
        <v>64</v>
      </c>
      <c r="C49" s="160">
        <f>+M44</f>
        <v>200</v>
      </c>
      <c r="D49" s="377"/>
      <c r="E49" s="377" t="s">
        <v>21</v>
      </c>
    </row>
    <row r="50" spans="2:17" s="66" customFormat="1">
      <c r="B50" s="113"/>
      <c r="C50" s="1512"/>
      <c r="D50" s="1512"/>
      <c r="E50" s="1512"/>
      <c r="F50" s="1512"/>
      <c r="G50" s="1512"/>
      <c r="H50" s="1512"/>
      <c r="I50" s="1512"/>
      <c r="J50" s="1512"/>
      <c r="K50" s="1512"/>
      <c r="L50" s="1512"/>
      <c r="M50" s="1512"/>
      <c r="N50" s="1512"/>
    </row>
    <row r="51" spans="2:17" ht="15.75" thickBot="1"/>
    <row r="52" spans="2:17" ht="15.75" thickBot="1">
      <c r="B52" s="1513" t="s">
        <v>65</v>
      </c>
      <c r="C52" s="1513"/>
      <c r="D52" s="1513"/>
      <c r="E52" s="1513"/>
      <c r="F52" s="1513"/>
      <c r="G52" s="1513"/>
      <c r="H52" s="1513"/>
      <c r="I52" s="1513"/>
      <c r="J52" s="1513"/>
      <c r="K52" s="1513"/>
      <c r="L52" s="1513"/>
      <c r="M52" s="1513"/>
      <c r="N52" s="1513"/>
    </row>
    <row r="54" spans="2:17">
      <c r="Q54" s="166"/>
    </row>
    <row r="55" spans="2:17" ht="126.75" customHeight="1">
      <c r="B55" s="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s="30" customFormat="1" ht="95.25" customHeight="1">
      <c r="B56" s="78" t="s">
        <v>1397</v>
      </c>
      <c r="C56" s="78" t="s">
        <v>2152</v>
      </c>
      <c r="D56" s="163" t="s">
        <v>2153</v>
      </c>
      <c r="E56" s="382">
        <v>24</v>
      </c>
      <c r="F56" s="70" t="s">
        <v>514</v>
      </c>
      <c r="G56" s="70" t="s">
        <v>514</v>
      </c>
      <c r="H56" s="70" t="s">
        <v>18</v>
      </c>
      <c r="I56" s="382" t="s">
        <v>18</v>
      </c>
      <c r="J56" s="91" t="s">
        <v>18</v>
      </c>
      <c r="K56" s="78" t="s">
        <v>18</v>
      </c>
      <c r="L56" s="78" t="s">
        <v>18</v>
      </c>
      <c r="M56" s="78" t="s">
        <v>18</v>
      </c>
      <c r="N56" s="78" t="s">
        <v>18</v>
      </c>
      <c r="O56" s="1524" t="s">
        <v>2154</v>
      </c>
      <c r="P56" s="1525"/>
      <c r="Q56" s="382" t="s">
        <v>19</v>
      </c>
    </row>
    <row r="57" spans="2:17">
      <c r="B57" s="28" t="s">
        <v>84</v>
      </c>
    </row>
    <row r="58" spans="2:17">
      <c r="B58" s="28" t="s">
        <v>85</v>
      </c>
    </row>
    <row r="59" spans="2:17">
      <c r="B59" s="28" t="s">
        <v>86</v>
      </c>
    </row>
    <row r="61" spans="2:17" ht="15.75" thickBot="1"/>
    <row r="62" spans="2:17" ht="15.75" thickBot="1">
      <c r="B62" s="1532" t="s">
        <v>2155</v>
      </c>
      <c r="C62" s="1533"/>
      <c r="D62" s="1533"/>
      <c r="E62" s="1533"/>
      <c r="F62" s="1533"/>
      <c r="G62" s="1533"/>
      <c r="H62" s="1533"/>
      <c r="I62" s="1533"/>
      <c r="J62" s="1533"/>
      <c r="K62" s="1533"/>
      <c r="L62" s="1533"/>
      <c r="M62" s="1533"/>
      <c r="N62" s="1534"/>
    </row>
    <row r="65" spans="2:17" ht="75">
      <c r="B65" s="9" t="s">
        <v>88</v>
      </c>
      <c r="C65" s="9" t="s">
        <v>89</v>
      </c>
      <c r="D65" s="9" t="s">
        <v>90</v>
      </c>
      <c r="E65" s="9" t="s">
        <v>91</v>
      </c>
      <c r="F65" s="9" t="s">
        <v>92</v>
      </c>
      <c r="G65" s="9" t="s">
        <v>93</v>
      </c>
      <c r="H65" s="9" t="s">
        <v>94</v>
      </c>
      <c r="I65" s="9" t="s">
        <v>95</v>
      </c>
      <c r="J65" s="415" t="s">
        <v>165</v>
      </c>
      <c r="K65" s="415" t="s">
        <v>166</v>
      </c>
      <c r="L65" s="415" t="s">
        <v>167</v>
      </c>
      <c r="M65" s="9" t="s">
        <v>97</v>
      </c>
      <c r="N65" s="9" t="s">
        <v>234</v>
      </c>
      <c r="O65" s="9" t="s">
        <v>235</v>
      </c>
      <c r="P65" s="1522" t="s">
        <v>79</v>
      </c>
      <c r="Q65" s="1523"/>
    </row>
    <row r="66" spans="2:17" ht="252.75" customHeight="1">
      <c r="B66" s="78" t="s">
        <v>356</v>
      </c>
      <c r="C66" s="527" t="s">
        <v>2156</v>
      </c>
      <c r="D66" s="78" t="s">
        <v>2157</v>
      </c>
      <c r="E66" s="439">
        <v>10497525</v>
      </c>
      <c r="F66" s="382" t="s">
        <v>2158</v>
      </c>
      <c r="G66" s="59" t="s">
        <v>1105</v>
      </c>
      <c r="H66" s="528">
        <v>41791</v>
      </c>
      <c r="I66" s="90"/>
      <c r="J66" s="78" t="s">
        <v>2159</v>
      </c>
      <c r="K66" s="91" t="s">
        <v>2160</v>
      </c>
      <c r="L66" s="382" t="s">
        <v>2161</v>
      </c>
      <c r="M66" s="59" t="s">
        <v>18</v>
      </c>
      <c r="N66" s="59" t="s">
        <v>19</v>
      </c>
      <c r="O66" s="59" t="s">
        <v>19</v>
      </c>
      <c r="P66" s="1530" t="s">
        <v>2162</v>
      </c>
      <c r="Q66" s="1531"/>
    </row>
    <row r="67" spans="2:17" ht="175.5" customHeight="1">
      <c r="B67" s="78" t="s">
        <v>443</v>
      </c>
      <c r="C67" s="527" t="s">
        <v>2156</v>
      </c>
      <c r="D67" s="59" t="s">
        <v>2163</v>
      </c>
      <c r="E67" s="439">
        <v>34327729</v>
      </c>
      <c r="F67" s="59" t="s">
        <v>1104</v>
      </c>
      <c r="G67" s="78" t="s">
        <v>438</v>
      </c>
      <c r="H67" s="79">
        <v>41912</v>
      </c>
      <c r="I67" s="90" t="s">
        <v>19</v>
      </c>
      <c r="J67" s="59" t="s">
        <v>2164</v>
      </c>
      <c r="K67" s="382" t="s">
        <v>2165</v>
      </c>
      <c r="L67" s="382" t="s">
        <v>2166</v>
      </c>
      <c r="M67" s="59" t="s">
        <v>18</v>
      </c>
      <c r="N67" s="59" t="s">
        <v>19</v>
      </c>
      <c r="O67" s="59" t="s">
        <v>18</v>
      </c>
      <c r="P67" s="1528" t="s">
        <v>2167</v>
      </c>
      <c r="Q67" s="1528"/>
    </row>
    <row r="69" spans="2:17" ht="15.75" thickBot="1"/>
    <row r="70" spans="2:17" ht="15.75" thickBot="1">
      <c r="B70" s="1532" t="s">
        <v>139</v>
      </c>
      <c r="C70" s="1533"/>
      <c r="D70" s="1533"/>
      <c r="E70" s="1533"/>
      <c r="F70" s="1533"/>
      <c r="G70" s="1533"/>
      <c r="H70" s="1533"/>
      <c r="I70" s="1533"/>
      <c r="J70" s="1533"/>
      <c r="K70" s="1533"/>
      <c r="L70" s="1533"/>
      <c r="M70" s="1533"/>
      <c r="N70" s="1534"/>
    </row>
    <row r="73" spans="2:17" ht="30">
      <c r="B73" s="22" t="s">
        <v>17</v>
      </c>
      <c r="C73" s="22" t="s">
        <v>80</v>
      </c>
      <c r="D73" s="1522" t="s">
        <v>79</v>
      </c>
      <c r="E73" s="1523"/>
    </row>
    <row r="74" spans="2:17" ht="51.75" customHeight="1">
      <c r="B74" s="78" t="s">
        <v>140</v>
      </c>
      <c r="C74" s="59" t="s">
        <v>18</v>
      </c>
      <c r="D74" s="1528"/>
      <c r="E74" s="1528"/>
      <c r="M74" s="166"/>
    </row>
    <row r="77" spans="2:17">
      <c r="B77" s="1505" t="s">
        <v>141</v>
      </c>
      <c r="C77" s="1506"/>
      <c r="D77" s="1506"/>
      <c r="E77" s="1506"/>
      <c r="F77" s="1506"/>
      <c r="G77" s="1506"/>
      <c r="H77" s="1506"/>
      <c r="I77" s="1506"/>
      <c r="J77" s="1506"/>
      <c r="K77" s="1506"/>
      <c r="L77" s="1506"/>
      <c r="M77" s="1506"/>
      <c r="N77" s="1506"/>
      <c r="O77" s="1506"/>
      <c r="P77" s="1506"/>
    </row>
    <row r="79" spans="2:17" ht="15.75" thickBot="1"/>
    <row r="80" spans="2:17" ht="15.75" thickBot="1">
      <c r="B80" s="1532" t="s">
        <v>142</v>
      </c>
      <c r="C80" s="1533"/>
      <c r="D80" s="1533"/>
      <c r="E80" s="1533"/>
      <c r="F80" s="1533"/>
      <c r="G80" s="1533"/>
      <c r="H80" s="1533"/>
      <c r="I80" s="1533"/>
      <c r="J80" s="1533"/>
      <c r="K80" s="1533"/>
      <c r="L80" s="1533"/>
      <c r="M80" s="1533"/>
      <c r="N80" s="1534"/>
    </row>
    <row r="82" spans="1:26" ht="15.75" thickBot="1">
      <c r="M82" s="10"/>
      <c r="N82" s="10"/>
    </row>
    <row r="83" spans="1:26" s="39" customFormat="1" ht="60">
      <c r="B83" s="11" t="s">
        <v>33</v>
      </c>
      <c r="C83" s="11" t="s">
        <v>34</v>
      </c>
      <c r="D83" s="11" t="s">
        <v>35</v>
      </c>
      <c r="E83" s="11" t="s">
        <v>36</v>
      </c>
      <c r="F83" s="11" t="s">
        <v>37</v>
      </c>
      <c r="G83" s="11" t="s">
        <v>38</v>
      </c>
      <c r="H83" s="11" t="s">
        <v>39</v>
      </c>
      <c r="I83" s="11" t="s">
        <v>40</v>
      </c>
      <c r="J83" s="11" t="s">
        <v>41</v>
      </c>
      <c r="K83" s="11" t="s">
        <v>42</v>
      </c>
      <c r="L83" s="11" t="s">
        <v>43</v>
      </c>
      <c r="M83" s="12" t="s">
        <v>44</v>
      </c>
      <c r="N83" s="11" t="s">
        <v>45</v>
      </c>
      <c r="O83" s="11" t="s">
        <v>46</v>
      </c>
      <c r="P83" s="13" t="s">
        <v>47</v>
      </c>
      <c r="Q83" s="13" t="s">
        <v>48</v>
      </c>
    </row>
    <row r="84" spans="1:26" s="147" customFormat="1">
      <c r="A84" s="14">
        <v>1</v>
      </c>
      <c r="B84" s="15"/>
      <c r="C84" s="16"/>
      <c r="D84" s="15"/>
      <c r="E84" s="98"/>
      <c r="F84" s="16"/>
      <c r="G84" s="99"/>
      <c r="H84" s="100"/>
      <c r="I84" s="103"/>
      <c r="J84" s="103"/>
      <c r="K84" s="103"/>
      <c r="L84" s="103"/>
      <c r="M84" s="105"/>
      <c r="N84" s="105">
        <f>+M84*G84</f>
        <v>0</v>
      </c>
      <c r="O84" s="106"/>
      <c r="P84" s="106"/>
      <c r="Q84" s="18"/>
      <c r="R84" s="64"/>
      <c r="S84" s="64"/>
      <c r="T84" s="64"/>
      <c r="U84" s="64"/>
      <c r="V84" s="64"/>
      <c r="W84" s="64"/>
      <c r="X84" s="64"/>
      <c r="Y84" s="64"/>
      <c r="Z84" s="64"/>
    </row>
    <row r="85" spans="1:26" s="147" customFormat="1">
      <c r="A85" s="14">
        <f>+A84+1</f>
        <v>2</v>
      </c>
      <c r="B85" s="15"/>
      <c r="C85" s="16"/>
      <c r="D85" s="15"/>
      <c r="E85" s="98"/>
      <c r="F85" s="16"/>
      <c r="G85" s="16"/>
      <c r="H85" s="16"/>
      <c r="I85" s="103"/>
      <c r="J85" s="103"/>
      <c r="K85" s="103"/>
      <c r="L85" s="103"/>
      <c r="M85" s="105"/>
      <c r="N85" s="105"/>
      <c r="O85" s="106"/>
      <c r="P85" s="106"/>
      <c r="Q85" s="18"/>
      <c r="R85" s="64"/>
      <c r="S85" s="64"/>
      <c r="T85" s="64"/>
      <c r="U85" s="64"/>
      <c r="V85" s="64"/>
      <c r="W85" s="64"/>
      <c r="X85" s="64"/>
      <c r="Y85" s="64"/>
      <c r="Z85" s="64"/>
    </row>
    <row r="86" spans="1:26" s="147" customFormat="1">
      <c r="A86" s="14">
        <f t="shared" ref="A86" si="0">+A85+1</f>
        <v>3</v>
      </c>
      <c r="B86" s="15"/>
      <c r="C86" s="16"/>
      <c r="D86" s="15"/>
      <c r="E86" s="98"/>
      <c r="F86" s="16"/>
      <c r="G86" s="16"/>
      <c r="H86" s="16"/>
      <c r="I86" s="103"/>
      <c r="J86" s="103"/>
      <c r="K86" s="103"/>
      <c r="L86" s="103"/>
      <c r="M86" s="105"/>
      <c r="N86" s="105"/>
      <c r="O86" s="106"/>
      <c r="P86" s="106"/>
      <c r="Q86" s="18"/>
      <c r="R86" s="64"/>
      <c r="S86" s="64"/>
      <c r="T86" s="64"/>
      <c r="U86" s="64"/>
      <c r="V86" s="64"/>
      <c r="W86" s="64"/>
      <c r="X86" s="64"/>
      <c r="Y86" s="64"/>
      <c r="Z86" s="64"/>
    </row>
    <row r="87" spans="1:26" s="147" customFormat="1">
      <c r="A87" s="14"/>
      <c r="B87" s="17" t="s">
        <v>29</v>
      </c>
      <c r="C87" s="16"/>
      <c r="D87" s="15"/>
      <c r="E87" s="98"/>
      <c r="F87" s="16"/>
      <c r="G87" s="16"/>
      <c r="H87" s="16"/>
      <c r="I87" s="103"/>
      <c r="J87" s="103"/>
      <c r="K87" s="109">
        <f>SUM(K84:K86)</f>
        <v>0</v>
      </c>
      <c r="L87" s="109">
        <f>SUM(L84:L86)</f>
        <v>0</v>
      </c>
      <c r="M87" s="110">
        <f>SUM(M84:M86)</f>
        <v>0</v>
      </c>
      <c r="N87" s="109">
        <f>SUM(N84:N86)</f>
        <v>0</v>
      </c>
      <c r="O87" s="106"/>
      <c r="P87" s="106"/>
      <c r="Q87" s="18"/>
    </row>
    <row r="88" spans="1:26">
      <c r="B88" s="66"/>
      <c r="C88" s="66"/>
      <c r="D88" s="66"/>
      <c r="E88" s="68"/>
      <c r="F88" s="66"/>
      <c r="G88" s="66"/>
      <c r="H88" s="66"/>
      <c r="I88" s="66"/>
      <c r="J88" s="66"/>
      <c r="K88" s="66"/>
      <c r="L88" s="66"/>
      <c r="M88" s="66"/>
      <c r="N88" s="66"/>
      <c r="O88" s="66"/>
      <c r="P88" s="66"/>
    </row>
    <row r="89" spans="1:26">
      <c r="B89" s="19" t="s">
        <v>156</v>
      </c>
      <c r="C89" s="84">
        <f>+K87</f>
        <v>0</v>
      </c>
      <c r="H89" s="112"/>
      <c r="I89" s="112"/>
      <c r="J89" s="112"/>
      <c r="K89" s="112"/>
      <c r="L89" s="112"/>
      <c r="M89" s="112"/>
      <c r="N89" s="66"/>
      <c r="O89" s="66"/>
      <c r="P89" s="66"/>
    </row>
    <row r="91" spans="1:26" ht="15.75" thickBot="1"/>
    <row r="92" spans="1:26" ht="30.75" thickBot="1">
      <c r="B92" s="24" t="s">
        <v>157</v>
      </c>
      <c r="C92" s="25" t="s">
        <v>158</v>
      </c>
      <c r="D92" s="24" t="s">
        <v>28</v>
      </c>
      <c r="E92" s="25" t="s">
        <v>159</v>
      </c>
    </row>
    <row r="93" spans="1:26">
      <c r="B93" s="85" t="s">
        <v>160</v>
      </c>
      <c r="C93" s="86">
        <v>20</v>
      </c>
      <c r="D93" s="363">
        <v>0</v>
      </c>
      <c r="E93" s="1536">
        <f>+D93+D94+D95</f>
        <v>0</v>
      </c>
    </row>
    <row r="94" spans="1:26">
      <c r="B94" s="85" t="s">
        <v>161</v>
      </c>
      <c r="C94" s="71">
        <v>30</v>
      </c>
      <c r="D94" s="71">
        <v>0</v>
      </c>
      <c r="E94" s="1537"/>
    </row>
    <row r="95" spans="1:26" ht="15.75" thickBot="1">
      <c r="B95" s="85" t="s">
        <v>162</v>
      </c>
      <c r="C95" s="87">
        <v>40</v>
      </c>
      <c r="D95" s="364">
        <v>0</v>
      </c>
      <c r="E95" s="1538"/>
    </row>
    <row r="97" spans="2:17" ht="15.75" thickBot="1"/>
    <row r="98" spans="2:17" ht="15.75" thickBot="1">
      <c r="B98" s="1532" t="s">
        <v>163</v>
      </c>
      <c r="C98" s="1533"/>
      <c r="D98" s="1533"/>
      <c r="E98" s="1533"/>
      <c r="F98" s="1533"/>
      <c r="G98" s="1533"/>
      <c r="H98" s="1533"/>
      <c r="I98" s="1533"/>
      <c r="J98" s="1533"/>
      <c r="K98" s="1533"/>
      <c r="L98" s="1533"/>
      <c r="M98" s="1533"/>
      <c r="N98" s="1534"/>
    </row>
    <row r="100" spans="2:17" ht="75">
      <c r="B100" s="9" t="s">
        <v>88</v>
      </c>
      <c r="C100" s="9" t="s">
        <v>89</v>
      </c>
      <c r="D100" s="9" t="s">
        <v>90</v>
      </c>
      <c r="E100" s="9" t="s">
        <v>91</v>
      </c>
      <c r="F100" s="9" t="s">
        <v>92</v>
      </c>
      <c r="G100" s="9" t="s">
        <v>93</v>
      </c>
      <c r="H100" s="9" t="s">
        <v>94</v>
      </c>
      <c r="I100" s="9" t="s">
        <v>95</v>
      </c>
      <c r="J100" s="1522" t="s">
        <v>164</v>
      </c>
      <c r="K100" s="1529"/>
      <c r="L100" s="1523"/>
      <c r="M100" s="9" t="s">
        <v>97</v>
      </c>
      <c r="N100" s="9" t="s">
        <v>234</v>
      </c>
      <c r="O100" s="9" t="s">
        <v>235</v>
      </c>
      <c r="P100" s="1522" t="s">
        <v>79</v>
      </c>
      <c r="Q100" s="1523"/>
    </row>
    <row r="101" spans="2:17" s="530" customFormat="1" ht="315">
      <c r="B101" s="175" t="s">
        <v>1495</v>
      </c>
      <c r="C101" s="175" t="s">
        <v>305</v>
      </c>
      <c r="D101" s="175" t="s">
        <v>2168</v>
      </c>
      <c r="E101" s="175">
        <v>16718386</v>
      </c>
      <c r="F101" s="175" t="s">
        <v>387</v>
      </c>
      <c r="G101" s="175" t="s">
        <v>2169</v>
      </c>
      <c r="H101" s="529">
        <v>36609</v>
      </c>
      <c r="I101" s="334" t="s">
        <v>514</v>
      </c>
      <c r="J101" s="175" t="s">
        <v>2170</v>
      </c>
      <c r="K101" s="334" t="s">
        <v>2171</v>
      </c>
      <c r="L101" s="334" t="s">
        <v>2172</v>
      </c>
      <c r="M101" s="175" t="s">
        <v>18</v>
      </c>
      <c r="N101" s="175" t="s">
        <v>18</v>
      </c>
      <c r="O101" s="175" t="s">
        <v>18</v>
      </c>
      <c r="P101" s="1616"/>
      <c r="Q101" s="1617"/>
    </row>
    <row r="102" spans="2:17" s="530" customFormat="1" ht="315">
      <c r="B102" s="175" t="s">
        <v>1075</v>
      </c>
      <c r="C102" s="175" t="s">
        <v>305</v>
      </c>
      <c r="D102" s="175" t="s">
        <v>2173</v>
      </c>
      <c r="E102" s="175">
        <v>34614736</v>
      </c>
      <c r="F102" s="175" t="s">
        <v>2174</v>
      </c>
      <c r="G102" s="175" t="s">
        <v>733</v>
      </c>
      <c r="H102" s="529">
        <v>40719</v>
      </c>
      <c r="I102" s="334" t="s">
        <v>2175</v>
      </c>
      <c r="J102" s="175" t="s">
        <v>2176</v>
      </c>
      <c r="K102" s="334" t="s">
        <v>2177</v>
      </c>
      <c r="L102" s="334" t="s">
        <v>2178</v>
      </c>
      <c r="M102" s="175" t="s">
        <v>18</v>
      </c>
      <c r="N102" s="175" t="s">
        <v>18</v>
      </c>
      <c r="O102" s="175" t="s">
        <v>18</v>
      </c>
      <c r="P102" s="1599"/>
      <c r="Q102" s="1600"/>
    </row>
    <row r="103" spans="2:17" s="530" customFormat="1" ht="30">
      <c r="B103" s="175" t="s">
        <v>227</v>
      </c>
      <c r="C103" s="531" t="s">
        <v>305</v>
      </c>
      <c r="D103" s="175" t="s">
        <v>2179</v>
      </c>
      <c r="E103" s="175">
        <v>1061432432</v>
      </c>
      <c r="F103" s="175" t="s">
        <v>323</v>
      </c>
      <c r="G103" s="175" t="s">
        <v>2169</v>
      </c>
      <c r="H103" s="529">
        <v>41600</v>
      </c>
      <c r="I103" s="531" t="s">
        <v>514</v>
      </c>
      <c r="J103" s="175" t="s">
        <v>2180</v>
      </c>
      <c r="K103" s="334" t="s">
        <v>2181</v>
      </c>
      <c r="L103" s="334" t="s">
        <v>2182</v>
      </c>
      <c r="M103" s="175" t="s">
        <v>18</v>
      </c>
      <c r="N103" s="175" t="s">
        <v>18</v>
      </c>
      <c r="O103" s="175" t="s">
        <v>18</v>
      </c>
      <c r="P103" s="1601"/>
      <c r="Q103" s="1601"/>
    </row>
    <row r="106" spans="2:17" ht="15.75" thickBot="1"/>
    <row r="107" spans="2:17" ht="30">
      <c r="B107" s="146" t="s">
        <v>17</v>
      </c>
      <c r="C107" s="146" t="s">
        <v>157</v>
      </c>
      <c r="D107" s="9" t="s">
        <v>158</v>
      </c>
      <c r="E107" s="146" t="s">
        <v>28</v>
      </c>
      <c r="F107" s="25" t="s">
        <v>228</v>
      </c>
      <c r="G107" s="178"/>
    </row>
    <row r="108" spans="2:17" ht="150">
      <c r="B108" s="1540" t="s">
        <v>229</v>
      </c>
      <c r="C108" s="115" t="s">
        <v>230</v>
      </c>
      <c r="D108" s="138">
        <v>25</v>
      </c>
      <c r="E108" s="71">
        <v>25</v>
      </c>
      <c r="F108" s="1541">
        <f>+E108+E109+E110</f>
        <v>60</v>
      </c>
      <c r="G108" s="27"/>
    </row>
    <row r="109" spans="2:17" ht="120">
      <c r="B109" s="1540"/>
      <c r="C109" s="115" t="s">
        <v>231</v>
      </c>
      <c r="D109" s="141">
        <v>25</v>
      </c>
      <c r="E109" s="71">
        <v>25</v>
      </c>
      <c r="F109" s="1542"/>
      <c r="G109" s="27"/>
    </row>
    <row r="110" spans="2:17" ht="90">
      <c r="B110" s="1540"/>
      <c r="C110" s="115" t="s">
        <v>232</v>
      </c>
      <c r="D110" s="138">
        <v>10</v>
      </c>
      <c r="E110" s="71">
        <v>10</v>
      </c>
      <c r="F110" s="1543"/>
      <c r="G110" s="27"/>
    </row>
    <row r="111" spans="2:17">
      <c r="C111" s="57"/>
    </row>
    <row r="114" spans="2:5">
      <c r="B114" s="8" t="s">
        <v>233</v>
      </c>
    </row>
    <row r="117" spans="2:5">
      <c r="B117" s="9" t="s">
        <v>17</v>
      </c>
      <c r="C117" s="9" t="s">
        <v>27</v>
      </c>
      <c r="D117" s="146" t="s">
        <v>28</v>
      </c>
      <c r="E117" s="146" t="s">
        <v>29</v>
      </c>
    </row>
    <row r="118" spans="2:5" ht="30">
      <c r="B118" s="367" t="s">
        <v>236</v>
      </c>
      <c r="C118" s="141">
        <v>40</v>
      </c>
      <c r="D118" s="138">
        <f>+E93</f>
        <v>0</v>
      </c>
      <c r="E118" s="1519">
        <f>+D118+D119</f>
        <v>60</v>
      </c>
    </row>
    <row r="119" spans="2:5" ht="60">
      <c r="B119" s="367" t="s">
        <v>237</v>
      </c>
      <c r="C119" s="141">
        <v>60</v>
      </c>
      <c r="D119" s="138">
        <f>+F108</f>
        <v>60</v>
      </c>
      <c r="E119" s="1520"/>
    </row>
  </sheetData>
  <mergeCells count="36">
    <mergeCell ref="P102:Q102"/>
    <mergeCell ref="P103:Q103"/>
    <mergeCell ref="B108:B110"/>
    <mergeCell ref="F108:F110"/>
    <mergeCell ref="E118:E119"/>
    <mergeCell ref="P101:Q101"/>
    <mergeCell ref="P66:Q66"/>
    <mergeCell ref="P67:Q67"/>
    <mergeCell ref="B70:N70"/>
    <mergeCell ref="D73:E73"/>
    <mergeCell ref="D74:E74"/>
    <mergeCell ref="B77:P77"/>
    <mergeCell ref="B80:N80"/>
    <mergeCell ref="E93:E95"/>
    <mergeCell ref="B98:N98"/>
    <mergeCell ref="J100:L100"/>
    <mergeCell ref="P100:Q100"/>
    <mergeCell ref="P65:Q65"/>
    <mergeCell ref="C10:E10"/>
    <mergeCell ref="B14:C17"/>
    <mergeCell ref="B18:C18"/>
    <mergeCell ref="E36:E37"/>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decimal" allowBlank="1" showInputMessage="1" showErrorMessage="1" sqref="WVH983035 WLL983035 C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C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C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C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C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C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C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C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C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C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C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C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C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C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C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 type="list" allowBlank="1" showInputMessage="1" showErrorMessage="1" sqref="WVE983035 A65531 IS65531 SO65531 ACK65531 AMG65531 AWC65531 BFY65531 BPU65531 BZQ65531 CJM65531 CTI65531 DDE65531 DNA65531 DWW65531 EGS65531 EQO65531 FAK65531 FKG65531 FUC65531 GDY65531 GNU65531 GXQ65531 HHM65531 HRI65531 IBE65531 ILA65531 IUW65531 JES65531 JOO65531 JYK65531 KIG65531 KSC65531 LBY65531 LLU65531 LVQ65531 MFM65531 MPI65531 MZE65531 NJA65531 NSW65531 OCS65531 OMO65531 OWK65531 PGG65531 PQC65531 PZY65531 QJU65531 QTQ65531 RDM65531 RNI65531 RXE65531 SHA65531 SQW65531 TAS65531 TKO65531 TUK65531 UEG65531 UOC65531 UXY65531 VHU65531 VRQ65531 WBM65531 WLI65531 WVE65531 A131067 IS131067 SO131067 ACK131067 AMG131067 AWC131067 BFY131067 BPU131067 BZQ131067 CJM131067 CTI131067 DDE131067 DNA131067 DWW131067 EGS131067 EQO131067 FAK131067 FKG131067 FUC131067 GDY131067 GNU131067 GXQ131067 HHM131067 HRI131067 IBE131067 ILA131067 IUW131067 JES131067 JOO131067 JYK131067 KIG131067 KSC131067 LBY131067 LLU131067 LVQ131067 MFM131067 MPI131067 MZE131067 NJA131067 NSW131067 OCS131067 OMO131067 OWK131067 PGG131067 PQC131067 PZY131067 QJU131067 QTQ131067 RDM131067 RNI131067 RXE131067 SHA131067 SQW131067 TAS131067 TKO131067 TUK131067 UEG131067 UOC131067 UXY131067 VHU131067 VRQ131067 WBM131067 WLI131067 WVE131067 A196603 IS196603 SO196603 ACK196603 AMG196603 AWC196603 BFY196603 BPU196603 BZQ196603 CJM196603 CTI196603 DDE196603 DNA196603 DWW196603 EGS196603 EQO196603 FAK196603 FKG196603 FUC196603 GDY196603 GNU196603 GXQ196603 HHM196603 HRI196603 IBE196603 ILA196603 IUW196603 JES196603 JOO196603 JYK196603 KIG196603 KSC196603 LBY196603 LLU196603 LVQ196603 MFM196603 MPI196603 MZE196603 NJA196603 NSW196603 OCS196603 OMO196603 OWK196603 PGG196603 PQC196603 PZY196603 QJU196603 QTQ196603 RDM196603 RNI196603 RXE196603 SHA196603 SQW196603 TAS196603 TKO196603 TUK196603 UEG196603 UOC196603 UXY196603 VHU196603 VRQ196603 WBM196603 WLI196603 WVE196603 A262139 IS262139 SO262139 ACK262139 AMG262139 AWC262139 BFY262139 BPU262139 BZQ262139 CJM262139 CTI262139 DDE262139 DNA262139 DWW262139 EGS262139 EQO262139 FAK262139 FKG262139 FUC262139 GDY262139 GNU262139 GXQ262139 HHM262139 HRI262139 IBE262139 ILA262139 IUW262139 JES262139 JOO262139 JYK262139 KIG262139 KSC262139 LBY262139 LLU262139 LVQ262139 MFM262139 MPI262139 MZE262139 NJA262139 NSW262139 OCS262139 OMO262139 OWK262139 PGG262139 PQC262139 PZY262139 QJU262139 QTQ262139 RDM262139 RNI262139 RXE262139 SHA262139 SQW262139 TAS262139 TKO262139 TUK262139 UEG262139 UOC262139 UXY262139 VHU262139 VRQ262139 WBM262139 WLI262139 WVE262139 A327675 IS327675 SO327675 ACK327675 AMG327675 AWC327675 BFY327675 BPU327675 BZQ327675 CJM327675 CTI327675 DDE327675 DNA327675 DWW327675 EGS327675 EQO327675 FAK327675 FKG327675 FUC327675 GDY327675 GNU327675 GXQ327675 HHM327675 HRI327675 IBE327675 ILA327675 IUW327675 JES327675 JOO327675 JYK327675 KIG327675 KSC327675 LBY327675 LLU327675 LVQ327675 MFM327675 MPI327675 MZE327675 NJA327675 NSW327675 OCS327675 OMO327675 OWK327675 PGG327675 PQC327675 PZY327675 QJU327675 QTQ327675 RDM327675 RNI327675 RXE327675 SHA327675 SQW327675 TAS327675 TKO327675 TUK327675 UEG327675 UOC327675 UXY327675 VHU327675 VRQ327675 WBM327675 WLI327675 WVE327675 A393211 IS393211 SO393211 ACK393211 AMG393211 AWC393211 BFY393211 BPU393211 BZQ393211 CJM393211 CTI393211 DDE393211 DNA393211 DWW393211 EGS393211 EQO393211 FAK393211 FKG393211 FUC393211 GDY393211 GNU393211 GXQ393211 HHM393211 HRI393211 IBE393211 ILA393211 IUW393211 JES393211 JOO393211 JYK393211 KIG393211 KSC393211 LBY393211 LLU393211 LVQ393211 MFM393211 MPI393211 MZE393211 NJA393211 NSW393211 OCS393211 OMO393211 OWK393211 PGG393211 PQC393211 PZY393211 QJU393211 QTQ393211 RDM393211 RNI393211 RXE393211 SHA393211 SQW393211 TAS393211 TKO393211 TUK393211 UEG393211 UOC393211 UXY393211 VHU393211 VRQ393211 WBM393211 WLI393211 WVE393211 A458747 IS458747 SO458747 ACK458747 AMG458747 AWC458747 BFY458747 BPU458747 BZQ458747 CJM458747 CTI458747 DDE458747 DNA458747 DWW458747 EGS458747 EQO458747 FAK458747 FKG458747 FUC458747 GDY458747 GNU458747 GXQ458747 HHM458747 HRI458747 IBE458747 ILA458747 IUW458747 JES458747 JOO458747 JYK458747 KIG458747 KSC458747 LBY458747 LLU458747 LVQ458747 MFM458747 MPI458747 MZE458747 NJA458747 NSW458747 OCS458747 OMO458747 OWK458747 PGG458747 PQC458747 PZY458747 QJU458747 QTQ458747 RDM458747 RNI458747 RXE458747 SHA458747 SQW458747 TAS458747 TKO458747 TUK458747 UEG458747 UOC458747 UXY458747 VHU458747 VRQ458747 WBM458747 WLI458747 WVE458747 A524283 IS524283 SO524283 ACK524283 AMG524283 AWC524283 BFY524283 BPU524283 BZQ524283 CJM524283 CTI524283 DDE524283 DNA524283 DWW524283 EGS524283 EQO524283 FAK524283 FKG524283 FUC524283 GDY524283 GNU524283 GXQ524283 HHM524283 HRI524283 IBE524283 ILA524283 IUW524283 JES524283 JOO524283 JYK524283 KIG524283 KSC524283 LBY524283 LLU524283 LVQ524283 MFM524283 MPI524283 MZE524283 NJA524283 NSW524283 OCS524283 OMO524283 OWK524283 PGG524283 PQC524283 PZY524283 QJU524283 QTQ524283 RDM524283 RNI524283 RXE524283 SHA524283 SQW524283 TAS524283 TKO524283 TUK524283 UEG524283 UOC524283 UXY524283 VHU524283 VRQ524283 WBM524283 WLI524283 WVE524283 A589819 IS589819 SO589819 ACK589819 AMG589819 AWC589819 BFY589819 BPU589819 BZQ589819 CJM589819 CTI589819 DDE589819 DNA589819 DWW589819 EGS589819 EQO589819 FAK589819 FKG589819 FUC589819 GDY589819 GNU589819 GXQ589819 HHM589819 HRI589819 IBE589819 ILA589819 IUW589819 JES589819 JOO589819 JYK589819 KIG589819 KSC589819 LBY589819 LLU589819 LVQ589819 MFM589819 MPI589819 MZE589819 NJA589819 NSW589819 OCS589819 OMO589819 OWK589819 PGG589819 PQC589819 PZY589819 QJU589819 QTQ589819 RDM589819 RNI589819 RXE589819 SHA589819 SQW589819 TAS589819 TKO589819 TUK589819 UEG589819 UOC589819 UXY589819 VHU589819 VRQ589819 WBM589819 WLI589819 WVE589819 A655355 IS655355 SO655355 ACK655355 AMG655355 AWC655355 BFY655355 BPU655355 BZQ655355 CJM655355 CTI655355 DDE655355 DNA655355 DWW655355 EGS655355 EQO655355 FAK655355 FKG655355 FUC655355 GDY655355 GNU655355 GXQ655355 HHM655355 HRI655355 IBE655355 ILA655355 IUW655355 JES655355 JOO655355 JYK655355 KIG655355 KSC655355 LBY655355 LLU655355 LVQ655355 MFM655355 MPI655355 MZE655355 NJA655355 NSW655355 OCS655355 OMO655355 OWK655355 PGG655355 PQC655355 PZY655355 QJU655355 QTQ655355 RDM655355 RNI655355 RXE655355 SHA655355 SQW655355 TAS655355 TKO655355 TUK655355 UEG655355 UOC655355 UXY655355 VHU655355 VRQ655355 WBM655355 WLI655355 WVE655355 A720891 IS720891 SO720891 ACK720891 AMG720891 AWC720891 BFY720891 BPU720891 BZQ720891 CJM720891 CTI720891 DDE720891 DNA720891 DWW720891 EGS720891 EQO720891 FAK720891 FKG720891 FUC720891 GDY720891 GNU720891 GXQ720891 HHM720891 HRI720891 IBE720891 ILA720891 IUW720891 JES720891 JOO720891 JYK720891 KIG720891 KSC720891 LBY720891 LLU720891 LVQ720891 MFM720891 MPI720891 MZE720891 NJA720891 NSW720891 OCS720891 OMO720891 OWK720891 PGG720891 PQC720891 PZY720891 QJU720891 QTQ720891 RDM720891 RNI720891 RXE720891 SHA720891 SQW720891 TAS720891 TKO720891 TUK720891 UEG720891 UOC720891 UXY720891 VHU720891 VRQ720891 WBM720891 WLI720891 WVE720891 A786427 IS786427 SO786427 ACK786427 AMG786427 AWC786427 BFY786427 BPU786427 BZQ786427 CJM786427 CTI786427 DDE786427 DNA786427 DWW786427 EGS786427 EQO786427 FAK786427 FKG786427 FUC786427 GDY786427 GNU786427 GXQ786427 HHM786427 HRI786427 IBE786427 ILA786427 IUW786427 JES786427 JOO786427 JYK786427 KIG786427 KSC786427 LBY786427 LLU786427 LVQ786427 MFM786427 MPI786427 MZE786427 NJA786427 NSW786427 OCS786427 OMO786427 OWK786427 PGG786427 PQC786427 PZY786427 QJU786427 QTQ786427 RDM786427 RNI786427 RXE786427 SHA786427 SQW786427 TAS786427 TKO786427 TUK786427 UEG786427 UOC786427 UXY786427 VHU786427 VRQ786427 WBM786427 WLI786427 WVE786427 A851963 IS851963 SO851963 ACK851963 AMG851963 AWC851963 BFY851963 BPU851963 BZQ851963 CJM851963 CTI851963 DDE851963 DNA851963 DWW851963 EGS851963 EQO851963 FAK851963 FKG851963 FUC851963 GDY851963 GNU851963 GXQ851963 HHM851963 HRI851963 IBE851963 ILA851963 IUW851963 JES851963 JOO851963 JYK851963 KIG851963 KSC851963 LBY851963 LLU851963 LVQ851963 MFM851963 MPI851963 MZE851963 NJA851963 NSW851963 OCS851963 OMO851963 OWK851963 PGG851963 PQC851963 PZY851963 QJU851963 QTQ851963 RDM851963 RNI851963 RXE851963 SHA851963 SQW851963 TAS851963 TKO851963 TUK851963 UEG851963 UOC851963 UXY851963 VHU851963 VRQ851963 WBM851963 WLI851963 WVE851963 A917499 IS917499 SO917499 ACK917499 AMG917499 AWC917499 BFY917499 BPU917499 BZQ917499 CJM917499 CTI917499 DDE917499 DNA917499 DWW917499 EGS917499 EQO917499 FAK917499 FKG917499 FUC917499 GDY917499 GNU917499 GXQ917499 HHM917499 HRI917499 IBE917499 ILA917499 IUW917499 JES917499 JOO917499 JYK917499 KIG917499 KSC917499 LBY917499 LLU917499 LVQ917499 MFM917499 MPI917499 MZE917499 NJA917499 NSW917499 OCS917499 OMO917499 OWK917499 PGG917499 PQC917499 PZY917499 QJU917499 QTQ917499 RDM917499 RNI917499 RXE917499 SHA917499 SQW917499 TAS917499 TKO917499 TUK917499 UEG917499 UOC917499 UXY917499 VHU917499 VRQ917499 WBM917499 WLI917499 WVE917499 A983035 IS983035 SO983035 ACK983035 AMG983035 AWC983035 BFY983035 BPU983035 BZQ983035 CJM983035 CTI983035 DDE983035 DNA983035 DWW983035 EGS983035 EQO983035 FAK983035 FKG983035 FUC983035 GDY983035 GNU983035 GXQ983035 HHM983035 HRI983035 IBE983035 ILA983035 IUW983035 JES983035 JOO983035 JYK983035 KIG983035 KSC983035 LBY983035 LLU983035 LVQ983035 MFM983035 MPI983035 MZE983035 NJA983035 NSW983035 OCS983035 OMO983035 OWK983035 PGG983035 PQC983035 PZY983035 QJU983035 QTQ983035 RDM983035 RNI983035 RXE983035 SHA983035 SQW983035 TAS983035 TKO983035 TUK983035 UEG983035 UOC983035 UXY983035 VHU983035 VRQ983035 WBM983035 WLI983035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4"/>
  <sheetViews>
    <sheetView zoomScale="85" zoomScaleNormal="85" workbookViewId="0">
      <selection activeCell="C80" sqref="C80"/>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6.5703125" style="28" customWidth="1"/>
    <col min="12" max="12" width="63.2851562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1140</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2183</v>
      </c>
      <c r="D10" s="1514"/>
      <c r="E10" s="1515"/>
      <c r="F10" s="32"/>
      <c r="G10" s="32"/>
      <c r="H10" s="32"/>
      <c r="I10" s="32"/>
      <c r="J10" s="32"/>
      <c r="K10" s="32"/>
      <c r="L10" s="32"/>
      <c r="M10" s="32"/>
      <c r="N10" s="33"/>
    </row>
    <row r="11" spans="2:16" ht="15.75" thickBot="1">
      <c r="B11" s="117" t="s">
        <v>8</v>
      </c>
      <c r="C11" s="1">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G13" s="66"/>
      <c r="I13" s="39"/>
      <c r="J13" s="39"/>
      <c r="K13" s="39"/>
      <c r="L13" s="39"/>
      <c r="M13" s="39"/>
      <c r="N13" s="2"/>
    </row>
    <row r="14" spans="2:16">
      <c r="B14" s="1516" t="s">
        <v>9</v>
      </c>
      <c r="C14" s="1516"/>
      <c r="D14" s="144" t="s">
        <v>10</v>
      </c>
      <c r="E14" s="144" t="s">
        <v>11</v>
      </c>
      <c r="F14" s="144" t="s">
        <v>12</v>
      </c>
      <c r="G14" s="148"/>
      <c r="I14" s="41"/>
      <c r="J14" s="41"/>
      <c r="K14" s="41"/>
      <c r="L14" s="41"/>
      <c r="M14" s="41"/>
      <c r="N14" s="2"/>
    </row>
    <row r="15" spans="2:16">
      <c r="B15" s="1516"/>
      <c r="C15" s="1516"/>
      <c r="D15" s="144">
        <v>23</v>
      </c>
      <c r="E15" s="42">
        <v>730898350</v>
      </c>
      <c r="F15" s="532">
        <v>350</v>
      </c>
      <c r="G15" s="150"/>
      <c r="I15" s="45"/>
      <c r="J15" s="45"/>
      <c r="K15" s="45"/>
      <c r="L15" s="45"/>
      <c r="M15" s="45"/>
      <c r="N15" s="2"/>
    </row>
    <row r="16" spans="2:16">
      <c r="B16" s="1516"/>
      <c r="C16" s="1516"/>
      <c r="D16" s="144"/>
      <c r="E16" s="42"/>
      <c r="F16" s="42"/>
      <c r="G16" s="150"/>
      <c r="I16" s="45"/>
      <c r="J16" s="45"/>
      <c r="K16" s="45"/>
      <c r="L16" s="45"/>
      <c r="M16" s="45"/>
      <c r="N16" s="2"/>
    </row>
    <row r="17" spans="1:14">
      <c r="B17" s="1516"/>
      <c r="C17" s="1516"/>
      <c r="D17" s="144"/>
      <c r="E17" s="42"/>
      <c r="F17" s="42"/>
      <c r="G17" s="150"/>
      <c r="I17" s="45"/>
      <c r="J17" s="45"/>
      <c r="K17" s="45"/>
      <c r="L17" s="45"/>
      <c r="M17" s="45"/>
      <c r="N17" s="2"/>
    </row>
    <row r="18" spans="1:14">
      <c r="B18" s="1516"/>
      <c r="C18" s="1516"/>
      <c r="D18" s="144"/>
      <c r="E18" s="533"/>
      <c r="F18" s="42"/>
      <c r="G18" s="150"/>
      <c r="H18" s="46"/>
      <c r="I18" s="45"/>
      <c r="J18" s="45"/>
      <c r="K18" s="45"/>
      <c r="L18" s="45"/>
      <c r="M18" s="45"/>
      <c r="N18" s="47"/>
    </row>
    <row r="19" spans="1:14">
      <c r="B19" s="1516"/>
      <c r="C19" s="1516"/>
      <c r="D19" s="144"/>
      <c r="E19" s="533"/>
      <c r="F19" s="42"/>
      <c r="G19" s="150"/>
      <c r="H19" s="46"/>
      <c r="I19" s="127"/>
      <c r="J19" s="127"/>
      <c r="K19" s="127"/>
      <c r="L19" s="127"/>
      <c r="M19" s="127"/>
      <c r="N19" s="47"/>
    </row>
    <row r="20" spans="1:14">
      <c r="B20" s="1516"/>
      <c r="C20" s="1516"/>
      <c r="D20" s="144"/>
      <c r="E20" s="533"/>
      <c r="F20" s="42"/>
      <c r="G20" s="150"/>
      <c r="H20" s="46"/>
      <c r="I20" s="39"/>
      <c r="J20" s="39"/>
      <c r="K20" s="39"/>
      <c r="L20" s="39"/>
      <c r="M20" s="39"/>
      <c r="N20" s="47"/>
    </row>
    <row r="21" spans="1:14">
      <c r="B21" s="1516"/>
      <c r="C21" s="1516"/>
      <c r="D21" s="144"/>
      <c r="E21" s="533"/>
      <c r="F21" s="42"/>
      <c r="G21" s="150"/>
      <c r="H21" s="46"/>
      <c r="I21" s="39"/>
      <c r="J21" s="39"/>
      <c r="K21" s="39"/>
      <c r="L21" s="39"/>
      <c r="M21" s="39"/>
      <c r="N21" s="47"/>
    </row>
    <row r="22" spans="1:14" ht="15.75" thickBot="1">
      <c r="B22" s="1517" t="s">
        <v>13</v>
      </c>
      <c r="C22" s="1518"/>
      <c r="D22" s="144"/>
      <c r="E22" s="502">
        <f>SUM(E15:E21)</f>
        <v>730898350</v>
      </c>
      <c r="F22" s="534">
        <f>SUM(F15:F21)</f>
        <v>350</v>
      </c>
      <c r="G22" s="150"/>
      <c r="H22" s="46"/>
      <c r="I22" s="39"/>
      <c r="J22" s="39"/>
      <c r="K22" s="39"/>
      <c r="L22" s="39"/>
      <c r="M22" s="39"/>
      <c r="N22" s="47"/>
    </row>
    <row r="23" spans="1:14" ht="45.75" thickBot="1">
      <c r="A23" s="48"/>
      <c r="B23" s="49" t="s">
        <v>14</v>
      </c>
      <c r="C23" s="49" t="s">
        <v>15</v>
      </c>
      <c r="E23" s="41"/>
      <c r="F23" s="41"/>
      <c r="G23" s="41"/>
      <c r="H23" s="41"/>
      <c r="I23" s="50"/>
      <c r="J23" s="50"/>
      <c r="K23" s="50"/>
      <c r="L23" s="50"/>
      <c r="M23" s="50"/>
    </row>
    <row r="24" spans="1:14" ht="15.75" thickBot="1">
      <c r="A24" s="51">
        <v>1</v>
      </c>
      <c r="C24" s="52">
        <f>+F22*0.8</f>
        <v>280</v>
      </c>
      <c r="D24" s="195"/>
      <c r="E24" s="6">
        <f>E22</f>
        <v>730898350</v>
      </c>
      <c r="F24" s="7"/>
      <c r="G24" s="7"/>
      <c r="H24" s="7"/>
      <c r="I24" s="53"/>
      <c r="J24" s="53"/>
      <c r="K24" s="53"/>
      <c r="L24" s="53"/>
      <c r="M24" s="53"/>
    </row>
    <row r="25" spans="1:14">
      <c r="A25" s="142"/>
      <c r="C25" s="54"/>
      <c r="D25" s="45"/>
      <c r="E25" s="56"/>
      <c r="F25" s="7"/>
      <c r="G25" s="7"/>
      <c r="H25" s="7"/>
      <c r="I25" s="53"/>
      <c r="J25" s="53"/>
      <c r="K25" s="53"/>
      <c r="L25" s="53"/>
      <c r="M25" s="53"/>
    </row>
    <row r="26" spans="1:14">
      <c r="A26" s="142"/>
      <c r="C26" s="54"/>
      <c r="D26" s="45"/>
      <c r="E26" s="56"/>
      <c r="F26" s="7"/>
      <c r="G26" s="7"/>
      <c r="H26" s="7"/>
      <c r="I26" s="53"/>
      <c r="J26" s="53"/>
      <c r="K26" s="53"/>
      <c r="L26" s="53"/>
      <c r="M26" s="53"/>
    </row>
    <row r="27" spans="1:14">
      <c r="A27" s="142"/>
      <c r="B27" s="8" t="s">
        <v>16</v>
      </c>
      <c r="C27" s="57"/>
      <c r="D27" s="57"/>
      <c r="E27" s="57"/>
      <c r="F27" s="57"/>
      <c r="G27" s="57"/>
      <c r="H27" s="57"/>
      <c r="I27" s="39"/>
      <c r="J27" s="39"/>
      <c r="K27" s="39"/>
      <c r="L27" s="39"/>
      <c r="M27" s="39"/>
      <c r="N27" s="2"/>
    </row>
    <row r="28" spans="1:14">
      <c r="A28" s="142"/>
      <c r="B28" s="57"/>
      <c r="C28" s="57"/>
      <c r="D28" s="57"/>
      <c r="E28" s="57"/>
      <c r="F28" s="57"/>
      <c r="G28" s="57"/>
      <c r="H28" s="57"/>
      <c r="I28" s="39"/>
      <c r="J28" s="39"/>
      <c r="K28" s="39"/>
      <c r="L28" s="39"/>
      <c r="M28" s="39"/>
      <c r="N28" s="2"/>
    </row>
    <row r="29" spans="1:14">
      <c r="A29" s="142"/>
      <c r="B29" s="9" t="s">
        <v>17</v>
      </c>
      <c r="C29" s="9" t="s">
        <v>18</v>
      </c>
      <c r="D29" s="9" t="s">
        <v>19</v>
      </c>
      <c r="E29" s="57"/>
      <c r="F29" s="57"/>
      <c r="G29" s="57"/>
      <c r="H29" s="57"/>
      <c r="I29" s="39"/>
      <c r="J29" s="39"/>
      <c r="K29" s="39"/>
      <c r="L29" s="39"/>
      <c r="M29" s="39"/>
      <c r="N29" s="2"/>
    </row>
    <row r="30" spans="1:14">
      <c r="A30" s="142"/>
      <c r="B30" s="59" t="s">
        <v>20</v>
      </c>
      <c r="C30" s="90"/>
      <c r="D30" s="90" t="s">
        <v>21</v>
      </c>
      <c r="E30" s="57"/>
      <c r="F30" s="57"/>
      <c r="G30" s="57"/>
      <c r="H30" s="57"/>
      <c r="I30" s="39"/>
      <c r="J30" s="39"/>
      <c r="K30" s="39"/>
      <c r="L30" s="39"/>
      <c r="M30" s="39"/>
      <c r="N30" s="2"/>
    </row>
    <row r="31" spans="1:14">
      <c r="A31" s="142"/>
      <c r="B31" s="59" t="s">
        <v>22</v>
      </c>
      <c r="C31" s="90" t="s">
        <v>21</v>
      </c>
      <c r="D31" s="90"/>
      <c r="E31" s="57"/>
      <c r="F31" s="57"/>
      <c r="G31" s="57"/>
      <c r="H31" s="57"/>
      <c r="I31" s="39"/>
      <c r="J31" s="39"/>
      <c r="K31" s="39"/>
      <c r="L31" s="39"/>
      <c r="M31" s="39"/>
      <c r="N31" s="2"/>
    </row>
    <row r="32" spans="1:14">
      <c r="A32" s="142"/>
      <c r="B32" s="59" t="s">
        <v>23</v>
      </c>
      <c r="C32" s="59" t="s">
        <v>21</v>
      </c>
      <c r="D32" s="59"/>
      <c r="E32" s="57"/>
      <c r="F32" s="57"/>
      <c r="G32" s="57"/>
      <c r="H32" s="57"/>
      <c r="I32" s="39"/>
      <c r="J32" s="39"/>
      <c r="K32" s="39"/>
      <c r="L32" s="39"/>
      <c r="M32" s="39"/>
      <c r="N32" s="2"/>
    </row>
    <row r="33" spans="1:26">
      <c r="A33" s="142"/>
      <c r="B33" s="59" t="s">
        <v>24</v>
      </c>
      <c r="C33" s="59"/>
      <c r="D33" s="59" t="s">
        <v>21</v>
      </c>
      <c r="E33" s="57"/>
      <c r="F33" s="57"/>
      <c r="G33" s="57"/>
      <c r="H33" s="57"/>
      <c r="I33" s="39"/>
      <c r="J33" s="39"/>
      <c r="K33" s="39"/>
      <c r="L33" s="39"/>
      <c r="M33" s="39"/>
      <c r="N33" s="2"/>
    </row>
    <row r="34" spans="1:26">
      <c r="A34" s="142"/>
      <c r="B34" s="59" t="s">
        <v>25</v>
      </c>
      <c r="C34" s="377" t="s">
        <v>21</v>
      </c>
      <c r="D34" s="377"/>
      <c r="E34" s="57"/>
      <c r="F34" s="57"/>
      <c r="G34" s="57"/>
      <c r="H34" s="57"/>
      <c r="I34" s="39"/>
      <c r="J34" s="39"/>
      <c r="K34" s="39"/>
      <c r="L34" s="39"/>
      <c r="M34" s="39"/>
      <c r="N34" s="2"/>
    </row>
    <row r="35" spans="1:26">
      <c r="A35" s="142"/>
      <c r="B35" s="57"/>
      <c r="C35" s="57"/>
      <c r="D35" s="57"/>
      <c r="E35" s="57"/>
      <c r="F35" s="57"/>
      <c r="G35" s="57"/>
      <c r="H35" s="57"/>
      <c r="I35" s="39"/>
      <c r="J35" s="39"/>
      <c r="K35" s="39"/>
      <c r="L35" s="39"/>
      <c r="M35" s="39"/>
      <c r="N35" s="2"/>
    </row>
    <row r="36" spans="1:26">
      <c r="A36" s="142"/>
      <c r="B36" s="8" t="s">
        <v>26</v>
      </c>
      <c r="C36" s="57"/>
      <c r="D36" s="57"/>
      <c r="E36" s="57"/>
      <c r="F36" s="57"/>
      <c r="G36" s="57"/>
      <c r="H36" s="57"/>
      <c r="I36" s="39"/>
      <c r="J36" s="39"/>
      <c r="K36" s="39"/>
      <c r="L36" s="39"/>
      <c r="M36" s="39"/>
      <c r="N36" s="2"/>
    </row>
    <row r="37" spans="1:26">
      <c r="A37" s="142"/>
      <c r="B37" s="57"/>
      <c r="C37" s="57"/>
      <c r="D37" s="57"/>
      <c r="E37" s="57"/>
      <c r="F37" s="57"/>
      <c r="G37" s="57"/>
      <c r="H37" s="57"/>
      <c r="I37" s="39"/>
      <c r="J37" s="39"/>
      <c r="K37" s="39"/>
      <c r="L37" s="39"/>
      <c r="M37" s="39"/>
      <c r="N37" s="2"/>
    </row>
    <row r="38" spans="1:26">
      <c r="A38" s="142"/>
      <c r="B38" s="57"/>
      <c r="C38" s="57"/>
      <c r="D38" s="57"/>
      <c r="E38" s="57"/>
      <c r="F38" s="57"/>
      <c r="G38" s="57"/>
      <c r="H38" s="57"/>
      <c r="I38" s="39"/>
      <c r="J38" s="39"/>
      <c r="K38" s="39"/>
      <c r="L38" s="39"/>
      <c r="M38" s="39"/>
      <c r="N38" s="2"/>
    </row>
    <row r="39" spans="1:26">
      <c r="A39" s="142"/>
      <c r="B39" s="9" t="s">
        <v>17</v>
      </c>
      <c r="C39" s="9" t="s">
        <v>27</v>
      </c>
      <c r="D39" s="146" t="s">
        <v>28</v>
      </c>
      <c r="E39" s="146" t="s">
        <v>29</v>
      </c>
      <c r="F39" s="57"/>
      <c r="G39" s="57"/>
      <c r="H39" s="57"/>
      <c r="I39" s="39"/>
      <c r="J39" s="39"/>
      <c r="K39" s="39"/>
      <c r="L39" s="39"/>
      <c r="M39" s="39"/>
      <c r="N39" s="2"/>
    </row>
    <row r="40" spans="1:26" ht="30">
      <c r="A40" s="142"/>
      <c r="B40" s="367" t="s">
        <v>30</v>
      </c>
      <c r="C40" s="141">
        <v>40</v>
      </c>
      <c r="D40" s="138">
        <f>+D123</f>
        <v>0</v>
      </c>
      <c r="E40" s="1519">
        <f>+D40+D41</f>
        <v>60</v>
      </c>
      <c r="F40" s="57"/>
      <c r="G40" s="57"/>
      <c r="H40" s="57"/>
      <c r="I40" s="39"/>
      <c r="J40" s="39"/>
      <c r="K40" s="39"/>
      <c r="L40" s="39"/>
      <c r="M40" s="39"/>
      <c r="N40" s="2"/>
    </row>
    <row r="41" spans="1:26" ht="60">
      <c r="A41" s="142"/>
      <c r="B41" s="367" t="s">
        <v>31</v>
      </c>
      <c r="C41" s="141">
        <v>60</v>
      </c>
      <c r="D41" s="138">
        <f>+D124</f>
        <v>60</v>
      </c>
      <c r="E41" s="1520"/>
      <c r="F41" s="57"/>
      <c r="G41" s="57"/>
      <c r="H41" s="57"/>
      <c r="I41" s="39"/>
      <c r="J41" s="39"/>
      <c r="K41" s="39"/>
      <c r="L41" s="39"/>
      <c r="M41" s="39"/>
      <c r="N41" s="2"/>
    </row>
    <row r="42" spans="1:26">
      <c r="A42" s="142"/>
      <c r="C42" s="54"/>
      <c r="D42" s="45"/>
      <c r="E42" s="56"/>
      <c r="F42" s="7"/>
      <c r="G42" s="7"/>
      <c r="H42" s="7"/>
      <c r="I42" s="53"/>
      <c r="J42" s="53"/>
      <c r="K42" s="53"/>
      <c r="L42" s="53"/>
      <c r="M42" s="53"/>
    </row>
    <row r="43" spans="1:26" ht="15.75" thickBot="1">
      <c r="M43" s="1521"/>
      <c r="N43" s="1521"/>
    </row>
    <row r="44" spans="1:26">
      <c r="B44" s="8" t="s">
        <v>32</v>
      </c>
      <c r="M44" s="10"/>
      <c r="N44" s="10"/>
    </row>
    <row r="45" spans="1:26" ht="15.75" thickBot="1">
      <c r="M45" s="10"/>
      <c r="N45" s="10"/>
    </row>
    <row r="46" spans="1:26" s="39" customFormat="1" ht="60">
      <c r="B46" s="11" t="s">
        <v>33</v>
      </c>
      <c r="C46" s="11" t="s">
        <v>34</v>
      </c>
      <c r="D46" s="11" t="s">
        <v>35</v>
      </c>
      <c r="E46" s="11" t="s">
        <v>36</v>
      </c>
      <c r="F46" s="11" t="s">
        <v>2184</v>
      </c>
      <c r="G46" s="11" t="s">
        <v>38</v>
      </c>
      <c r="H46" s="11" t="s">
        <v>39</v>
      </c>
      <c r="I46" s="11" t="s">
        <v>40</v>
      </c>
      <c r="J46" s="11" t="s">
        <v>41</v>
      </c>
      <c r="K46" s="11" t="s">
        <v>42</v>
      </c>
      <c r="L46" s="498" t="s">
        <v>43</v>
      </c>
      <c r="M46" s="535" t="s">
        <v>44</v>
      </c>
      <c r="N46" s="499" t="s">
        <v>45</v>
      </c>
      <c r="O46" s="11" t="s">
        <v>46</v>
      </c>
      <c r="P46" s="13" t="s">
        <v>47</v>
      </c>
      <c r="Q46" s="13" t="s">
        <v>48</v>
      </c>
    </row>
    <row r="47" spans="1:26" s="147" customFormat="1" ht="256.5" customHeight="1">
      <c r="A47" s="14">
        <v>1</v>
      </c>
      <c r="B47" s="15" t="s">
        <v>2185</v>
      </c>
      <c r="C47" s="15" t="s">
        <v>2186</v>
      </c>
      <c r="D47" s="15" t="s">
        <v>340</v>
      </c>
      <c r="E47" s="98" t="s">
        <v>2187</v>
      </c>
      <c r="F47" s="536" t="s">
        <v>18</v>
      </c>
      <c r="G47" s="99" t="s">
        <v>514</v>
      </c>
      <c r="H47" s="100">
        <v>40909</v>
      </c>
      <c r="I47" s="100">
        <v>41274</v>
      </c>
      <c r="J47" s="103" t="s">
        <v>19</v>
      </c>
      <c r="K47" s="537">
        <v>12</v>
      </c>
      <c r="L47" s="103" t="s">
        <v>514</v>
      </c>
      <c r="M47" s="147">
        <v>350</v>
      </c>
      <c r="N47" s="105" t="s">
        <v>514</v>
      </c>
      <c r="O47" s="105">
        <v>433744156</v>
      </c>
      <c r="P47" s="106" t="s">
        <v>2188</v>
      </c>
      <c r="Q47" s="323" t="s">
        <v>2189</v>
      </c>
      <c r="R47" s="64"/>
      <c r="S47" s="64"/>
      <c r="T47" s="64"/>
      <c r="U47" s="64"/>
      <c r="V47" s="64"/>
      <c r="W47" s="64"/>
      <c r="X47" s="64"/>
      <c r="Y47" s="64"/>
      <c r="Z47" s="64"/>
    </row>
    <row r="48" spans="1:26" s="136" customFormat="1">
      <c r="A48" s="129"/>
      <c r="B48" s="130" t="s">
        <v>29</v>
      </c>
      <c r="C48" s="131"/>
      <c r="D48" s="109"/>
      <c r="E48" s="132"/>
      <c r="F48" s="131"/>
      <c r="G48" s="131"/>
      <c r="H48" s="131"/>
      <c r="I48" s="133"/>
      <c r="J48" s="133"/>
      <c r="K48" s="538">
        <v>12</v>
      </c>
      <c r="L48" s="109" t="s">
        <v>2190</v>
      </c>
      <c r="M48" s="110">
        <f>SUM(M47:M47)</f>
        <v>350</v>
      </c>
      <c r="N48" s="109">
        <f>SUM(N47:N47)</f>
        <v>0</v>
      </c>
      <c r="O48" s="134"/>
      <c r="P48" s="134"/>
      <c r="Q48" s="135"/>
    </row>
    <row r="49" spans="2:17" s="66" customFormat="1">
      <c r="E49" s="68"/>
    </row>
    <row r="50" spans="2:17" s="66" customFormat="1">
      <c r="B50" s="1587" t="s">
        <v>57</v>
      </c>
      <c r="C50" s="1587" t="s">
        <v>58</v>
      </c>
      <c r="D50" s="1589" t="s">
        <v>59</v>
      </c>
      <c r="E50" s="1589"/>
    </row>
    <row r="51" spans="2:17" s="66" customFormat="1">
      <c r="B51" s="1588"/>
      <c r="C51" s="1588"/>
      <c r="D51" s="146" t="s">
        <v>60</v>
      </c>
      <c r="E51" s="118" t="s">
        <v>61</v>
      </c>
    </row>
    <row r="52" spans="2:17" s="66" customFormat="1">
      <c r="B52" s="19" t="s">
        <v>62</v>
      </c>
      <c r="C52" s="539" t="s">
        <v>2191</v>
      </c>
      <c r="D52" s="90"/>
      <c r="E52" s="90" t="s">
        <v>19</v>
      </c>
      <c r="F52" s="112"/>
      <c r="G52" s="112"/>
      <c r="H52" s="112"/>
      <c r="I52" s="112"/>
      <c r="J52" s="112"/>
      <c r="K52" s="112"/>
      <c r="L52" s="112"/>
      <c r="M52" s="112"/>
    </row>
    <row r="53" spans="2:17" s="66" customFormat="1">
      <c r="B53" s="19" t="s">
        <v>64</v>
      </c>
      <c r="C53" s="160" t="s">
        <v>2192</v>
      </c>
      <c r="D53" s="90" t="s">
        <v>18</v>
      </c>
      <c r="E53" s="90"/>
    </row>
    <row r="54" spans="2:17" s="66" customFormat="1">
      <c r="B54" s="113"/>
      <c r="C54" s="1512"/>
      <c r="D54" s="1512"/>
      <c r="E54" s="1512"/>
      <c r="F54" s="1512"/>
      <c r="G54" s="1512"/>
      <c r="H54" s="1512"/>
      <c r="I54" s="1512"/>
      <c r="J54" s="1512"/>
      <c r="K54" s="1512"/>
      <c r="L54" s="1512"/>
      <c r="M54" s="1512"/>
      <c r="N54" s="1512"/>
    </row>
    <row r="55" spans="2:17" ht="15.75" thickBot="1"/>
    <row r="56" spans="2:17" ht="15.75" thickBot="1">
      <c r="B56" s="1513" t="s">
        <v>65</v>
      </c>
      <c r="C56" s="1513"/>
      <c r="D56" s="1513"/>
      <c r="E56" s="1513"/>
      <c r="F56" s="1513"/>
      <c r="G56" s="1513"/>
      <c r="H56" s="1513"/>
      <c r="I56" s="1513"/>
      <c r="J56" s="1513"/>
      <c r="K56" s="1513"/>
      <c r="L56" s="1513"/>
      <c r="M56" s="1513"/>
      <c r="N56" s="1513"/>
    </row>
    <row r="59" spans="2:17" ht="105">
      <c r="B59" s="9" t="s">
        <v>66</v>
      </c>
      <c r="C59" s="22" t="s">
        <v>67</v>
      </c>
      <c r="D59" s="22" t="s">
        <v>68</v>
      </c>
      <c r="E59" s="22" t="s">
        <v>69</v>
      </c>
      <c r="F59" s="22" t="s">
        <v>70</v>
      </c>
      <c r="G59" s="22" t="s">
        <v>71</v>
      </c>
      <c r="H59" s="22" t="s">
        <v>72</v>
      </c>
      <c r="I59" s="22" t="s">
        <v>73</v>
      </c>
      <c r="J59" s="22" t="s">
        <v>74</v>
      </c>
      <c r="K59" s="22" t="s">
        <v>75</v>
      </c>
      <c r="L59" s="22" t="s">
        <v>76</v>
      </c>
      <c r="M59" s="23" t="s">
        <v>77</v>
      </c>
      <c r="N59" s="23" t="s">
        <v>78</v>
      </c>
      <c r="O59" s="1522" t="s">
        <v>79</v>
      </c>
      <c r="P59" s="1523"/>
      <c r="Q59" s="22" t="s">
        <v>80</v>
      </c>
    </row>
    <row r="60" spans="2:17" ht="39.75" customHeight="1">
      <c r="B60" s="72" t="s">
        <v>81</v>
      </c>
      <c r="C60" s="72" t="s">
        <v>251</v>
      </c>
      <c r="D60" s="74" t="s">
        <v>2193</v>
      </c>
      <c r="E60" s="74">
        <v>350</v>
      </c>
      <c r="F60" s="76" t="s">
        <v>514</v>
      </c>
      <c r="G60" s="76" t="s">
        <v>514</v>
      </c>
      <c r="H60" s="76" t="s">
        <v>514</v>
      </c>
      <c r="I60" s="77" t="s">
        <v>18</v>
      </c>
      <c r="J60" s="77" t="s">
        <v>514</v>
      </c>
      <c r="K60" s="59" t="s">
        <v>514</v>
      </c>
      <c r="L60" s="59" t="s">
        <v>514</v>
      </c>
      <c r="M60" s="59" t="s">
        <v>514</v>
      </c>
      <c r="N60" s="59" t="s">
        <v>18</v>
      </c>
      <c r="O60" s="1590"/>
      <c r="P60" s="1591"/>
      <c r="Q60" s="377" t="s">
        <v>18</v>
      </c>
    </row>
    <row r="61" spans="2:17">
      <c r="B61" s="28" t="s">
        <v>84</v>
      </c>
    </row>
    <row r="62" spans="2:17">
      <c r="B62" s="28" t="s">
        <v>85</v>
      </c>
    </row>
    <row r="63" spans="2:17">
      <c r="B63" s="28" t="s">
        <v>86</v>
      </c>
    </row>
    <row r="65" spans="1:17" ht="15.75" thickBot="1"/>
    <row r="66" spans="1:17" ht="15.75" thickBot="1">
      <c r="B66" s="1532"/>
      <c r="C66" s="1533"/>
      <c r="D66" s="1533"/>
      <c r="E66" s="1533"/>
      <c r="F66" s="1533"/>
      <c r="G66" s="1533"/>
      <c r="H66" s="1533"/>
      <c r="I66" s="1533"/>
      <c r="J66" s="1533"/>
      <c r="K66" s="1533"/>
      <c r="L66" s="1533"/>
      <c r="M66" s="1533"/>
      <c r="N66" s="1534"/>
    </row>
    <row r="70" spans="1:17">
      <c r="A70" s="28" t="s">
        <v>2194</v>
      </c>
      <c r="B70" s="540"/>
      <c r="C70" s="540"/>
      <c r="D70" s="540"/>
      <c r="E70" s="540"/>
      <c r="F70" s="540"/>
      <c r="G70" s="540"/>
      <c r="H70" s="540"/>
      <c r="I70" s="540"/>
      <c r="J70" s="540"/>
      <c r="K70" s="540"/>
      <c r="L70" s="540"/>
      <c r="M70" s="540"/>
      <c r="N70" s="540"/>
      <c r="O70" s="540"/>
      <c r="P70" s="540"/>
      <c r="Q70" s="540"/>
    </row>
    <row r="71" spans="1:17" ht="75">
      <c r="B71" s="9" t="s">
        <v>88</v>
      </c>
      <c r="C71" s="9" t="s">
        <v>89</v>
      </c>
      <c r="D71" s="9" t="s">
        <v>90</v>
      </c>
      <c r="E71" s="9" t="s">
        <v>91</v>
      </c>
      <c r="F71" s="9" t="s">
        <v>92</v>
      </c>
      <c r="G71" s="9" t="s">
        <v>93</v>
      </c>
      <c r="H71" s="9" t="s">
        <v>94</v>
      </c>
      <c r="I71" s="9" t="s">
        <v>95</v>
      </c>
      <c r="J71" s="415" t="s">
        <v>165</v>
      </c>
      <c r="K71" s="415" t="s">
        <v>166</v>
      </c>
      <c r="L71" s="415" t="s">
        <v>167</v>
      </c>
      <c r="M71" s="9" t="s">
        <v>97</v>
      </c>
      <c r="N71" s="9" t="s">
        <v>234</v>
      </c>
      <c r="O71" s="9" t="s">
        <v>235</v>
      </c>
      <c r="P71" s="1522" t="s">
        <v>79</v>
      </c>
      <c r="Q71" s="1523"/>
    </row>
    <row r="72" spans="1:17" ht="409.6" customHeight="1">
      <c r="B72" s="78" t="s">
        <v>356</v>
      </c>
      <c r="C72" s="541" t="s">
        <v>2195</v>
      </c>
      <c r="D72" s="78" t="s">
        <v>2196</v>
      </c>
      <c r="E72" s="542">
        <v>1061728422</v>
      </c>
      <c r="F72" s="78" t="s">
        <v>2197</v>
      </c>
      <c r="G72" s="59" t="s">
        <v>2198</v>
      </c>
      <c r="H72" s="79">
        <v>38079</v>
      </c>
      <c r="I72" s="377" t="s">
        <v>514</v>
      </c>
      <c r="J72" s="78" t="s">
        <v>2199</v>
      </c>
      <c r="K72" s="543" t="s">
        <v>2200</v>
      </c>
      <c r="L72" s="163" t="s">
        <v>2201</v>
      </c>
      <c r="M72" s="138" t="s">
        <v>18</v>
      </c>
      <c r="N72" s="138" t="s">
        <v>18</v>
      </c>
      <c r="O72" s="138" t="s">
        <v>18</v>
      </c>
      <c r="P72" s="1530"/>
      <c r="Q72" s="1531"/>
    </row>
    <row r="73" spans="1:17" ht="207.75" customHeight="1">
      <c r="B73" s="175" t="s">
        <v>443</v>
      </c>
      <c r="C73" s="493" t="s">
        <v>2202</v>
      </c>
      <c r="D73" s="217" t="s">
        <v>2203</v>
      </c>
      <c r="E73" s="524">
        <v>1062296524</v>
      </c>
      <c r="F73" s="544" t="s">
        <v>2204</v>
      </c>
      <c r="G73" s="395" t="s">
        <v>2204</v>
      </c>
      <c r="H73" s="545" t="s">
        <v>2204</v>
      </c>
      <c r="I73" s="300" t="s">
        <v>514</v>
      </c>
      <c r="J73" s="175" t="s">
        <v>2205</v>
      </c>
      <c r="K73" s="299" t="s">
        <v>2206</v>
      </c>
      <c r="L73" s="299" t="s">
        <v>2207</v>
      </c>
      <c r="M73" s="337" t="s">
        <v>18</v>
      </c>
      <c r="N73" s="337" t="s">
        <v>19</v>
      </c>
      <c r="O73" s="337" t="s">
        <v>18</v>
      </c>
      <c r="P73" s="1574" t="s">
        <v>2208</v>
      </c>
      <c r="Q73" s="1575"/>
    </row>
    <row r="74" spans="1:17" ht="409.5" customHeight="1">
      <c r="B74" s="137" t="s">
        <v>443</v>
      </c>
      <c r="C74" s="541" t="s">
        <v>2202</v>
      </c>
      <c r="D74" s="59" t="s">
        <v>2209</v>
      </c>
      <c r="E74" s="542">
        <v>1062303507</v>
      </c>
      <c r="F74" s="59" t="s">
        <v>277</v>
      </c>
      <c r="G74" s="78" t="s">
        <v>2210</v>
      </c>
      <c r="H74" s="79">
        <v>41508</v>
      </c>
      <c r="I74" s="60" t="s">
        <v>514</v>
      </c>
      <c r="J74" s="59" t="s">
        <v>2211</v>
      </c>
      <c r="K74" s="78" t="s">
        <v>2212</v>
      </c>
      <c r="L74" s="78" t="s">
        <v>2213</v>
      </c>
      <c r="M74" s="138" t="s">
        <v>18</v>
      </c>
      <c r="N74" s="138" t="s">
        <v>18</v>
      </c>
      <c r="O74" s="138" t="s">
        <v>18</v>
      </c>
      <c r="P74" s="1528"/>
      <c r="Q74" s="1528"/>
    </row>
    <row r="75" spans="1:17" ht="15.75" thickBot="1"/>
    <row r="76" spans="1:17" ht="15.75" thickBot="1">
      <c r="B76" s="1532" t="s">
        <v>139</v>
      </c>
      <c r="C76" s="1533"/>
      <c r="D76" s="1533"/>
      <c r="E76" s="1533"/>
      <c r="F76" s="1533"/>
      <c r="G76" s="1533"/>
      <c r="H76" s="1533"/>
      <c r="I76" s="1533"/>
      <c r="J76" s="1533"/>
      <c r="K76" s="1533"/>
      <c r="L76" s="1533"/>
      <c r="M76" s="1533"/>
      <c r="N76" s="1534"/>
    </row>
    <row r="79" spans="1:17" ht="30">
      <c r="B79" s="22" t="s">
        <v>17</v>
      </c>
      <c r="C79" s="22" t="s">
        <v>80</v>
      </c>
      <c r="D79" s="1522" t="s">
        <v>79</v>
      </c>
      <c r="E79" s="1523"/>
    </row>
    <row r="80" spans="1:17" ht="53.25" customHeight="1">
      <c r="B80" s="78" t="s">
        <v>140</v>
      </c>
      <c r="C80" s="377" t="s">
        <v>18</v>
      </c>
      <c r="D80" s="1530"/>
      <c r="E80" s="1531"/>
    </row>
    <row r="83" spans="1:26">
      <c r="B83" s="1505" t="s">
        <v>141</v>
      </c>
      <c r="C83" s="1506"/>
      <c r="D83" s="1506"/>
      <c r="E83" s="1506"/>
      <c r="F83" s="1506"/>
      <c r="G83" s="1506"/>
      <c r="H83" s="1506"/>
      <c r="I83" s="1506"/>
      <c r="J83" s="1506"/>
      <c r="K83" s="1506"/>
      <c r="L83" s="1506"/>
      <c r="M83" s="1506"/>
      <c r="N83" s="1506"/>
      <c r="O83" s="1506"/>
      <c r="P83" s="1506"/>
    </row>
    <row r="85" spans="1:26" ht="15.75" thickBot="1"/>
    <row r="86" spans="1:26" ht="15.75" thickBot="1">
      <c r="B86" s="1532" t="s">
        <v>142</v>
      </c>
      <c r="C86" s="1533"/>
      <c r="D86" s="1533"/>
      <c r="E86" s="1533"/>
      <c r="F86" s="1533"/>
      <c r="G86" s="1533"/>
      <c r="H86" s="1533"/>
      <c r="I86" s="1533"/>
      <c r="J86" s="1533"/>
      <c r="K86" s="1533"/>
      <c r="L86" s="1533"/>
      <c r="M86" s="1533"/>
      <c r="N86" s="1534"/>
    </row>
    <row r="88" spans="1:26" ht="15.75" thickBot="1">
      <c r="M88" s="10"/>
      <c r="N88" s="10"/>
    </row>
    <row r="89" spans="1:26" s="39" customFormat="1" ht="60">
      <c r="B89" s="11" t="s">
        <v>33</v>
      </c>
      <c r="C89" s="11" t="s">
        <v>34</v>
      </c>
      <c r="D89" s="11" t="s">
        <v>35</v>
      </c>
      <c r="E89" s="11" t="s">
        <v>36</v>
      </c>
      <c r="F89" s="11" t="s">
        <v>37</v>
      </c>
      <c r="G89" s="11" t="s">
        <v>38</v>
      </c>
      <c r="H89" s="11" t="s">
        <v>39</v>
      </c>
      <c r="I89" s="11" t="s">
        <v>40</v>
      </c>
      <c r="J89" s="11" t="s">
        <v>41</v>
      </c>
      <c r="K89" s="11" t="s">
        <v>42</v>
      </c>
      <c r="L89" s="11" t="s">
        <v>43</v>
      </c>
      <c r="M89" s="12" t="s">
        <v>44</v>
      </c>
      <c r="N89" s="11" t="s">
        <v>45</v>
      </c>
      <c r="O89" s="11" t="s">
        <v>46</v>
      </c>
      <c r="P89" s="13" t="s">
        <v>47</v>
      </c>
      <c r="Q89" s="13" t="s">
        <v>48</v>
      </c>
    </row>
    <row r="90" spans="1:26" s="147" customFormat="1">
      <c r="A90" s="14"/>
      <c r="B90" s="15"/>
      <c r="C90" s="16"/>
      <c r="D90" s="15"/>
      <c r="E90" s="98"/>
      <c r="F90" s="16"/>
      <c r="G90" s="16"/>
      <c r="H90" s="16"/>
      <c r="I90" s="103"/>
      <c r="J90" s="103"/>
      <c r="K90" s="103"/>
      <c r="L90" s="103"/>
      <c r="M90" s="105"/>
      <c r="N90" s="105"/>
      <c r="O90" s="106"/>
      <c r="P90" s="106"/>
      <c r="Q90" s="18"/>
      <c r="R90" s="64"/>
      <c r="S90" s="64"/>
      <c r="T90" s="64"/>
      <c r="U90" s="64"/>
      <c r="V90" s="64"/>
      <c r="W90" s="64"/>
      <c r="X90" s="64"/>
      <c r="Y90" s="64"/>
      <c r="Z90" s="64"/>
    </row>
    <row r="91" spans="1:26" s="147" customFormat="1">
      <c r="A91" s="14"/>
      <c r="B91" s="17" t="s">
        <v>29</v>
      </c>
      <c r="C91" s="16"/>
      <c r="D91" s="15"/>
      <c r="E91" s="98"/>
      <c r="F91" s="16"/>
      <c r="G91" s="16"/>
      <c r="H91" s="16"/>
      <c r="I91" s="103"/>
      <c r="J91" s="103"/>
      <c r="K91" s="109" t="s">
        <v>2214</v>
      </c>
      <c r="L91" s="109">
        <f>SUM(L90:L90)</f>
        <v>0</v>
      </c>
      <c r="M91" s="110">
        <f>SUM(M90:M90)</f>
        <v>0</v>
      </c>
      <c r="N91" s="109">
        <f>SUM(N90:N90)</f>
        <v>0</v>
      </c>
      <c r="O91" s="106"/>
      <c r="P91" s="106"/>
      <c r="Q91" s="18"/>
    </row>
    <row r="92" spans="1:26" s="147" customFormat="1" ht="15" customHeight="1">
      <c r="A92" s="467"/>
      <c r="B92" s="1618" t="s">
        <v>2215</v>
      </c>
      <c r="C92" s="1618"/>
      <c r="D92" s="470"/>
      <c r="E92" s="480"/>
      <c r="F92" s="469"/>
      <c r="G92" s="469"/>
      <c r="H92" s="469"/>
      <c r="I92" s="472"/>
      <c r="J92" s="472"/>
      <c r="K92" s="473"/>
      <c r="L92" s="473"/>
      <c r="M92" s="474"/>
      <c r="N92" s="473"/>
      <c r="O92" s="475"/>
      <c r="P92" s="475"/>
      <c r="Q92" s="64"/>
    </row>
    <row r="93" spans="1:26" ht="63.75" customHeight="1">
      <c r="B93" s="1619"/>
      <c r="C93" s="1619"/>
      <c r="D93" s="66"/>
      <c r="E93" s="68"/>
      <c r="F93" s="66"/>
      <c r="G93" s="66"/>
      <c r="H93" s="66"/>
      <c r="I93" s="66"/>
      <c r="J93" s="66"/>
      <c r="K93" s="66"/>
      <c r="L93" s="66"/>
      <c r="M93" s="66"/>
      <c r="N93" s="66"/>
      <c r="O93" s="66"/>
      <c r="P93" s="66"/>
    </row>
    <row r="94" spans="1:26">
      <c r="B94" s="19" t="s">
        <v>156</v>
      </c>
      <c r="C94" s="84"/>
      <c r="H94" s="112"/>
      <c r="I94" s="112"/>
      <c r="J94" s="112"/>
      <c r="K94" s="112"/>
      <c r="L94" s="112"/>
      <c r="M94" s="112"/>
      <c r="N94" s="66"/>
      <c r="O94" s="66"/>
      <c r="P94" s="66"/>
    </row>
    <row r="96" spans="1:26" ht="15.75" thickBot="1"/>
    <row r="97" spans="2:17" ht="30.75" thickBot="1">
      <c r="B97" s="24" t="s">
        <v>157</v>
      </c>
      <c r="C97" s="25" t="s">
        <v>158</v>
      </c>
      <c r="D97" s="24" t="s">
        <v>28</v>
      </c>
      <c r="E97" s="25" t="s">
        <v>159</v>
      </c>
    </row>
    <row r="98" spans="2:17">
      <c r="B98" s="85" t="s">
        <v>160</v>
      </c>
      <c r="C98" s="86">
        <v>20</v>
      </c>
      <c r="D98" s="363">
        <v>0</v>
      </c>
      <c r="E98" s="1536">
        <f>+D98+D99+D100</f>
        <v>0</v>
      </c>
    </row>
    <row r="99" spans="2:17">
      <c r="B99" s="85" t="s">
        <v>161</v>
      </c>
      <c r="C99" s="71">
        <v>30</v>
      </c>
      <c r="D99" s="71">
        <v>0</v>
      </c>
      <c r="E99" s="1537"/>
    </row>
    <row r="100" spans="2:17" ht="15.75" thickBot="1">
      <c r="B100" s="85" t="s">
        <v>162</v>
      </c>
      <c r="C100" s="87">
        <v>40</v>
      </c>
      <c r="D100" s="364">
        <v>0</v>
      </c>
      <c r="E100" s="1538"/>
    </row>
    <row r="102" spans="2:17" ht="15.75" thickBot="1"/>
    <row r="103" spans="2:17" ht="15.75" thickBot="1">
      <c r="B103" s="1532" t="s">
        <v>163</v>
      </c>
      <c r="C103" s="1533"/>
      <c r="D103" s="1533"/>
      <c r="E103" s="1533"/>
      <c r="F103" s="1533"/>
      <c r="G103" s="1533"/>
      <c r="H103" s="1533"/>
      <c r="I103" s="1533"/>
      <c r="J103" s="1533"/>
      <c r="K103" s="1533"/>
      <c r="L103" s="1533"/>
      <c r="M103" s="1533"/>
      <c r="N103" s="1534"/>
    </row>
    <row r="105" spans="2:17" ht="75">
      <c r="B105" s="9" t="s">
        <v>88</v>
      </c>
      <c r="C105" s="9" t="s">
        <v>89</v>
      </c>
      <c r="D105" s="9" t="s">
        <v>90</v>
      </c>
      <c r="E105" s="9" t="s">
        <v>91</v>
      </c>
      <c r="F105" s="9" t="s">
        <v>92</v>
      </c>
      <c r="G105" s="9" t="s">
        <v>93</v>
      </c>
      <c r="H105" s="9" t="s">
        <v>94</v>
      </c>
      <c r="I105" s="9" t="s">
        <v>95</v>
      </c>
      <c r="J105" s="1522" t="s">
        <v>164</v>
      </c>
      <c r="K105" s="1529"/>
      <c r="L105" s="1523"/>
      <c r="M105" s="9" t="s">
        <v>97</v>
      </c>
      <c r="N105" s="9" t="s">
        <v>234</v>
      </c>
      <c r="O105" s="9" t="s">
        <v>235</v>
      </c>
      <c r="P105" s="1522" t="s">
        <v>79</v>
      </c>
      <c r="Q105" s="1523"/>
    </row>
    <row r="106" spans="2:17" s="30" customFormat="1" ht="300.75" customHeight="1">
      <c r="B106" s="217" t="s">
        <v>1073</v>
      </c>
      <c r="C106" s="217" t="s">
        <v>305</v>
      </c>
      <c r="D106" s="217" t="s">
        <v>2168</v>
      </c>
      <c r="E106" s="217">
        <v>16712386</v>
      </c>
      <c r="F106" s="217" t="s">
        <v>387</v>
      </c>
      <c r="G106" s="217" t="s">
        <v>2169</v>
      </c>
      <c r="H106" s="407">
        <v>36609</v>
      </c>
      <c r="I106" s="299" t="s">
        <v>514</v>
      </c>
      <c r="J106" s="217" t="s">
        <v>2170</v>
      </c>
      <c r="K106" s="299" t="s">
        <v>2171</v>
      </c>
      <c r="L106" s="299" t="s">
        <v>2172</v>
      </c>
      <c r="M106" s="217" t="s">
        <v>18</v>
      </c>
      <c r="N106" s="217" t="s">
        <v>18</v>
      </c>
      <c r="O106" s="217" t="s">
        <v>18</v>
      </c>
      <c r="P106" s="1620"/>
      <c r="Q106" s="1620"/>
    </row>
    <row r="107" spans="2:17" s="30" customFormat="1" ht="315">
      <c r="B107" s="217" t="s">
        <v>1075</v>
      </c>
      <c r="C107" s="217" t="s">
        <v>305</v>
      </c>
      <c r="D107" s="217" t="s">
        <v>2173</v>
      </c>
      <c r="E107" s="217">
        <v>34614736</v>
      </c>
      <c r="F107" s="217" t="s">
        <v>2174</v>
      </c>
      <c r="G107" s="217" t="s">
        <v>733</v>
      </c>
      <c r="H107" s="407">
        <v>40719</v>
      </c>
      <c r="I107" s="299" t="s">
        <v>514</v>
      </c>
      <c r="J107" s="217" t="s">
        <v>2176</v>
      </c>
      <c r="K107" s="299" t="s">
        <v>2177</v>
      </c>
      <c r="L107" s="299" t="s">
        <v>2178</v>
      </c>
      <c r="M107" s="217" t="s">
        <v>18</v>
      </c>
      <c r="N107" s="217" t="s">
        <v>18</v>
      </c>
      <c r="O107" s="217" t="s">
        <v>18</v>
      </c>
      <c r="P107" s="1574"/>
      <c r="Q107" s="1575"/>
    </row>
    <row r="108" spans="2:17" s="30" customFormat="1" ht="30">
      <c r="B108" s="217" t="s">
        <v>227</v>
      </c>
      <c r="C108" s="406" t="s">
        <v>321</v>
      </c>
      <c r="D108" s="217" t="s">
        <v>2179</v>
      </c>
      <c r="E108" s="217">
        <v>1061432432</v>
      </c>
      <c r="F108" s="217" t="s">
        <v>323</v>
      </c>
      <c r="G108" s="217" t="s">
        <v>2169</v>
      </c>
      <c r="H108" s="407">
        <v>41600</v>
      </c>
      <c r="I108" s="413" t="s">
        <v>514</v>
      </c>
      <c r="J108" s="217" t="s">
        <v>2180</v>
      </c>
      <c r="K108" s="299" t="s">
        <v>2181</v>
      </c>
      <c r="L108" s="299" t="s">
        <v>2182</v>
      </c>
      <c r="M108" s="217" t="s">
        <v>18</v>
      </c>
      <c r="N108" s="413" t="s">
        <v>18</v>
      </c>
      <c r="O108" s="217" t="s">
        <v>18</v>
      </c>
      <c r="P108" s="1539"/>
      <c r="Q108" s="1539"/>
    </row>
    <row r="111" spans="2:17" ht="15.75" thickBot="1"/>
    <row r="112" spans="2:17" ht="30">
      <c r="B112" s="146" t="s">
        <v>17</v>
      </c>
      <c r="C112" s="146" t="s">
        <v>157</v>
      </c>
      <c r="D112" s="9" t="s">
        <v>158</v>
      </c>
      <c r="E112" s="146" t="s">
        <v>28</v>
      </c>
      <c r="F112" s="25" t="s">
        <v>228</v>
      </c>
      <c r="G112" s="178"/>
    </row>
    <row r="113" spans="2:7" ht="150">
      <c r="B113" s="1540" t="s">
        <v>229</v>
      </c>
      <c r="C113" s="115" t="s">
        <v>230</v>
      </c>
      <c r="D113" s="138">
        <v>25</v>
      </c>
      <c r="E113" s="71">
        <v>25</v>
      </c>
      <c r="F113" s="1541">
        <f>+E113+E114+E115</f>
        <v>60</v>
      </c>
      <c r="G113" s="27"/>
    </row>
    <row r="114" spans="2:7" ht="120">
      <c r="B114" s="1540"/>
      <c r="C114" s="115" t="s">
        <v>231</v>
      </c>
      <c r="D114" s="141">
        <v>25</v>
      </c>
      <c r="E114" s="71">
        <v>25</v>
      </c>
      <c r="F114" s="1542"/>
      <c r="G114" s="27"/>
    </row>
    <row r="115" spans="2:7" ht="90">
      <c r="B115" s="1540"/>
      <c r="C115" s="115" t="s">
        <v>232</v>
      </c>
      <c r="D115" s="138">
        <v>10</v>
      </c>
      <c r="E115" s="71">
        <v>10</v>
      </c>
      <c r="F115" s="1543"/>
      <c r="G115" s="27"/>
    </row>
    <row r="116" spans="2:7">
      <c r="C116" s="57"/>
    </row>
    <row r="119" spans="2:7">
      <c r="B119" s="8" t="s">
        <v>233</v>
      </c>
    </row>
    <row r="122" spans="2:7">
      <c r="B122" s="9" t="s">
        <v>17</v>
      </c>
      <c r="C122" s="9" t="s">
        <v>27</v>
      </c>
      <c r="D122" s="146" t="s">
        <v>28</v>
      </c>
      <c r="E122" s="146" t="s">
        <v>29</v>
      </c>
    </row>
    <row r="123" spans="2:7" ht="30">
      <c r="B123" s="367" t="s">
        <v>236</v>
      </c>
      <c r="C123" s="141">
        <v>40</v>
      </c>
      <c r="D123" s="138">
        <f>+E98</f>
        <v>0</v>
      </c>
      <c r="E123" s="1519">
        <f>+D123+D124</f>
        <v>60</v>
      </c>
    </row>
    <row r="124" spans="2:7" ht="60">
      <c r="B124" s="367" t="s">
        <v>237</v>
      </c>
      <c r="C124" s="141">
        <v>60</v>
      </c>
      <c r="D124" s="138">
        <f>+F113</f>
        <v>60</v>
      </c>
      <c r="E124" s="1520"/>
    </row>
  </sheetData>
  <mergeCells count="39">
    <mergeCell ref="E123:E124"/>
    <mergeCell ref="B83:P83"/>
    <mergeCell ref="B86:N86"/>
    <mergeCell ref="B92:C93"/>
    <mergeCell ref="E98:E100"/>
    <mergeCell ref="B103:N103"/>
    <mergeCell ref="J105:L105"/>
    <mergeCell ref="P105:Q105"/>
    <mergeCell ref="P106:Q106"/>
    <mergeCell ref="P107:Q107"/>
    <mergeCell ref="P108:Q108"/>
    <mergeCell ref="B113:B115"/>
    <mergeCell ref="F113:F115"/>
    <mergeCell ref="D80:E80"/>
    <mergeCell ref="C54:N54"/>
    <mergeCell ref="B56:N56"/>
    <mergeCell ref="O59:P59"/>
    <mergeCell ref="O60:P60"/>
    <mergeCell ref="B66:N66"/>
    <mergeCell ref="P71:Q71"/>
    <mergeCell ref="P72:Q72"/>
    <mergeCell ref="P73:Q73"/>
    <mergeCell ref="P74:Q74"/>
    <mergeCell ref="B76:N76"/>
    <mergeCell ref="D79:E79"/>
    <mergeCell ref="B50:B51"/>
    <mergeCell ref="C50:C51"/>
    <mergeCell ref="D50:E50"/>
    <mergeCell ref="B2:P2"/>
    <mergeCell ref="B4:P4"/>
    <mergeCell ref="C6:N6"/>
    <mergeCell ref="C7:N7"/>
    <mergeCell ref="C8:N8"/>
    <mergeCell ref="C9:N9"/>
    <mergeCell ref="C10:E10"/>
    <mergeCell ref="B14:C21"/>
    <mergeCell ref="B22:C22"/>
    <mergeCell ref="E40:E41"/>
    <mergeCell ref="M43:N43"/>
  </mergeCells>
  <dataValidations count="2">
    <dataValidation type="decimal" allowBlank="1" showInputMessage="1" showErrorMessage="1" sqref="WVH983040 WVH24:WVH42 WLL24:WLL42 WBP24:WBP42 VRT24:VRT42 VHX24:VHX42 UYB24:UYB42 UOF24:UOF42 UEJ24:UEJ42 TUN24:TUN42 TKR24:TKR42 TAV24:TAV42 SQZ24:SQZ42 SHD24:SHD42 RXH24:RXH42 RNL24:RNL42 RDP24:RDP42 QTT24:QTT42 QJX24:QJX42 QAB24:QAB42 PQF24:PQF42 PGJ24:PGJ42 OWN24:OWN42 OMR24:OMR42 OCV24:OCV42 NSZ24:NSZ42 NJD24:NJD42 MZH24:MZH42 MPL24:MPL42 MFP24:MFP42 LVT24:LVT42 LLX24:LLX42 LCB24:LCB42 KSF24:KSF42 KIJ24:KIJ42 JYN24:JYN42 JOR24:JOR42 JEV24:JEV42 IUZ24:IUZ42 ILD24:ILD42 IBH24:IBH42 HRL24:HRL42 HHP24:HHP42 GXT24:GXT42 GNX24:GNX42 GEB24:GEB42 FUF24:FUF42 FKJ24:FKJ42 FAN24:FAN42 EQR24:EQR42 EGV24:EGV42 DWZ24:DWZ42 DND24:DND42 DDH24:DDH42 CTL24:CTL42 CJP24:CJP42 BZT24:BZT42 BPX24:BPX42 BGB24:BGB42 AWF24:AWF42 AMJ24:AMJ42 ACN24:ACN42 SR24:SR42 IV24:IV42 WBP983040 VRT983040 VHX983040 UYB983040 UOF983040 UEJ983040 TUN983040 TKR983040 TAV983040 SQZ983040 SHD983040 RXH983040 RNL983040 RDP983040 QTT983040 QJX983040 QAB983040 PQF983040 PGJ983040 OWN983040 OMR983040 OCV983040 NSZ983040 NJD983040 MZH983040 MPL983040 MFP983040 LVT983040 LLX983040 LCB983040 KSF983040 KIJ983040 JYN983040 JOR983040 JEV983040 IUZ983040 ILD983040 IBH983040 HRL983040 HHP983040 GXT983040 GNX983040 GEB983040 FUF983040 FKJ983040 FAN983040 EQR983040 EGV983040 DWZ983040 DND983040 DDH983040 CTL983040 CJP983040 BZT983040 BPX983040 BGB983040 AWF983040 AMJ983040 ACN983040 SR983040 IV983040 C983040 WVH917504 WLL917504 WBP917504 VRT917504 VHX917504 UYB917504 UOF917504 UEJ917504 TUN917504 TKR917504 TAV917504 SQZ917504 SHD917504 RXH917504 RNL917504 RDP917504 QTT917504 QJX917504 QAB917504 PQF917504 PGJ917504 OWN917504 OMR917504 OCV917504 NSZ917504 NJD917504 MZH917504 MPL917504 MFP917504 LVT917504 LLX917504 LCB917504 KSF917504 KIJ917504 JYN917504 JOR917504 JEV917504 IUZ917504 ILD917504 IBH917504 HRL917504 HHP917504 GXT917504 GNX917504 GEB917504 FUF917504 FKJ917504 FAN917504 EQR917504 EGV917504 DWZ917504 DND917504 DDH917504 CTL917504 CJP917504 BZT917504 BPX917504 BGB917504 AWF917504 AMJ917504 ACN917504 SR917504 IV917504 C917504 WVH851968 WLL851968 WBP851968 VRT851968 VHX851968 UYB851968 UOF851968 UEJ851968 TUN851968 TKR851968 TAV851968 SQZ851968 SHD851968 RXH851968 RNL851968 RDP851968 QTT851968 QJX851968 QAB851968 PQF851968 PGJ851968 OWN851968 OMR851968 OCV851968 NSZ851968 NJD851968 MZH851968 MPL851968 MFP851968 LVT851968 LLX851968 LCB851968 KSF851968 KIJ851968 JYN851968 JOR851968 JEV851968 IUZ851968 ILD851968 IBH851968 HRL851968 HHP851968 GXT851968 GNX851968 GEB851968 FUF851968 FKJ851968 FAN851968 EQR851968 EGV851968 DWZ851968 DND851968 DDH851968 CTL851968 CJP851968 BZT851968 BPX851968 BGB851968 AWF851968 AMJ851968 ACN851968 SR851968 IV851968 C851968 WVH786432 WLL786432 WBP786432 VRT786432 VHX786432 UYB786432 UOF786432 UEJ786432 TUN786432 TKR786432 TAV786432 SQZ786432 SHD786432 RXH786432 RNL786432 RDP786432 QTT786432 QJX786432 QAB786432 PQF786432 PGJ786432 OWN786432 OMR786432 OCV786432 NSZ786432 NJD786432 MZH786432 MPL786432 MFP786432 LVT786432 LLX786432 LCB786432 KSF786432 KIJ786432 JYN786432 JOR786432 JEV786432 IUZ786432 ILD786432 IBH786432 HRL786432 HHP786432 GXT786432 GNX786432 GEB786432 FUF786432 FKJ786432 FAN786432 EQR786432 EGV786432 DWZ786432 DND786432 DDH786432 CTL786432 CJP786432 BZT786432 BPX786432 BGB786432 AWF786432 AMJ786432 ACN786432 SR786432 IV786432 C786432 WVH720896 WLL720896 WBP720896 VRT720896 VHX720896 UYB720896 UOF720896 UEJ720896 TUN720896 TKR720896 TAV720896 SQZ720896 SHD720896 RXH720896 RNL720896 RDP720896 QTT720896 QJX720896 QAB720896 PQF720896 PGJ720896 OWN720896 OMR720896 OCV720896 NSZ720896 NJD720896 MZH720896 MPL720896 MFP720896 LVT720896 LLX720896 LCB720896 KSF720896 KIJ720896 JYN720896 JOR720896 JEV720896 IUZ720896 ILD720896 IBH720896 HRL720896 HHP720896 GXT720896 GNX720896 GEB720896 FUF720896 FKJ720896 FAN720896 EQR720896 EGV720896 DWZ720896 DND720896 DDH720896 CTL720896 CJP720896 BZT720896 BPX720896 BGB720896 AWF720896 AMJ720896 ACN720896 SR720896 IV720896 C720896 WVH655360 WLL655360 WBP655360 VRT655360 VHX655360 UYB655360 UOF655360 UEJ655360 TUN655360 TKR655360 TAV655360 SQZ655360 SHD655360 RXH655360 RNL655360 RDP655360 QTT655360 QJX655360 QAB655360 PQF655360 PGJ655360 OWN655360 OMR655360 OCV655360 NSZ655360 NJD655360 MZH655360 MPL655360 MFP655360 LVT655360 LLX655360 LCB655360 KSF655360 KIJ655360 JYN655360 JOR655360 JEV655360 IUZ655360 ILD655360 IBH655360 HRL655360 HHP655360 GXT655360 GNX655360 GEB655360 FUF655360 FKJ655360 FAN655360 EQR655360 EGV655360 DWZ655360 DND655360 DDH655360 CTL655360 CJP655360 BZT655360 BPX655360 BGB655360 AWF655360 AMJ655360 ACN655360 SR655360 IV655360 C655360 WVH589824 WLL589824 WBP589824 VRT589824 VHX589824 UYB589824 UOF589824 UEJ589824 TUN589824 TKR589824 TAV589824 SQZ589824 SHD589824 RXH589824 RNL589824 RDP589824 QTT589824 QJX589824 QAB589824 PQF589824 PGJ589824 OWN589824 OMR589824 OCV589824 NSZ589824 NJD589824 MZH589824 MPL589824 MFP589824 LVT589824 LLX589824 LCB589824 KSF589824 KIJ589824 JYN589824 JOR589824 JEV589824 IUZ589824 ILD589824 IBH589824 HRL589824 HHP589824 GXT589824 GNX589824 GEB589824 FUF589824 FKJ589824 FAN589824 EQR589824 EGV589824 DWZ589824 DND589824 DDH589824 CTL589824 CJP589824 BZT589824 BPX589824 BGB589824 AWF589824 AMJ589824 ACN589824 SR589824 IV589824 C589824 WVH524288 WLL524288 WBP524288 VRT524288 VHX524288 UYB524288 UOF524288 UEJ524288 TUN524288 TKR524288 TAV524288 SQZ524288 SHD524288 RXH524288 RNL524288 RDP524288 QTT524288 QJX524288 QAB524288 PQF524288 PGJ524288 OWN524288 OMR524288 OCV524288 NSZ524288 NJD524288 MZH524288 MPL524288 MFP524288 LVT524288 LLX524288 LCB524288 KSF524288 KIJ524288 JYN524288 JOR524288 JEV524288 IUZ524288 ILD524288 IBH524288 HRL524288 HHP524288 GXT524288 GNX524288 GEB524288 FUF524288 FKJ524288 FAN524288 EQR524288 EGV524288 DWZ524288 DND524288 DDH524288 CTL524288 CJP524288 BZT524288 BPX524288 BGB524288 AWF524288 AMJ524288 ACN524288 SR524288 IV524288 C524288 WVH458752 WLL458752 WBP458752 VRT458752 VHX458752 UYB458752 UOF458752 UEJ458752 TUN458752 TKR458752 TAV458752 SQZ458752 SHD458752 RXH458752 RNL458752 RDP458752 QTT458752 QJX458752 QAB458752 PQF458752 PGJ458752 OWN458752 OMR458752 OCV458752 NSZ458752 NJD458752 MZH458752 MPL458752 MFP458752 LVT458752 LLX458752 LCB458752 KSF458752 KIJ458752 JYN458752 JOR458752 JEV458752 IUZ458752 ILD458752 IBH458752 HRL458752 HHP458752 GXT458752 GNX458752 GEB458752 FUF458752 FKJ458752 FAN458752 EQR458752 EGV458752 DWZ458752 DND458752 DDH458752 CTL458752 CJP458752 BZT458752 BPX458752 BGB458752 AWF458752 AMJ458752 ACN458752 SR458752 IV458752 C458752 WVH393216 WLL393216 WBP393216 VRT393216 VHX393216 UYB393216 UOF393216 UEJ393216 TUN393216 TKR393216 TAV393216 SQZ393216 SHD393216 RXH393216 RNL393216 RDP393216 QTT393216 QJX393216 QAB393216 PQF393216 PGJ393216 OWN393216 OMR393216 OCV393216 NSZ393216 NJD393216 MZH393216 MPL393216 MFP393216 LVT393216 LLX393216 LCB393216 KSF393216 KIJ393216 JYN393216 JOR393216 JEV393216 IUZ393216 ILD393216 IBH393216 HRL393216 HHP393216 GXT393216 GNX393216 GEB393216 FUF393216 FKJ393216 FAN393216 EQR393216 EGV393216 DWZ393216 DND393216 DDH393216 CTL393216 CJP393216 BZT393216 BPX393216 BGB393216 AWF393216 AMJ393216 ACN393216 SR393216 IV393216 C393216 WVH327680 WLL327680 WBP327680 VRT327680 VHX327680 UYB327680 UOF327680 UEJ327680 TUN327680 TKR327680 TAV327680 SQZ327680 SHD327680 RXH327680 RNL327680 RDP327680 QTT327680 QJX327680 QAB327680 PQF327680 PGJ327680 OWN327680 OMR327680 OCV327680 NSZ327680 NJD327680 MZH327680 MPL327680 MFP327680 LVT327680 LLX327680 LCB327680 KSF327680 KIJ327680 JYN327680 JOR327680 JEV327680 IUZ327680 ILD327680 IBH327680 HRL327680 HHP327680 GXT327680 GNX327680 GEB327680 FUF327680 FKJ327680 FAN327680 EQR327680 EGV327680 DWZ327680 DND327680 DDH327680 CTL327680 CJP327680 BZT327680 BPX327680 BGB327680 AWF327680 AMJ327680 ACN327680 SR327680 IV327680 C327680 WVH262144 WLL262144 WBP262144 VRT262144 VHX262144 UYB262144 UOF262144 UEJ262144 TUN262144 TKR262144 TAV262144 SQZ262144 SHD262144 RXH262144 RNL262144 RDP262144 QTT262144 QJX262144 QAB262144 PQF262144 PGJ262144 OWN262144 OMR262144 OCV262144 NSZ262144 NJD262144 MZH262144 MPL262144 MFP262144 LVT262144 LLX262144 LCB262144 KSF262144 KIJ262144 JYN262144 JOR262144 JEV262144 IUZ262144 ILD262144 IBH262144 HRL262144 HHP262144 GXT262144 GNX262144 GEB262144 FUF262144 FKJ262144 FAN262144 EQR262144 EGV262144 DWZ262144 DND262144 DDH262144 CTL262144 CJP262144 BZT262144 BPX262144 BGB262144 AWF262144 AMJ262144 ACN262144 SR262144 IV262144 C262144 WVH196608 WLL196608 WBP196608 VRT196608 VHX196608 UYB196608 UOF196608 UEJ196608 TUN196608 TKR196608 TAV196608 SQZ196608 SHD196608 RXH196608 RNL196608 RDP196608 QTT196608 QJX196608 QAB196608 PQF196608 PGJ196608 OWN196608 OMR196608 OCV196608 NSZ196608 NJD196608 MZH196608 MPL196608 MFP196608 LVT196608 LLX196608 LCB196608 KSF196608 KIJ196608 JYN196608 JOR196608 JEV196608 IUZ196608 ILD196608 IBH196608 HRL196608 HHP196608 GXT196608 GNX196608 GEB196608 FUF196608 FKJ196608 FAN196608 EQR196608 EGV196608 DWZ196608 DND196608 DDH196608 CTL196608 CJP196608 BZT196608 BPX196608 BGB196608 AWF196608 AMJ196608 ACN196608 SR196608 IV196608 C196608 WVH131072 WLL131072 WBP131072 VRT131072 VHX131072 UYB131072 UOF131072 UEJ131072 TUN131072 TKR131072 TAV131072 SQZ131072 SHD131072 RXH131072 RNL131072 RDP131072 QTT131072 QJX131072 QAB131072 PQF131072 PGJ131072 OWN131072 OMR131072 OCV131072 NSZ131072 NJD131072 MZH131072 MPL131072 MFP131072 LVT131072 LLX131072 LCB131072 KSF131072 KIJ131072 JYN131072 JOR131072 JEV131072 IUZ131072 ILD131072 IBH131072 HRL131072 HHP131072 GXT131072 GNX131072 GEB131072 FUF131072 FKJ131072 FAN131072 EQR131072 EGV131072 DWZ131072 DND131072 DDH131072 CTL131072 CJP131072 BZT131072 BPX131072 BGB131072 AWF131072 AMJ131072 ACN131072 SR131072 IV131072 C131072 WVH65536 WLL65536 WBP65536 VRT65536 VHX65536 UYB65536 UOF65536 UEJ65536 TUN65536 TKR65536 TAV65536 SQZ65536 SHD65536 RXH65536 RNL65536 RDP65536 QTT65536 QJX65536 QAB65536 PQF65536 PGJ65536 OWN65536 OMR65536 OCV65536 NSZ65536 NJD65536 MZH65536 MPL65536 MFP65536 LVT65536 LLX65536 LCB65536 KSF65536 KIJ65536 JYN65536 JOR65536 JEV65536 IUZ65536 ILD65536 IBH65536 HRL65536 HHP65536 GXT65536 GNX65536 GEB65536 FUF65536 FKJ65536 FAN65536 EQR65536 EGV65536 DWZ65536 DND65536 DDH65536 CTL65536 CJP65536 BZT65536 BPX65536 BGB65536 AWF65536 AMJ65536 ACN65536 SR65536 IV65536 C65536 WLL983040">
      <formula1>0</formula1>
      <formula2>1</formula2>
    </dataValidation>
    <dataValidation type="list" allowBlank="1" showInputMessage="1" showErrorMessage="1" sqref="WVE983040 WVE24:WVE42 WLI24:WLI42 WBM24:WBM42 VRQ24:VRQ42 VHU24:VHU42 UXY24:UXY42 UOC24:UOC42 UEG24:UEG42 TUK24:TUK42 TKO24:TKO42 TAS24:TAS42 SQW24:SQW42 SHA24:SHA42 RXE24:RXE42 RNI24:RNI42 RDM24:RDM42 QTQ24:QTQ42 QJU24:QJU42 PZY24:PZY42 PQC24:PQC42 PGG24:PGG42 OWK24:OWK42 OMO24:OMO42 OCS24:OCS42 NSW24:NSW42 NJA24:NJA42 MZE24:MZE42 MPI24:MPI42 MFM24:MFM42 LVQ24:LVQ42 LLU24:LLU42 LBY24:LBY42 KSC24:KSC42 KIG24:KIG42 JYK24:JYK42 JOO24:JOO42 JES24:JES42 IUW24:IUW42 ILA24:ILA42 IBE24:IBE42 HRI24:HRI42 HHM24:HHM42 GXQ24:GXQ42 GNU24:GNU42 GDY24:GDY42 FUC24:FUC42 FKG24:FKG42 FAK24:FAK42 EQO24:EQO42 EGS24:EGS42 DWW24:DWW42 DNA24:DNA42 DDE24:DDE42 CTI24:CTI42 CJM24:CJM42 BZQ24:BZQ42 BPU24:BPU42 BFY24:BFY42 AWC24:AWC42 AMG24:AMG42 ACK24:ACK42 SO24:SO42 IS24:IS42 A24:A42 WLI983040 WBM983040 VRQ983040 VHU983040 UXY983040 UOC983040 UEG983040 TUK983040 TKO983040 TAS983040 SQW983040 SHA983040 RXE983040 RNI983040 RDM983040 QTQ983040 QJU983040 PZY983040 PQC983040 PGG983040 OWK983040 OMO983040 OCS983040 NSW983040 NJA983040 MZE983040 MPI983040 MFM983040 LVQ983040 LLU983040 LBY983040 KSC983040 KIG983040 JYK983040 JOO983040 JES983040 IUW983040 ILA983040 IBE983040 HRI983040 HHM983040 GXQ983040 GNU983040 GDY983040 FUC983040 FKG983040 FAK983040 EQO983040 EGS983040 DWW983040 DNA983040 DDE983040 CTI983040 CJM983040 BZQ983040 BPU983040 BFY983040 AWC983040 AMG983040 ACK983040 SO983040 IS983040 A983040 WVE917504 WLI917504 WBM917504 VRQ917504 VHU917504 UXY917504 UOC917504 UEG917504 TUK917504 TKO917504 TAS917504 SQW917504 SHA917504 RXE917504 RNI917504 RDM917504 QTQ917504 QJU917504 PZY917504 PQC917504 PGG917504 OWK917504 OMO917504 OCS917504 NSW917504 NJA917504 MZE917504 MPI917504 MFM917504 LVQ917504 LLU917504 LBY917504 KSC917504 KIG917504 JYK917504 JOO917504 JES917504 IUW917504 ILA917504 IBE917504 HRI917504 HHM917504 GXQ917504 GNU917504 GDY917504 FUC917504 FKG917504 FAK917504 EQO917504 EGS917504 DWW917504 DNA917504 DDE917504 CTI917504 CJM917504 BZQ917504 BPU917504 BFY917504 AWC917504 AMG917504 ACK917504 SO917504 IS917504 A917504 WVE851968 WLI851968 WBM851968 VRQ851968 VHU851968 UXY851968 UOC851968 UEG851968 TUK851968 TKO851968 TAS851968 SQW851968 SHA851968 RXE851968 RNI851968 RDM851968 QTQ851968 QJU851968 PZY851968 PQC851968 PGG851968 OWK851968 OMO851968 OCS851968 NSW851968 NJA851968 MZE851968 MPI851968 MFM851968 LVQ851968 LLU851968 LBY851968 KSC851968 KIG851968 JYK851968 JOO851968 JES851968 IUW851968 ILA851968 IBE851968 HRI851968 HHM851968 GXQ851968 GNU851968 GDY851968 FUC851968 FKG851968 FAK851968 EQO851968 EGS851968 DWW851968 DNA851968 DDE851968 CTI851968 CJM851968 BZQ851968 BPU851968 BFY851968 AWC851968 AMG851968 ACK851968 SO851968 IS851968 A851968 WVE786432 WLI786432 WBM786432 VRQ786432 VHU786432 UXY786432 UOC786432 UEG786432 TUK786432 TKO786432 TAS786432 SQW786432 SHA786432 RXE786432 RNI786432 RDM786432 QTQ786432 QJU786432 PZY786432 PQC786432 PGG786432 OWK786432 OMO786432 OCS786432 NSW786432 NJA786432 MZE786432 MPI786432 MFM786432 LVQ786432 LLU786432 LBY786432 KSC786432 KIG786432 JYK786432 JOO786432 JES786432 IUW786432 ILA786432 IBE786432 HRI786432 HHM786432 GXQ786432 GNU786432 GDY786432 FUC786432 FKG786432 FAK786432 EQO786432 EGS786432 DWW786432 DNA786432 DDE786432 CTI786432 CJM786432 BZQ786432 BPU786432 BFY786432 AWC786432 AMG786432 ACK786432 SO786432 IS786432 A786432 WVE720896 WLI720896 WBM720896 VRQ720896 VHU720896 UXY720896 UOC720896 UEG720896 TUK720896 TKO720896 TAS720896 SQW720896 SHA720896 RXE720896 RNI720896 RDM720896 QTQ720896 QJU720896 PZY720896 PQC720896 PGG720896 OWK720896 OMO720896 OCS720896 NSW720896 NJA720896 MZE720896 MPI720896 MFM720896 LVQ720896 LLU720896 LBY720896 KSC720896 KIG720896 JYK720896 JOO720896 JES720896 IUW720896 ILA720896 IBE720896 HRI720896 HHM720896 GXQ720896 GNU720896 GDY720896 FUC720896 FKG720896 FAK720896 EQO720896 EGS720896 DWW720896 DNA720896 DDE720896 CTI720896 CJM720896 BZQ720896 BPU720896 BFY720896 AWC720896 AMG720896 ACK720896 SO720896 IS720896 A720896 WVE655360 WLI655360 WBM655360 VRQ655360 VHU655360 UXY655360 UOC655360 UEG655360 TUK655360 TKO655360 TAS655360 SQW655360 SHA655360 RXE655360 RNI655360 RDM655360 QTQ655360 QJU655360 PZY655360 PQC655360 PGG655360 OWK655360 OMO655360 OCS655360 NSW655360 NJA655360 MZE655360 MPI655360 MFM655360 LVQ655360 LLU655360 LBY655360 KSC655360 KIG655360 JYK655360 JOO655360 JES655360 IUW655360 ILA655360 IBE655360 HRI655360 HHM655360 GXQ655360 GNU655360 GDY655360 FUC655360 FKG655360 FAK655360 EQO655360 EGS655360 DWW655360 DNA655360 DDE655360 CTI655360 CJM655360 BZQ655360 BPU655360 BFY655360 AWC655360 AMG655360 ACK655360 SO655360 IS655360 A655360 WVE589824 WLI589824 WBM589824 VRQ589824 VHU589824 UXY589824 UOC589824 UEG589824 TUK589824 TKO589824 TAS589824 SQW589824 SHA589824 RXE589824 RNI589824 RDM589824 QTQ589824 QJU589824 PZY589824 PQC589824 PGG589824 OWK589824 OMO589824 OCS589824 NSW589824 NJA589824 MZE589824 MPI589824 MFM589824 LVQ589824 LLU589824 LBY589824 KSC589824 KIG589824 JYK589824 JOO589824 JES589824 IUW589824 ILA589824 IBE589824 HRI589824 HHM589824 GXQ589824 GNU589824 GDY589824 FUC589824 FKG589824 FAK589824 EQO589824 EGS589824 DWW589824 DNA589824 DDE589824 CTI589824 CJM589824 BZQ589824 BPU589824 BFY589824 AWC589824 AMG589824 ACK589824 SO589824 IS589824 A589824 WVE524288 WLI524288 WBM524288 VRQ524288 VHU524288 UXY524288 UOC524288 UEG524288 TUK524288 TKO524288 TAS524288 SQW524288 SHA524288 RXE524288 RNI524288 RDM524288 QTQ524288 QJU524288 PZY524288 PQC524288 PGG524288 OWK524288 OMO524288 OCS524288 NSW524288 NJA524288 MZE524288 MPI524288 MFM524288 LVQ524288 LLU524288 LBY524288 KSC524288 KIG524288 JYK524288 JOO524288 JES524288 IUW524288 ILA524288 IBE524288 HRI524288 HHM524288 GXQ524288 GNU524288 GDY524288 FUC524288 FKG524288 FAK524288 EQO524288 EGS524288 DWW524288 DNA524288 DDE524288 CTI524288 CJM524288 BZQ524288 BPU524288 BFY524288 AWC524288 AMG524288 ACK524288 SO524288 IS524288 A524288 WVE458752 WLI458752 WBM458752 VRQ458752 VHU458752 UXY458752 UOC458752 UEG458752 TUK458752 TKO458752 TAS458752 SQW458752 SHA458752 RXE458752 RNI458752 RDM458752 QTQ458752 QJU458752 PZY458752 PQC458752 PGG458752 OWK458752 OMO458752 OCS458752 NSW458752 NJA458752 MZE458752 MPI458752 MFM458752 LVQ458752 LLU458752 LBY458752 KSC458752 KIG458752 JYK458752 JOO458752 JES458752 IUW458752 ILA458752 IBE458752 HRI458752 HHM458752 GXQ458752 GNU458752 GDY458752 FUC458752 FKG458752 FAK458752 EQO458752 EGS458752 DWW458752 DNA458752 DDE458752 CTI458752 CJM458752 BZQ458752 BPU458752 BFY458752 AWC458752 AMG458752 ACK458752 SO458752 IS458752 A458752 WVE393216 WLI393216 WBM393216 VRQ393216 VHU393216 UXY393216 UOC393216 UEG393216 TUK393216 TKO393216 TAS393216 SQW393216 SHA393216 RXE393216 RNI393216 RDM393216 QTQ393216 QJU393216 PZY393216 PQC393216 PGG393216 OWK393216 OMO393216 OCS393216 NSW393216 NJA393216 MZE393216 MPI393216 MFM393216 LVQ393216 LLU393216 LBY393216 KSC393216 KIG393216 JYK393216 JOO393216 JES393216 IUW393216 ILA393216 IBE393216 HRI393216 HHM393216 GXQ393216 GNU393216 GDY393216 FUC393216 FKG393216 FAK393216 EQO393216 EGS393216 DWW393216 DNA393216 DDE393216 CTI393216 CJM393216 BZQ393216 BPU393216 BFY393216 AWC393216 AMG393216 ACK393216 SO393216 IS393216 A393216 WVE327680 WLI327680 WBM327680 VRQ327680 VHU327680 UXY327680 UOC327680 UEG327680 TUK327680 TKO327680 TAS327680 SQW327680 SHA327680 RXE327680 RNI327680 RDM327680 QTQ327680 QJU327680 PZY327680 PQC327680 PGG327680 OWK327680 OMO327680 OCS327680 NSW327680 NJA327680 MZE327680 MPI327680 MFM327680 LVQ327680 LLU327680 LBY327680 KSC327680 KIG327680 JYK327680 JOO327680 JES327680 IUW327680 ILA327680 IBE327680 HRI327680 HHM327680 GXQ327680 GNU327680 GDY327680 FUC327680 FKG327680 FAK327680 EQO327680 EGS327680 DWW327680 DNA327680 DDE327680 CTI327680 CJM327680 BZQ327680 BPU327680 BFY327680 AWC327680 AMG327680 ACK327680 SO327680 IS327680 A327680 WVE262144 WLI262144 WBM262144 VRQ262144 VHU262144 UXY262144 UOC262144 UEG262144 TUK262144 TKO262144 TAS262144 SQW262144 SHA262144 RXE262144 RNI262144 RDM262144 QTQ262144 QJU262144 PZY262144 PQC262144 PGG262144 OWK262144 OMO262144 OCS262144 NSW262144 NJA262144 MZE262144 MPI262144 MFM262144 LVQ262144 LLU262144 LBY262144 KSC262144 KIG262144 JYK262144 JOO262144 JES262144 IUW262144 ILA262144 IBE262144 HRI262144 HHM262144 GXQ262144 GNU262144 GDY262144 FUC262144 FKG262144 FAK262144 EQO262144 EGS262144 DWW262144 DNA262144 DDE262144 CTI262144 CJM262144 BZQ262144 BPU262144 BFY262144 AWC262144 AMG262144 ACK262144 SO262144 IS262144 A262144 WVE196608 WLI196608 WBM196608 VRQ196608 VHU196608 UXY196608 UOC196608 UEG196608 TUK196608 TKO196608 TAS196608 SQW196608 SHA196608 RXE196608 RNI196608 RDM196608 QTQ196608 QJU196608 PZY196608 PQC196608 PGG196608 OWK196608 OMO196608 OCS196608 NSW196608 NJA196608 MZE196608 MPI196608 MFM196608 LVQ196608 LLU196608 LBY196608 KSC196608 KIG196608 JYK196608 JOO196608 JES196608 IUW196608 ILA196608 IBE196608 HRI196608 HHM196608 GXQ196608 GNU196608 GDY196608 FUC196608 FKG196608 FAK196608 EQO196608 EGS196608 DWW196608 DNA196608 DDE196608 CTI196608 CJM196608 BZQ196608 BPU196608 BFY196608 AWC196608 AMG196608 ACK196608 SO196608 IS196608 A196608 WVE131072 WLI131072 WBM131072 VRQ131072 VHU131072 UXY131072 UOC131072 UEG131072 TUK131072 TKO131072 TAS131072 SQW131072 SHA131072 RXE131072 RNI131072 RDM131072 QTQ131072 QJU131072 PZY131072 PQC131072 PGG131072 OWK131072 OMO131072 OCS131072 NSW131072 NJA131072 MZE131072 MPI131072 MFM131072 LVQ131072 LLU131072 LBY131072 KSC131072 KIG131072 JYK131072 JOO131072 JES131072 IUW131072 ILA131072 IBE131072 HRI131072 HHM131072 GXQ131072 GNU131072 GDY131072 FUC131072 FKG131072 FAK131072 EQO131072 EGS131072 DWW131072 DNA131072 DDE131072 CTI131072 CJM131072 BZQ131072 BPU131072 BFY131072 AWC131072 AMG131072 ACK131072 SO131072 IS131072 A131072 WVE65536 WLI65536 WBM65536 VRQ65536 VHU65536 UXY65536 UOC65536 UEG65536 TUK65536 TKO65536 TAS65536 SQW65536 SHA65536 RXE65536 RNI65536 RDM65536 QTQ65536 QJU65536 PZY65536 PQC65536 PGG65536 OWK65536 OMO65536 OCS65536 NSW65536 NJA65536 MZE65536 MPI65536 MFM65536 LVQ65536 LLU65536 LBY65536 KSC65536 KIG65536 JYK65536 JOO65536 JES65536 IUW65536 ILA65536 IBE65536 HRI65536 HHM65536 GXQ65536 GNU65536 GDY65536 FUC65536 FKG65536 FAK65536 EQO65536 EGS65536 DWW65536 DNA65536 DDE65536 CTI65536 CJM65536 BZQ65536 BPU65536 BFY65536 AWC65536 AMG65536 ACK65536 SO65536 IS65536 A65536">
      <formula1>"1,2,3,4,5"</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2"/>
  <sheetViews>
    <sheetView topLeftCell="A31" zoomScale="85" zoomScaleNormal="85"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6.7109375" style="28" customWidth="1"/>
    <col min="11" max="11" width="27.85546875" style="28" customWidth="1"/>
    <col min="12" max="12" width="35.85546875" style="28" customWidth="1"/>
    <col min="13" max="13" width="14.85546875" style="28" customWidth="1"/>
    <col min="14" max="14" width="15.28515625" style="28" customWidth="1"/>
    <col min="15" max="15" width="18.28515625" style="28" customWidth="1"/>
    <col min="16" max="16" width="19.5703125" style="28" bestFit="1" customWidth="1"/>
    <col min="17" max="17" width="17"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1140</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2216</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2217</v>
      </c>
      <c r="E14" s="1265" t="s">
        <v>11</v>
      </c>
      <c r="F14" s="1265" t="s">
        <v>12</v>
      </c>
      <c r="G14" s="148"/>
      <c r="I14" s="41"/>
      <c r="J14" s="41"/>
      <c r="K14" s="41"/>
      <c r="L14" s="41"/>
      <c r="M14" s="41"/>
      <c r="N14" s="1289"/>
    </row>
    <row r="15" spans="2:16">
      <c r="B15" s="1516"/>
      <c r="C15" s="1516"/>
      <c r="D15" s="1265">
        <v>28</v>
      </c>
      <c r="E15" s="42">
        <v>2088281000</v>
      </c>
      <c r="F15" s="532">
        <v>1000</v>
      </c>
      <c r="G15" s="150"/>
      <c r="I15" s="45"/>
      <c r="J15" s="45"/>
      <c r="K15" s="45"/>
      <c r="L15" s="45"/>
      <c r="M15" s="45"/>
      <c r="N15" s="1289"/>
    </row>
    <row r="16" spans="2:16" ht="15.75" thickBot="1">
      <c r="B16" s="1517" t="s">
        <v>13</v>
      </c>
      <c r="C16" s="1518"/>
      <c r="D16" s="1265"/>
      <c r="E16" s="151">
        <f>SUM(E15:E15)</f>
        <v>2088281000</v>
      </c>
      <c r="F16" s="4">
        <f>SUM(F15:F15)</f>
        <v>1000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152">
        <f>F16*0.8</f>
        <v>800</v>
      </c>
      <c r="D18" s="182"/>
      <c r="E18" s="154">
        <f>E16</f>
        <v>2088281000</v>
      </c>
      <c r="F18" s="546"/>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1309" t="s">
        <v>48</v>
      </c>
      <c r="F23" s="57"/>
      <c r="G23" s="57"/>
      <c r="H23" s="57"/>
      <c r="I23" s="39"/>
      <c r="J23" s="39"/>
      <c r="K23" s="39"/>
      <c r="L23" s="39"/>
      <c r="M23" s="39"/>
      <c r="N23" s="1289"/>
    </row>
    <row r="24" spans="1:14">
      <c r="A24" s="142"/>
      <c r="B24" s="377" t="s">
        <v>20</v>
      </c>
      <c r="C24" s="90"/>
      <c r="D24" s="90" t="s">
        <v>21</v>
      </c>
      <c r="E24" s="374"/>
      <c r="F24" s="57"/>
      <c r="G24" s="57"/>
      <c r="H24" s="57"/>
      <c r="I24" s="39"/>
      <c r="J24" s="39"/>
      <c r="K24" s="39"/>
      <c r="L24" s="39"/>
      <c r="M24" s="39"/>
      <c r="N24" s="1289"/>
    </row>
    <row r="25" spans="1:14">
      <c r="A25" s="142"/>
      <c r="B25" s="377" t="s">
        <v>22</v>
      </c>
      <c r="C25" s="90" t="s">
        <v>21</v>
      </c>
      <c r="D25" s="90"/>
      <c r="E25" s="374"/>
      <c r="F25" s="57"/>
      <c r="G25" s="57"/>
      <c r="H25" s="57"/>
      <c r="I25" s="39"/>
      <c r="J25" s="39"/>
      <c r="K25" s="39"/>
      <c r="L25" s="39"/>
      <c r="M25" s="39"/>
      <c r="N25" s="1289"/>
    </row>
    <row r="26" spans="1:14">
      <c r="A26" s="142"/>
      <c r="B26" s="377" t="s">
        <v>23</v>
      </c>
      <c r="C26" s="377" t="s">
        <v>21</v>
      </c>
      <c r="D26" s="377"/>
      <c r="E26" s="374"/>
      <c r="F26" s="57"/>
      <c r="G26" s="57"/>
      <c r="H26" s="57"/>
      <c r="I26" s="39"/>
      <c r="J26" s="39"/>
      <c r="K26" s="39"/>
      <c r="L26" s="39"/>
      <c r="M26" s="39"/>
      <c r="N26" s="1289"/>
    </row>
    <row r="27" spans="1:14" ht="30.75" customHeight="1">
      <c r="A27" s="142"/>
      <c r="B27" s="377" t="s">
        <v>24</v>
      </c>
      <c r="C27" s="377"/>
      <c r="D27" s="377" t="s">
        <v>21</v>
      </c>
      <c r="E27" s="73"/>
      <c r="F27" s="57"/>
      <c r="G27" s="57"/>
      <c r="H27" s="57"/>
      <c r="I27" s="39"/>
      <c r="J27" s="39"/>
      <c r="K27" s="39"/>
      <c r="L27" s="39"/>
      <c r="M27" s="39"/>
      <c r="N27" s="1289"/>
    </row>
    <row r="28" spans="1:14" ht="122.25" customHeight="1">
      <c r="A28" s="142"/>
      <c r="B28" s="377" t="s">
        <v>25</v>
      </c>
      <c r="C28" s="374"/>
      <c r="D28" s="374" t="s">
        <v>21</v>
      </c>
      <c r="E28" s="73" t="s">
        <v>2218</v>
      </c>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30">
      <c r="A34" s="142"/>
      <c r="B34" s="1302" t="s">
        <v>30</v>
      </c>
      <c r="C34" s="1262">
        <v>40</v>
      </c>
      <c r="D34" s="1256">
        <f>+D121</f>
        <v>20</v>
      </c>
      <c r="E34" s="1519">
        <f>+D34+D35</f>
        <v>30</v>
      </c>
      <c r="F34" s="57"/>
      <c r="G34" s="57"/>
      <c r="H34" s="57"/>
      <c r="I34" s="39"/>
      <c r="J34" s="39"/>
      <c r="K34" s="39"/>
      <c r="L34" s="39"/>
      <c r="M34" s="39"/>
      <c r="N34" s="1289"/>
    </row>
    <row r="35" spans="1:26" ht="60">
      <c r="A35" s="142"/>
      <c r="B35" s="1302" t="s">
        <v>31</v>
      </c>
      <c r="C35" s="1262">
        <v>60</v>
      </c>
      <c r="D35" s="1256">
        <f>+D122</f>
        <v>10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207.75" customHeight="1">
      <c r="A41" s="1311">
        <v>1</v>
      </c>
      <c r="B41" s="15" t="s">
        <v>2219</v>
      </c>
      <c r="C41" s="15" t="s">
        <v>2220</v>
      </c>
      <c r="D41" s="15" t="s">
        <v>340</v>
      </c>
      <c r="E41" s="98" t="s">
        <v>2221</v>
      </c>
      <c r="F41" s="16" t="s">
        <v>18</v>
      </c>
      <c r="G41" s="99" t="s">
        <v>5</v>
      </c>
      <c r="H41" s="100">
        <v>41652</v>
      </c>
      <c r="I41" s="100">
        <v>41912</v>
      </c>
      <c r="J41" s="103" t="s">
        <v>19</v>
      </c>
      <c r="K41" s="15" t="s">
        <v>2222</v>
      </c>
      <c r="L41" s="103" t="s">
        <v>514</v>
      </c>
      <c r="M41" s="15">
        <v>984</v>
      </c>
      <c r="N41" s="15" t="s">
        <v>514</v>
      </c>
      <c r="O41" s="106">
        <v>984</v>
      </c>
      <c r="P41" s="106" t="s">
        <v>2223</v>
      </c>
      <c r="Q41" s="18" t="s">
        <v>2224</v>
      </c>
      <c r="R41" s="64"/>
      <c r="S41" s="64"/>
      <c r="T41" s="64"/>
      <c r="U41" s="64"/>
      <c r="V41" s="64"/>
      <c r="W41" s="64"/>
      <c r="X41" s="64"/>
      <c r="Y41" s="64"/>
      <c r="Z41" s="64"/>
    </row>
    <row r="42" spans="1:26" s="1263" customFormat="1" ht="26.25" customHeight="1">
      <c r="A42" s="1311">
        <v>2</v>
      </c>
      <c r="B42" s="130" t="s">
        <v>29</v>
      </c>
      <c r="C42" s="131"/>
      <c r="D42" s="109"/>
      <c r="E42" s="132"/>
      <c r="F42" s="131"/>
      <c r="G42" s="131"/>
      <c r="H42" s="131"/>
      <c r="I42" s="133"/>
      <c r="J42" s="133"/>
      <c r="K42" s="109" t="s">
        <v>2222</v>
      </c>
      <c r="L42" s="109">
        <f>SUM(L41:L41)</f>
        <v>0</v>
      </c>
      <c r="M42" s="110">
        <v>984</v>
      </c>
      <c r="N42" s="109">
        <f>SUM(N41:N41)</f>
        <v>0</v>
      </c>
      <c r="O42" s="134"/>
      <c r="P42" s="134"/>
      <c r="Q42" s="135"/>
      <c r="R42" s="64"/>
      <c r="S42" s="64"/>
      <c r="T42" s="64"/>
      <c r="U42" s="64"/>
      <c r="V42" s="64"/>
      <c r="W42" s="64"/>
      <c r="X42" s="64"/>
      <c r="Y42" s="64"/>
      <c r="Z42" s="64"/>
    </row>
    <row r="43" spans="1:26" s="1263" customFormat="1" ht="82.5" customHeight="1">
      <c r="A43" s="1311">
        <v>3</v>
      </c>
      <c r="B43" s="1618" t="s">
        <v>2215</v>
      </c>
      <c r="C43" s="1618"/>
      <c r="D43" s="547"/>
      <c r="E43" s="548"/>
      <c r="F43" s="95"/>
      <c r="G43" s="95"/>
      <c r="H43" s="95"/>
      <c r="I43" s="549"/>
      <c r="J43" s="549"/>
      <c r="K43" s="473"/>
      <c r="L43" s="473"/>
      <c r="M43" s="474"/>
      <c r="N43" s="473"/>
      <c r="O43" s="550"/>
      <c r="P43" s="550"/>
      <c r="Q43" s="551"/>
      <c r="R43" s="64"/>
      <c r="S43" s="64"/>
      <c r="T43" s="64"/>
      <c r="U43" s="64"/>
      <c r="V43" s="64"/>
      <c r="W43" s="64"/>
      <c r="X43" s="64"/>
      <c r="Y43" s="64"/>
      <c r="Z43" s="64"/>
    </row>
    <row r="44" spans="1:26" s="136" customFormat="1">
      <c r="A44" s="129"/>
      <c r="B44" s="66"/>
      <c r="C44" s="66"/>
      <c r="D44" s="66"/>
      <c r="E44" s="68"/>
      <c r="F44" s="66"/>
      <c r="G44" s="66"/>
      <c r="H44" s="66"/>
      <c r="I44" s="66"/>
      <c r="J44" s="66"/>
      <c r="K44" s="66"/>
      <c r="L44" s="66"/>
      <c r="M44" s="66"/>
      <c r="N44" s="66"/>
      <c r="O44" s="66"/>
      <c r="P44" s="66"/>
      <c r="Q44" s="66"/>
    </row>
    <row r="45" spans="1:26" s="136" customFormat="1" ht="60" customHeight="1">
      <c r="A45" s="148"/>
      <c r="B45" s="1587" t="s">
        <v>57</v>
      </c>
      <c r="C45" s="1587" t="s">
        <v>58</v>
      </c>
      <c r="D45" s="1589" t="s">
        <v>59</v>
      </c>
      <c r="E45" s="1589"/>
      <c r="F45" s="66"/>
      <c r="G45" s="66"/>
      <c r="H45" s="66"/>
      <c r="I45" s="66"/>
      <c r="J45" s="66"/>
      <c r="K45" s="66"/>
      <c r="L45" s="66"/>
      <c r="M45" s="66"/>
      <c r="N45" s="66"/>
      <c r="O45" s="66"/>
      <c r="P45" s="66"/>
      <c r="Q45" s="66"/>
    </row>
    <row r="46" spans="1:26" s="66" customFormat="1">
      <c r="B46" s="1588"/>
      <c r="C46" s="1588"/>
      <c r="D46" s="1283" t="s">
        <v>60</v>
      </c>
      <c r="E46" s="118" t="s">
        <v>61</v>
      </c>
    </row>
    <row r="47" spans="1:26" s="66" customFormat="1">
      <c r="B47" s="19" t="s">
        <v>62</v>
      </c>
      <c r="C47" s="160" t="str">
        <f>+K42</f>
        <v>9</v>
      </c>
      <c r="D47" s="90"/>
      <c r="E47" s="90" t="s">
        <v>19</v>
      </c>
      <c r="F47" s="112"/>
      <c r="G47" s="112"/>
      <c r="H47" s="112"/>
      <c r="I47" s="112"/>
      <c r="J47" s="112"/>
      <c r="K47" s="112"/>
      <c r="L47" s="112"/>
      <c r="M47" s="112"/>
    </row>
    <row r="48" spans="1:26" s="66" customFormat="1">
      <c r="B48" s="19" t="s">
        <v>64</v>
      </c>
      <c r="C48" s="160">
        <f>+M42</f>
        <v>984</v>
      </c>
      <c r="D48" s="90" t="s">
        <v>18</v>
      </c>
      <c r="E48" s="90"/>
    </row>
    <row r="49" spans="2:17" s="66" customFormat="1">
      <c r="B49" s="113"/>
      <c r="C49" s="1512"/>
      <c r="D49" s="1512"/>
      <c r="E49" s="1512"/>
      <c r="F49" s="1512"/>
      <c r="G49" s="1512"/>
      <c r="H49" s="1512"/>
      <c r="I49" s="1512"/>
      <c r="J49" s="1512"/>
      <c r="K49" s="1512"/>
      <c r="L49" s="1512"/>
      <c r="M49" s="1512"/>
      <c r="N49" s="1512"/>
    </row>
    <row r="50" spans="2:17" s="66" customFormat="1" ht="15.75" thickBot="1">
      <c r="B50" s="28"/>
      <c r="C50" s="28"/>
      <c r="D50" s="28"/>
      <c r="E50" s="28"/>
      <c r="F50" s="28"/>
      <c r="G50" s="28"/>
      <c r="H50" s="28"/>
      <c r="I50" s="28"/>
      <c r="J50" s="28"/>
      <c r="K50" s="28"/>
      <c r="L50" s="28"/>
      <c r="M50" s="28"/>
      <c r="N50" s="28"/>
      <c r="O50" s="28"/>
      <c r="P50" s="28"/>
      <c r="Q50" s="28"/>
    </row>
    <row r="51" spans="2:17" s="66" customFormat="1" ht="15.75" thickBot="1">
      <c r="B51" s="1513" t="s">
        <v>65</v>
      </c>
      <c r="C51" s="1513"/>
      <c r="D51" s="1513"/>
      <c r="E51" s="1513"/>
      <c r="F51" s="1513"/>
      <c r="G51" s="1513"/>
      <c r="H51" s="1513"/>
      <c r="I51" s="1513"/>
      <c r="J51" s="1513"/>
      <c r="K51" s="1513"/>
      <c r="L51" s="1513"/>
      <c r="M51" s="1513"/>
      <c r="N51" s="1513"/>
      <c r="O51" s="28"/>
      <c r="P51" s="28"/>
      <c r="Q51" s="28"/>
    </row>
    <row r="54" spans="2:17" ht="120">
      <c r="B54" s="130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c r="B55" s="72" t="s">
        <v>81</v>
      </c>
      <c r="C55" s="72" t="s">
        <v>251</v>
      </c>
      <c r="D55" s="74" t="s">
        <v>2225</v>
      </c>
      <c r="E55" s="74">
        <v>1000</v>
      </c>
      <c r="F55" s="76" t="s">
        <v>514</v>
      </c>
      <c r="G55" s="76" t="s">
        <v>514</v>
      </c>
      <c r="H55" s="76" t="s">
        <v>2226</v>
      </c>
      <c r="I55" s="77" t="s">
        <v>18</v>
      </c>
      <c r="J55" s="77" t="s">
        <v>514</v>
      </c>
      <c r="K55" s="59" t="s">
        <v>514</v>
      </c>
      <c r="L55" s="59" t="s">
        <v>514</v>
      </c>
      <c r="M55" s="59" t="s">
        <v>514</v>
      </c>
      <c r="N55" s="59" t="s">
        <v>514</v>
      </c>
      <c r="O55" s="1530"/>
      <c r="P55" s="1531"/>
      <c r="Q55" s="59" t="s">
        <v>18</v>
      </c>
    </row>
    <row r="56" spans="2:17">
      <c r="B56" s="28" t="s">
        <v>84</v>
      </c>
    </row>
    <row r="57" spans="2:17">
      <c r="B57" s="28" t="s">
        <v>85</v>
      </c>
    </row>
    <row r="58" spans="2:17">
      <c r="B58" s="28" t="s">
        <v>86</v>
      </c>
    </row>
    <row r="60" spans="2:17" ht="15.75" thickBot="1"/>
    <row r="61" spans="2:17" ht="15.75" thickBot="1">
      <c r="B61" s="1532" t="s">
        <v>2227</v>
      </c>
      <c r="C61" s="1533"/>
      <c r="D61" s="1533"/>
      <c r="E61" s="1533"/>
      <c r="F61" s="1533"/>
      <c r="G61" s="1533"/>
      <c r="H61" s="1533"/>
      <c r="I61" s="1533"/>
      <c r="J61" s="1533"/>
      <c r="K61" s="1533"/>
      <c r="L61" s="1533"/>
      <c r="M61" s="1533"/>
      <c r="N61" s="1534"/>
    </row>
    <row r="64" spans="2:17" ht="75">
      <c r="B64" s="1309" t="s">
        <v>88</v>
      </c>
      <c r="C64" s="1309" t="s">
        <v>89</v>
      </c>
      <c r="D64" s="1309" t="s">
        <v>90</v>
      </c>
      <c r="E64" s="1309" t="s">
        <v>91</v>
      </c>
      <c r="F64" s="1309" t="s">
        <v>92</v>
      </c>
      <c r="G64" s="1309" t="s">
        <v>93</v>
      </c>
      <c r="H64" s="1309" t="s">
        <v>94</v>
      </c>
      <c r="I64" s="1309" t="s">
        <v>95</v>
      </c>
      <c r="J64" s="415" t="s">
        <v>165</v>
      </c>
      <c r="K64" s="415" t="s">
        <v>166</v>
      </c>
      <c r="L64" s="552" t="s">
        <v>167</v>
      </c>
      <c r="M64" s="1309" t="s">
        <v>97</v>
      </c>
      <c r="N64" s="1309" t="s">
        <v>234</v>
      </c>
      <c r="O64" s="1309" t="s">
        <v>235</v>
      </c>
      <c r="P64" s="1522" t="s">
        <v>79</v>
      </c>
      <c r="Q64" s="1523"/>
    </row>
    <row r="65" spans="2:17" ht="75">
      <c r="B65" s="385" t="s">
        <v>119</v>
      </c>
      <c r="C65" s="553" t="s">
        <v>2228</v>
      </c>
      <c r="D65" s="383" t="s">
        <v>2229</v>
      </c>
      <c r="E65" s="554">
        <v>1062295073</v>
      </c>
      <c r="F65" s="385" t="s">
        <v>1104</v>
      </c>
      <c r="G65" s="385" t="s">
        <v>1105</v>
      </c>
      <c r="H65" s="361">
        <v>41803</v>
      </c>
      <c r="I65" s="1279" t="s">
        <v>514</v>
      </c>
      <c r="J65" s="385" t="s">
        <v>2230</v>
      </c>
      <c r="K65" s="383" t="s">
        <v>2231</v>
      </c>
      <c r="L65" s="1331" t="s">
        <v>2232</v>
      </c>
      <c r="M65" s="1305" t="s">
        <v>18</v>
      </c>
      <c r="N65" s="1305" t="s">
        <v>18</v>
      </c>
      <c r="O65" s="1305" t="s">
        <v>18</v>
      </c>
      <c r="P65" s="1530"/>
      <c r="Q65" s="1531"/>
    </row>
    <row r="66" spans="2:17" ht="45">
      <c r="B66" s="555" t="s">
        <v>356</v>
      </c>
      <c r="C66" s="556" t="s">
        <v>2064</v>
      </c>
      <c r="D66" s="217" t="s">
        <v>2233</v>
      </c>
      <c r="E66" s="557">
        <v>36065544</v>
      </c>
      <c r="F66" s="1284" t="s">
        <v>277</v>
      </c>
      <c r="G66" s="1253" t="s">
        <v>2198</v>
      </c>
      <c r="H66" s="1353">
        <v>40530</v>
      </c>
      <c r="I66" s="1286" t="s">
        <v>514</v>
      </c>
      <c r="J66" s="555" t="s">
        <v>2234</v>
      </c>
      <c r="K66" s="332" t="s">
        <v>2235</v>
      </c>
      <c r="L66" s="290" t="s">
        <v>2236</v>
      </c>
      <c r="M66" s="1253" t="s">
        <v>18</v>
      </c>
      <c r="N66" s="1253" t="s">
        <v>19</v>
      </c>
      <c r="O66" s="1253" t="s">
        <v>18</v>
      </c>
      <c r="P66" s="1574" t="s">
        <v>2237</v>
      </c>
      <c r="Q66" s="1575"/>
    </row>
    <row r="67" spans="2:17" s="30" customFormat="1" ht="148.5" customHeight="1">
      <c r="B67" s="143" t="s">
        <v>356</v>
      </c>
      <c r="C67" s="553" t="s">
        <v>2238</v>
      </c>
      <c r="D67" s="91" t="s">
        <v>2239</v>
      </c>
      <c r="E67" s="440">
        <v>76009022</v>
      </c>
      <c r="F67" s="78" t="s">
        <v>1316</v>
      </c>
      <c r="G67" s="78" t="s">
        <v>1105</v>
      </c>
      <c r="H67" s="216">
        <v>40124</v>
      </c>
      <c r="I67" s="1279" t="s">
        <v>514</v>
      </c>
      <c r="J67" s="78" t="s">
        <v>2240</v>
      </c>
      <c r="K67" s="78" t="s">
        <v>2241</v>
      </c>
      <c r="L67" s="78" t="s">
        <v>2242</v>
      </c>
      <c r="M67" s="1262" t="s">
        <v>18</v>
      </c>
      <c r="N67" s="1262" t="s">
        <v>18</v>
      </c>
      <c r="O67" s="1262" t="s">
        <v>18</v>
      </c>
      <c r="P67" s="1528"/>
      <c r="Q67" s="1528"/>
    </row>
    <row r="68" spans="2:17" s="30" customFormat="1" ht="217.5" customHeight="1">
      <c r="B68" s="555" t="s">
        <v>2243</v>
      </c>
      <c r="C68" s="556" t="s">
        <v>2064</v>
      </c>
      <c r="D68" s="217" t="s">
        <v>2244</v>
      </c>
      <c r="E68" s="557">
        <v>34599224</v>
      </c>
      <c r="F68" s="217" t="s">
        <v>255</v>
      </c>
      <c r="G68" s="217" t="s">
        <v>2245</v>
      </c>
      <c r="H68" s="407">
        <v>40905</v>
      </c>
      <c r="I68" s="1286" t="s">
        <v>514</v>
      </c>
      <c r="J68" s="217" t="s">
        <v>2246</v>
      </c>
      <c r="K68" s="217" t="s">
        <v>2247</v>
      </c>
      <c r="L68" s="413" t="s">
        <v>2248</v>
      </c>
      <c r="M68" s="1253" t="s">
        <v>18</v>
      </c>
      <c r="N68" s="1253" t="s">
        <v>19</v>
      </c>
      <c r="O68" s="1253" t="s">
        <v>18</v>
      </c>
      <c r="P68" s="1574" t="s">
        <v>2237</v>
      </c>
      <c r="Q68" s="1575"/>
    </row>
    <row r="69" spans="2:17" s="30" customFormat="1" ht="186" customHeight="1">
      <c r="B69" s="555" t="s">
        <v>277</v>
      </c>
      <c r="C69" s="556" t="s">
        <v>2090</v>
      </c>
      <c r="D69" s="217" t="s">
        <v>2249</v>
      </c>
      <c r="E69" s="557">
        <v>1062296655</v>
      </c>
      <c r="F69" s="217" t="s">
        <v>2250</v>
      </c>
      <c r="G69" s="217" t="s">
        <v>1105</v>
      </c>
      <c r="H69" s="407" t="s">
        <v>2251</v>
      </c>
      <c r="I69" s="1286" t="s">
        <v>514</v>
      </c>
      <c r="J69" s="217" t="s">
        <v>2211</v>
      </c>
      <c r="K69" s="407">
        <v>41609</v>
      </c>
      <c r="L69" s="217" t="s">
        <v>2252</v>
      </c>
      <c r="M69" s="1253" t="s">
        <v>18</v>
      </c>
      <c r="N69" s="1253" t="s">
        <v>19</v>
      </c>
      <c r="O69" s="1286" t="s">
        <v>18</v>
      </c>
      <c r="P69" s="1574" t="s">
        <v>2253</v>
      </c>
      <c r="Q69" s="1575"/>
    </row>
    <row r="70" spans="2:17" s="30" customFormat="1" ht="186" customHeight="1">
      <c r="B70" s="555" t="s">
        <v>277</v>
      </c>
      <c r="C70" s="556" t="s">
        <v>2090</v>
      </c>
      <c r="D70" s="217" t="s">
        <v>1837</v>
      </c>
      <c r="E70" s="557">
        <v>1062295690</v>
      </c>
      <c r="F70" s="217" t="s">
        <v>2254</v>
      </c>
      <c r="G70" s="217" t="s">
        <v>2255</v>
      </c>
      <c r="H70" s="407" t="s">
        <v>2256</v>
      </c>
      <c r="I70" s="1286" t="s">
        <v>514</v>
      </c>
      <c r="J70" s="217" t="s">
        <v>2257</v>
      </c>
      <c r="K70" s="407">
        <v>41518</v>
      </c>
      <c r="L70" s="217" t="s">
        <v>2258</v>
      </c>
      <c r="M70" s="1253" t="s">
        <v>18</v>
      </c>
      <c r="N70" s="1253" t="s">
        <v>19</v>
      </c>
      <c r="O70" s="1286" t="s">
        <v>18</v>
      </c>
      <c r="P70" s="1574" t="s">
        <v>2259</v>
      </c>
      <c r="Q70" s="1575"/>
    </row>
    <row r="71" spans="2:17" s="30" customFormat="1" ht="186" customHeight="1">
      <c r="B71" s="143" t="s">
        <v>119</v>
      </c>
      <c r="C71" s="553" t="s">
        <v>2228</v>
      </c>
      <c r="D71" s="91" t="s">
        <v>2260</v>
      </c>
      <c r="E71" s="440">
        <v>66993973</v>
      </c>
      <c r="F71" s="78" t="s">
        <v>1104</v>
      </c>
      <c r="G71" s="78" t="s">
        <v>1105</v>
      </c>
      <c r="H71" s="216">
        <v>40292</v>
      </c>
      <c r="I71" s="1279" t="s">
        <v>514</v>
      </c>
      <c r="J71" s="78" t="s">
        <v>2261</v>
      </c>
      <c r="K71" s="78" t="s">
        <v>2262</v>
      </c>
      <c r="L71" s="78" t="s">
        <v>2263</v>
      </c>
      <c r="M71" s="1262" t="s">
        <v>18</v>
      </c>
      <c r="N71" s="1262" t="s">
        <v>18</v>
      </c>
      <c r="O71" s="1262" t="s">
        <v>18</v>
      </c>
      <c r="P71" s="1530"/>
      <c r="Q71" s="1531"/>
    </row>
    <row r="72" spans="2:17" s="30" customFormat="1" ht="186" customHeight="1">
      <c r="B72" s="555" t="s">
        <v>277</v>
      </c>
      <c r="C72" s="556" t="s">
        <v>2090</v>
      </c>
      <c r="D72" s="217" t="s">
        <v>2264</v>
      </c>
      <c r="E72" s="557">
        <v>1144045531</v>
      </c>
      <c r="F72" s="217" t="s">
        <v>2265</v>
      </c>
      <c r="G72" s="217" t="s">
        <v>2265</v>
      </c>
      <c r="H72" s="217" t="s">
        <v>2265</v>
      </c>
      <c r="I72" s="413" t="s">
        <v>514</v>
      </c>
      <c r="J72" s="1253" t="s">
        <v>2266</v>
      </c>
      <c r="K72" s="217" t="s">
        <v>2267</v>
      </c>
      <c r="L72" s="217" t="s">
        <v>2268</v>
      </c>
      <c r="M72" s="1253" t="s">
        <v>18</v>
      </c>
      <c r="N72" s="1253" t="s">
        <v>19</v>
      </c>
      <c r="O72" s="1253" t="s">
        <v>18</v>
      </c>
      <c r="P72" s="1621" t="s">
        <v>2269</v>
      </c>
      <c r="Q72" s="1622"/>
    </row>
    <row r="73" spans="2:17" s="30" customFormat="1" ht="195.75" customHeight="1">
      <c r="B73" s="143" t="s">
        <v>356</v>
      </c>
      <c r="C73" s="553" t="s">
        <v>2238</v>
      </c>
      <c r="D73" s="91" t="s">
        <v>2270</v>
      </c>
      <c r="E73" s="440">
        <v>10742339</v>
      </c>
      <c r="F73" s="78" t="s">
        <v>1316</v>
      </c>
      <c r="G73" s="78" t="s">
        <v>131</v>
      </c>
      <c r="H73" s="216" t="s">
        <v>2271</v>
      </c>
      <c r="I73" s="1277" t="s">
        <v>514</v>
      </c>
      <c r="J73" s="78" t="s">
        <v>2272</v>
      </c>
      <c r="K73" s="78" t="s">
        <v>2273</v>
      </c>
      <c r="L73" s="78" t="s">
        <v>2274</v>
      </c>
      <c r="M73" s="1262" t="s">
        <v>18</v>
      </c>
      <c r="N73" s="1262" t="s">
        <v>18</v>
      </c>
      <c r="O73" s="1262" t="s">
        <v>18</v>
      </c>
      <c r="P73" s="1530"/>
      <c r="Q73" s="1531"/>
    </row>
    <row r="74" spans="2:17" s="30" customFormat="1" ht="195.75" customHeight="1">
      <c r="B74" s="555" t="s">
        <v>1316</v>
      </c>
      <c r="C74" s="556" t="s">
        <v>2090</v>
      </c>
      <c r="D74" s="217" t="s">
        <v>2275</v>
      </c>
      <c r="E74" s="557">
        <v>10487269</v>
      </c>
      <c r="F74" s="217" t="s">
        <v>2276</v>
      </c>
      <c r="G74" s="217" t="s">
        <v>2276</v>
      </c>
      <c r="H74" s="217" t="s">
        <v>2276</v>
      </c>
      <c r="I74" s="217" t="s">
        <v>514</v>
      </c>
      <c r="J74" s="217" t="s">
        <v>2277</v>
      </c>
      <c r="K74" s="217" t="s">
        <v>2278</v>
      </c>
      <c r="L74" s="217" t="s">
        <v>2279</v>
      </c>
      <c r="M74" s="1253" t="s">
        <v>18</v>
      </c>
      <c r="N74" s="1253" t="s">
        <v>19</v>
      </c>
      <c r="O74" s="1253" t="s">
        <v>18</v>
      </c>
      <c r="P74" s="1621" t="s">
        <v>2280</v>
      </c>
      <c r="Q74" s="1622"/>
    </row>
    <row r="75" spans="2:17" s="30" customFormat="1" ht="31.5" customHeight="1">
      <c r="B75" s="1623" t="s">
        <v>139</v>
      </c>
      <c r="C75" s="1624"/>
      <c r="D75" s="1624"/>
      <c r="E75" s="1624"/>
      <c r="F75" s="1624"/>
      <c r="G75" s="1624"/>
      <c r="H75" s="1624"/>
      <c r="I75" s="1624"/>
      <c r="J75" s="1624"/>
      <c r="K75" s="1624"/>
      <c r="L75" s="1624"/>
      <c r="M75" s="1624"/>
      <c r="N75" s="1624"/>
      <c r="O75" s="1624"/>
      <c r="P75" s="1624"/>
      <c r="Q75" s="1625"/>
    </row>
    <row r="76" spans="2:17" s="30" customFormat="1" ht="14.25" customHeight="1">
      <c r="B76" s="28"/>
      <c r="C76" s="28"/>
      <c r="D76" s="28"/>
      <c r="E76" s="28"/>
      <c r="F76" s="28"/>
      <c r="G76" s="28"/>
      <c r="H76" s="28"/>
      <c r="I76" s="28"/>
      <c r="J76" s="28"/>
      <c r="K76" s="28"/>
      <c r="L76" s="28"/>
      <c r="M76" s="28"/>
      <c r="N76" s="28"/>
      <c r="O76" s="28"/>
      <c r="P76" s="28"/>
      <c r="Q76" s="28"/>
    </row>
    <row r="78" spans="2:17" ht="30">
      <c r="B78" s="22" t="s">
        <v>17</v>
      </c>
      <c r="C78" s="22" t="s">
        <v>80</v>
      </c>
      <c r="D78" s="1522" t="s">
        <v>79</v>
      </c>
      <c r="E78" s="1523"/>
    </row>
    <row r="79" spans="2:17" ht="45.75" customHeight="1">
      <c r="B79" s="78" t="s">
        <v>140</v>
      </c>
      <c r="C79" s="59" t="s">
        <v>19</v>
      </c>
      <c r="D79" s="1528" t="s">
        <v>2218</v>
      </c>
      <c r="E79" s="1528"/>
      <c r="H79" s="28" t="s">
        <v>1761</v>
      </c>
    </row>
    <row r="80" spans="2:17" ht="38.25" customHeight="1"/>
    <row r="82" spans="1:26">
      <c r="B82" s="1505" t="s">
        <v>141</v>
      </c>
      <c r="C82" s="1506"/>
      <c r="D82" s="1506"/>
      <c r="E82" s="1506"/>
      <c r="F82" s="1506"/>
      <c r="G82" s="1506"/>
      <c r="H82" s="1506"/>
      <c r="I82" s="1506"/>
      <c r="J82" s="1506"/>
      <c r="K82" s="1506"/>
      <c r="L82" s="1506"/>
      <c r="M82" s="1506"/>
      <c r="N82" s="1506"/>
      <c r="O82" s="1506"/>
      <c r="P82" s="1506"/>
    </row>
    <row r="84" spans="1:26" ht="15.75" thickBot="1"/>
    <row r="85" spans="1:26" ht="60" customHeight="1" thickBot="1">
      <c r="B85" s="1532" t="s">
        <v>142</v>
      </c>
      <c r="C85" s="1533"/>
      <c r="D85" s="1533"/>
      <c r="E85" s="1533"/>
      <c r="F85" s="1533"/>
      <c r="G85" s="1533"/>
      <c r="H85" s="1533"/>
      <c r="I85" s="1533"/>
      <c r="J85" s="1533"/>
      <c r="K85" s="1533"/>
      <c r="L85" s="1533"/>
      <c r="M85" s="1533"/>
      <c r="N85" s="1534"/>
    </row>
    <row r="87" spans="1:26" ht="15.75" thickBot="1">
      <c r="M87" s="10"/>
      <c r="N87" s="10"/>
    </row>
    <row r="88" spans="1:26" ht="60">
      <c r="B88" s="11" t="s">
        <v>33</v>
      </c>
      <c r="C88" s="11" t="s">
        <v>34</v>
      </c>
      <c r="D88" s="11" t="s">
        <v>35</v>
      </c>
      <c r="E88" s="11" t="s">
        <v>36</v>
      </c>
      <c r="F88" s="11" t="s">
        <v>37</v>
      </c>
      <c r="G88" s="11" t="s">
        <v>38</v>
      </c>
      <c r="H88" s="11" t="s">
        <v>39</v>
      </c>
      <c r="I88" s="11" t="s">
        <v>40</v>
      </c>
      <c r="J88" s="11" t="s">
        <v>41</v>
      </c>
      <c r="K88" s="11" t="s">
        <v>42</v>
      </c>
      <c r="L88" s="11" t="s">
        <v>43</v>
      </c>
      <c r="M88" s="12" t="s">
        <v>44</v>
      </c>
      <c r="N88" s="11" t="s">
        <v>45</v>
      </c>
      <c r="O88" s="11" t="s">
        <v>46</v>
      </c>
      <c r="P88" s="13" t="s">
        <v>47</v>
      </c>
      <c r="Q88" s="13" t="s">
        <v>48</v>
      </c>
    </row>
    <row r="89" spans="1:26" ht="60">
      <c r="B89" s="15" t="s">
        <v>2281</v>
      </c>
      <c r="C89" s="15" t="s">
        <v>2282</v>
      </c>
      <c r="D89" s="15" t="s">
        <v>340</v>
      </c>
      <c r="E89" s="303" t="s">
        <v>2283</v>
      </c>
      <c r="F89" s="281" t="s">
        <v>18</v>
      </c>
      <c r="G89" s="274" t="s">
        <v>514</v>
      </c>
      <c r="H89" s="275">
        <v>41317</v>
      </c>
      <c r="I89" s="275">
        <v>41639</v>
      </c>
      <c r="J89" s="276" t="s">
        <v>19</v>
      </c>
      <c r="K89" s="301">
        <v>10</v>
      </c>
      <c r="L89" s="276" t="s">
        <v>514</v>
      </c>
      <c r="M89" s="301">
        <v>515</v>
      </c>
      <c r="N89" s="277" t="s">
        <v>514</v>
      </c>
      <c r="O89" s="278">
        <v>297483480</v>
      </c>
      <c r="P89" s="278" t="s">
        <v>2284</v>
      </c>
      <c r="Q89" s="323"/>
    </row>
    <row r="90" spans="1:26">
      <c r="B90" s="130" t="s">
        <v>29</v>
      </c>
      <c r="C90" s="131"/>
      <c r="D90" s="109"/>
      <c r="E90" s="132"/>
      <c r="F90" s="131"/>
      <c r="G90" s="131"/>
      <c r="H90" s="131"/>
      <c r="I90" s="133"/>
      <c r="J90" s="133"/>
      <c r="K90" s="109">
        <f>SUM(K89:K89)</f>
        <v>10</v>
      </c>
      <c r="L90" s="109">
        <f>SUM(L89:L89)</f>
        <v>0</v>
      </c>
      <c r="M90" s="109">
        <f>SUM(M89:M89)</f>
        <v>515</v>
      </c>
      <c r="N90" s="109">
        <f>SUM(N89:N89)</f>
        <v>0</v>
      </c>
      <c r="O90" s="134"/>
      <c r="P90" s="134"/>
      <c r="Q90" s="135"/>
    </row>
    <row r="91" spans="1:26">
      <c r="B91" s="66"/>
      <c r="C91" s="66"/>
      <c r="D91" s="66"/>
      <c r="E91" s="68"/>
      <c r="F91" s="66"/>
      <c r="G91" s="66"/>
      <c r="H91" s="66"/>
      <c r="I91" s="66"/>
      <c r="J91" s="66"/>
      <c r="K91" s="66"/>
      <c r="L91" s="66"/>
      <c r="M91" s="66"/>
      <c r="N91" s="66"/>
      <c r="O91" s="66"/>
      <c r="P91" s="66"/>
    </row>
    <row r="92" spans="1:26">
      <c r="B92" s="19" t="s">
        <v>156</v>
      </c>
      <c r="C92" s="84">
        <f>+K90</f>
        <v>10</v>
      </c>
      <c r="H92" s="112"/>
      <c r="I92" s="112"/>
      <c r="J92" s="112"/>
      <c r="K92" s="112"/>
      <c r="L92" s="112"/>
      <c r="M92" s="112"/>
      <c r="N92" s="66"/>
      <c r="O92" s="66"/>
      <c r="P92" s="66"/>
    </row>
    <row r="94" spans="1:26" s="39" customFormat="1" ht="15.75" thickBot="1">
      <c r="A94" s="28"/>
      <c r="B94" s="28"/>
      <c r="C94" s="28"/>
      <c r="D94" s="28"/>
      <c r="E94" s="28"/>
      <c r="F94" s="28"/>
      <c r="G94" s="28"/>
      <c r="H94" s="28"/>
      <c r="I94" s="28"/>
      <c r="J94" s="28"/>
      <c r="K94" s="28"/>
      <c r="L94" s="28"/>
      <c r="M94" s="28"/>
      <c r="N94" s="28"/>
      <c r="O94" s="28"/>
      <c r="P94" s="28"/>
      <c r="Q94" s="28"/>
    </row>
    <row r="95" spans="1:26" s="1263" customFormat="1" ht="30.75" thickBot="1">
      <c r="A95" s="39"/>
      <c r="B95" s="24" t="s">
        <v>157</v>
      </c>
      <c r="C95" s="25" t="s">
        <v>158</v>
      </c>
      <c r="D95" s="24" t="s">
        <v>28</v>
      </c>
      <c r="E95" s="25" t="s">
        <v>159</v>
      </c>
      <c r="F95" s="28"/>
      <c r="G95" s="28"/>
      <c r="H95" s="28"/>
      <c r="I95" s="28"/>
      <c r="J95" s="28"/>
      <c r="K95" s="28"/>
      <c r="L95" s="28"/>
      <c r="M95" s="28"/>
      <c r="N95" s="28"/>
      <c r="O95" s="28"/>
      <c r="P95" s="28"/>
      <c r="Q95" s="28"/>
      <c r="R95" s="64"/>
      <c r="S95" s="64"/>
      <c r="T95" s="64"/>
      <c r="U95" s="64"/>
      <c r="V95" s="64"/>
      <c r="W95" s="64"/>
      <c r="X95" s="64"/>
      <c r="Y95" s="64"/>
      <c r="Z95" s="64"/>
    </row>
    <row r="96" spans="1:26" s="136" customFormat="1">
      <c r="A96" s="129" t="e">
        <f>+#REF!+1</f>
        <v>#REF!</v>
      </c>
      <c r="B96" s="85" t="s">
        <v>160</v>
      </c>
      <c r="C96" s="86">
        <v>20</v>
      </c>
      <c r="D96" s="363">
        <v>20</v>
      </c>
      <c r="E96" s="1536">
        <f>+D96+D97+D98</f>
        <v>20</v>
      </c>
      <c r="F96" s="28"/>
      <c r="G96" s="28"/>
      <c r="H96" s="28"/>
      <c r="I96" s="28"/>
      <c r="J96" s="28"/>
      <c r="K96" s="28"/>
      <c r="L96" s="28"/>
      <c r="M96" s="28"/>
      <c r="N96" s="28"/>
      <c r="O96" s="28"/>
      <c r="P96" s="28"/>
      <c r="Q96" s="28"/>
    </row>
    <row r="97" spans="1:17">
      <c r="A97" s="1311"/>
      <c r="B97" s="85" t="s">
        <v>161</v>
      </c>
      <c r="C97" s="71">
        <v>30</v>
      </c>
      <c r="D97" s="71">
        <v>0</v>
      </c>
      <c r="E97" s="1537"/>
    </row>
    <row r="98" spans="1:17" ht="15.75" thickBot="1">
      <c r="B98" s="85" t="s">
        <v>162</v>
      </c>
      <c r="C98" s="87">
        <v>40</v>
      </c>
      <c r="D98" s="364">
        <v>0</v>
      </c>
      <c r="E98" s="1538"/>
    </row>
    <row r="100" spans="1:17" ht="15.75" thickBot="1"/>
    <row r="101" spans="1:17" ht="15.75" thickBot="1">
      <c r="B101" s="1532" t="s">
        <v>163</v>
      </c>
      <c r="C101" s="1533"/>
      <c r="D101" s="1533"/>
      <c r="E101" s="1533"/>
      <c r="F101" s="1533"/>
      <c r="G101" s="1533"/>
      <c r="H101" s="1533"/>
      <c r="I101" s="1533"/>
      <c r="J101" s="1533"/>
      <c r="K101" s="1533"/>
      <c r="L101" s="1533"/>
      <c r="M101" s="1533"/>
      <c r="N101" s="1534"/>
    </row>
    <row r="103" spans="1:17" ht="75">
      <c r="B103" s="1309" t="s">
        <v>88</v>
      </c>
      <c r="C103" s="1309" t="s">
        <v>89</v>
      </c>
      <c r="D103" s="1309" t="s">
        <v>90</v>
      </c>
      <c r="E103" s="1309" t="s">
        <v>91</v>
      </c>
      <c r="F103" s="1309" t="s">
        <v>92</v>
      </c>
      <c r="G103" s="1309" t="s">
        <v>93</v>
      </c>
      <c r="H103" s="1309" t="s">
        <v>94</v>
      </c>
      <c r="I103" s="1309" t="s">
        <v>95</v>
      </c>
      <c r="J103" s="1522" t="s">
        <v>164</v>
      </c>
      <c r="K103" s="1529"/>
      <c r="L103" s="1523"/>
      <c r="M103" s="1309" t="s">
        <v>97</v>
      </c>
      <c r="N103" s="1309" t="s">
        <v>234</v>
      </c>
      <c r="O103" s="1309" t="s">
        <v>235</v>
      </c>
      <c r="P103" s="1522" t="s">
        <v>79</v>
      </c>
      <c r="Q103" s="1523"/>
    </row>
    <row r="104" spans="1:17" ht="360">
      <c r="B104" s="217" t="s">
        <v>1495</v>
      </c>
      <c r="C104" s="217" t="s">
        <v>305</v>
      </c>
      <c r="D104" s="217" t="s">
        <v>2168</v>
      </c>
      <c r="E104" s="217">
        <v>16718386</v>
      </c>
      <c r="F104" s="217" t="s">
        <v>387</v>
      </c>
      <c r="G104" s="217" t="s">
        <v>2169</v>
      </c>
      <c r="H104" s="407">
        <v>36609</v>
      </c>
      <c r="I104" s="299" t="s">
        <v>514</v>
      </c>
      <c r="J104" s="217" t="s">
        <v>2170</v>
      </c>
      <c r="K104" s="299" t="s">
        <v>2171</v>
      </c>
      <c r="L104" s="299" t="s">
        <v>2172</v>
      </c>
      <c r="M104" s="217" t="s">
        <v>18</v>
      </c>
      <c r="N104" s="217" t="s">
        <v>18</v>
      </c>
      <c r="O104" s="217" t="s">
        <v>19</v>
      </c>
      <c r="P104" s="1620" t="s">
        <v>2285</v>
      </c>
      <c r="Q104" s="1620"/>
    </row>
    <row r="105" spans="1:17" ht="165">
      <c r="B105" s="217" t="s">
        <v>1075</v>
      </c>
      <c r="C105" s="217" t="s">
        <v>305</v>
      </c>
      <c r="D105" s="217" t="s">
        <v>2173</v>
      </c>
      <c r="E105" s="217">
        <v>34614736</v>
      </c>
      <c r="F105" s="217" t="s">
        <v>2174</v>
      </c>
      <c r="G105" s="217" t="s">
        <v>733</v>
      </c>
      <c r="H105" s="407">
        <v>40719</v>
      </c>
      <c r="I105" s="299" t="s">
        <v>514</v>
      </c>
      <c r="J105" s="217" t="s">
        <v>2176</v>
      </c>
      <c r="K105" s="299" t="s">
        <v>2177</v>
      </c>
      <c r="L105" s="299" t="s">
        <v>2178</v>
      </c>
      <c r="M105" s="217" t="s">
        <v>18</v>
      </c>
      <c r="N105" s="217" t="s">
        <v>18</v>
      </c>
      <c r="O105" s="217" t="s">
        <v>19</v>
      </c>
      <c r="P105" s="1620" t="s">
        <v>2285</v>
      </c>
      <c r="Q105" s="1620"/>
    </row>
    <row r="106" spans="1:17" ht="30">
      <c r="B106" s="217" t="s">
        <v>227</v>
      </c>
      <c r="C106" s="558" t="s">
        <v>321</v>
      </c>
      <c r="D106" s="217" t="s">
        <v>2179</v>
      </c>
      <c r="E106" s="217">
        <v>1061432432</v>
      </c>
      <c r="F106" s="217" t="s">
        <v>323</v>
      </c>
      <c r="G106" s="217" t="s">
        <v>2169</v>
      </c>
      <c r="H106" s="407">
        <v>41600</v>
      </c>
      <c r="I106" s="413" t="s">
        <v>514</v>
      </c>
      <c r="J106" s="217" t="s">
        <v>2180</v>
      </c>
      <c r="K106" s="299" t="s">
        <v>2181</v>
      </c>
      <c r="L106" s="299" t="s">
        <v>2182</v>
      </c>
      <c r="M106" s="217" t="s">
        <v>18</v>
      </c>
      <c r="N106" s="413" t="s">
        <v>18</v>
      </c>
      <c r="O106" s="217" t="s">
        <v>18</v>
      </c>
      <c r="P106" s="1539"/>
      <c r="Q106" s="1539"/>
    </row>
    <row r="109" spans="1:17" ht="15.75" thickBot="1">
      <c r="P109" s="559"/>
    </row>
    <row r="110" spans="1:17" s="30" customFormat="1" ht="30">
      <c r="B110" s="1283" t="s">
        <v>17</v>
      </c>
      <c r="C110" s="1283" t="s">
        <v>157</v>
      </c>
      <c r="D110" s="1309" t="s">
        <v>158</v>
      </c>
      <c r="E110" s="1283" t="s">
        <v>28</v>
      </c>
      <c r="F110" s="25" t="s">
        <v>228</v>
      </c>
      <c r="G110" s="178"/>
      <c r="H110" s="28"/>
      <c r="I110" s="28"/>
      <c r="J110" s="28"/>
      <c r="K110" s="28"/>
      <c r="L110" s="28"/>
      <c r="M110" s="28"/>
      <c r="N110" s="28"/>
      <c r="O110" s="28"/>
      <c r="P110" s="28"/>
      <c r="Q110" s="28"/>
    </row>
    <row r="111" spans="1:17" ht="150">
      <c r="B111" s="1540" t="s">
        <v>229</v>
      </c>
      <c r="C111" s="115" t="s">
        <v>230</v>
      </c>
      <c r="D111" s="1256">
        <v>25</v>
      </c>
      <c r="E111" s="71">
        <v>0</v>
      </c>
      <c r="F111" s="1541">
        <f>+E111+E112+E113</f>
        <v>10</v>
      </c>
      <c r="G111" s="27"/>
    </row>
    <row r="112" spans="1:17" ht="120">
      <c r="B112" s="1540"/>
      <c r="C112" s="115" t="s">
        <v>231</v>
      </c>
      <c r="D112" s="1262">
        <v>25</v>
      </c>
      <c r="E112" s="71">
        <v>0</v>
      </c>
      <c r="F112" s="1542"/>
      <c r="G112" s="27"/>
    </row>
    <row r="113" spans="2:7" ht="90">
      <c r="B113" s="1540"/>
      <c r="C113" s="115" t="s">
        <v>232</v>
      </c>
      <c r="D113" s="1256">
        <v>10</v>
      </c>
      <c r="E113" s="71">
        <v>10</v>
      </c>
      <c r="F113" s="1543"/>
      <c r="G113" s="27"/>
    </row>
    <row r="114" spans="2:7">
      <c r="C114" s="57"/>
    </row>
    <row r="117" spans="2:7">
      <c r="B117" s="8" t="s">
        <v>233</v>
      </c>
    </row>
    <row r="120" spans="2:7">
      <c r="B120" s="1309" t="s">
        <v>17</v>
      </c>
      <c r="C120" s="1309" t="s">
        <v>27</v>
      </c>
      <c r="D120" s="1283" t="s">
        <v>28</v>
      </c>
      <c r="E120" s="1283" t="s">
        <v>29</v>
      </c>
    </row>
    <row r="121" spans="2:7" ht="30">
      <c r="B121" s="1302" t="s">
        <v>236</v>
      </c>
      <c r="C121" s="1262">
        <v>40</v>
      </c>
      <c r="D121" s="1256">
        <f>+E96</f>
        <v>20</v>
      </c>
      <c r="E121" s="1519">
        <f>+D121+D122</f>
        <v>30</v>
      </c>
    </row>
    <row r="122" spans="2:7" ht="60">
      <c r="B122" s="1302" t="s">
        <v>237</v>
      </c>
      <c r="C122" s="1262">
        <v>60</v>
      </c>
      <c r="D122" s="1256">
        <f>+F111</f>
        <v>10</v>
      </c>
      <c r="E122" s="1520"/>
    </row>
  </sheetData>
  <mergeCells count="46">
    <mergeCell ref="P106:Q106"/>
    <mergeCell ref="B111:B113"/>
    <mergeCell ref="F111:F113"/>
    <mergeCell ref="E121:E122"/>
    <mergeCell ref="E96:E98"/>
    <mergeCell ref="B101:N101"/>
    <mergeCell ref="J103:L103"/>
    <mergeCell ref="P103:Q103"/>
    <mergeCell ref="P104:Q104"/>
    <mergeCell ref="P105:Q105"/>
    <mergeCell ref="B85:N85"/>
    <mergeCell ref="P68:Q68"/>
    <mergeCell ref="P69:Q69"/>
    <mergeCell ref="P70:Q70"/>
    <mergeCell ref="P71:Q71"/>
    <mergeCell ref="P72:Q72"/>
    <mergeCell ref="P73:Q73"/>
    <mergeCell ref="P74:Q74"/>
    <mergeCell ref="B75:Q75"/>
    <mergeCell ref="D78:E78"/>
    <mergeCell ref="D79:E79"/>
    <mergeCell ref="B82:P82"/>
    <mergeCell ref="P67:Q67"/>
    <mergeCell ref="B45:B46"/>
    <mergeCell ref="C45:C46"/>
    <mergeCell ref="D45:E45"/>
    <mergeCell ref="C49:N49"/>
    <mergeCell ref="B51:N51"/>
    <mergeCell ref="O54:P54"/>
    <mergeCell ref="O55:P55"/>
    <mergeCell ref="B61:N61"/>
    <mergeCell ref="P64:Q64"/>
    <mergeCell ref="P65:Q65"/>
    <mergeCell ref="P66:Q66"/>
    <mergeCell ref="B43:C43"/>
    <mergeCell ref="B2:P2"/>
    <mergeCell ref="B4:P4"/>
    <mergeCell ref="C6:N6"/>
    <mergeCell ref="C7:N7"/>
    <mergeCell ref="C8:N8"/>
    <mergeCell ref="C9:N9"/>
    <mergeCell ref="C10:E10"/>
    <mergeCell ref="B14:C15"/>
    <mergeCell ref="B16:C16"/>
    <mergeCell ref="E34:E35"/>
    <mergeCell ref="M37:N37"/>
  </mergeCells>
  <dataValidations count="2">
    <dataValidation type="decimal" allowBlank="1" showInputMessage="1" showErrorMessage="1" sqref="WVH983044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WBP983044 VRT983044 VHX983044 UYB983044 UOF983044 UEJ983044 TUN983044 TKR983044 TAV983044 SQZ983044 SHD983044 RXH983044 RNL983044 RDP983044 QTT983044 QJX983044 QAB983044 PQF983044 PGJ983044 OWN983044 OMR983044 OCV983044 NSZ983044 NJD983044 MZH983044 MPL983044 MFP983044 LVT983044 LLX983044 LCB983044 KSF983044 KIJ983044 JYN983044 JOR983044 JEV983044 IUZ983044 ILD983044 IBH983044 HRL983044 HHP983044 GXT983044 GNX983044 GEB983044 FUF983044 FKJ983044 FAN983044 EQR983044 EGV983044 DWZ983044 DND983044 DDH983044 CTL983044 CJP983044 BZT983044 BPX983044 BGB983044 AWF983044 AMJ983044 ACN983044 SR983044 IV983044 C983038 WVH917508 WLL917508 WBP917508 VRT917508 VHX917508 UYB917508 UOF917508 UEJ917508 TUN917508 TKR917508 TAV917508 SQZ917508 SHD917508 RXH917508 RNL917508 RDP917508 QTT917508 QJX917508 QAB917508 PQF917508 PGJ917508 OWN917508 OMR917508 OCV917508 NSZ917508 NJD917508 MZH917508 MPL917508 MFP917508 LVT917508 LLX917508 LCB917508 KSF917508 KIJ917508 JYN917508 JOR917508 JEV917508 IUZ917508 ILD917508 IBH917508 HRL917508 HHP917508 GXT917508 GNX917508 GEB917508 FUF917508 FKJ917508 FAN917508 EQR917508 EGV917508 DWZ917508 DND917508 DDH917508 CTL917508 CJP917508 BZT917508 BPX917508 BGB917508 AWF917508 AMJ917508 ACN917508 SR917508 IV917508 C917502 WVH851972 WLL851972 WBP851972 VRT851972 VHX851972 UYB851972 UOF851972 UEJ851972 TUN851972 TKR851972 TAV851972 SQZ851972 SHD851972 RXH851972 RNL851972 RDP851972 QTT851972 QJX851972 QAB851972 PQF851972 PGJ851972 OWN851972 OMR851972 OCV851972 NSZ851972 NJD851972 MZH851972 MPL851972 MFP851972 LVT851972 LLX851972 LCB851972 KSF851972 KIJ851972 JYN851972 JOR851972 JEV851972 IUZ851972 ILD851972 IBH851972 HRL851972 HHP851972 GXT851972 GNX851972 GEB851972 FUF851972 FKJ851972 FAN851972 EQR851972 EGV851972 DWZ851972 DND851972 DDH851972 CTL851972 CJP851972 BZT851972 BPX851972 BGB851972 AWF851972 AMJ851972 ACN851972 SR851972 IV851972 C851966 WVH786436 WLL786436 WBP786436 VRT786436 VHX786436 UYB786436 UOF786436 UEJ786436 TUN786436 TKR786436 TAV786436 SQZ786436 SHD786436 RXH786436 RNL786436 RDP786436 QTT786436 QJX786436 QAB786436 PQF786436 PGJ786436 OWN786436 OMR786436 OCV786436 NSZ786436 NJD786436 MZH786436 MPL786436 MFP786436 LVT786436 LLX786436 LCB786436 KSF786436 KIJ786436 JYN786436 JOR786436 JEV786436 IUZ786436 ILD786436 IBH786436 HRL786436 HHP786436 GXT786436 GNX786436 GEB786436 FUF786436 FKJ786436 FAN786436 EQR786436 EGV786436 DWZ786436 DND786436 DDH786436 CTL786436 CJP786436 BZT786436 BPX786436 BGB786436 AWF786436 AMJ786436 ACN786436 SR786436 IV786436 C786430 WVH720900 WLL720900 WBP720900 VRT720900 VHX720900 UYB720900 UOF720900 UEJ720900 TUN720900 TKR720900 TAV720900 SQZ720900 SHD720900 RXH720900 RNL720900 RDP720900 QTT720900 QJX720900 QAB720900 PQF720900 PGJ720900 OWN720900 OMR720900 OCV720900 NSZ720900 NJD720900 MZH720900 MPL720900 MFP720900 LVT720900 LLX720900 LCB720900 KSF720900 KIJ720900 JYN720900 JOR720900 JEV720900 IUZ720900 ILD720900 IBH720900 HRL720900 HHP720900 GXT720900 GNX720900 GEB720900 FUF720900 FKJ720900 FAN720900 EQR720900 EGV720900 DWZ720900 DND720900 DDH720900 CTL720900 CJP720900 BZT720900 BPX720900 BGB720900 AWF720900 AMJ720900 ACN720900 SR720900 IV720900 C720894 WVH655364 WLL655364 WBP655364 VRT655364 VHX655364 UYB655364 UOF655364 UEJ655364 TUN655364 TKR655364 TAV655364 SQZ655364 SHD655364 RXH655364 RNL655364 RDP655364 QTT655364 QJX655364 QAB655364 PQF655364 PGJ655364 OWN655364 OMR655364 OCV655364 NSZ655364 NJD655364 MZH655364 MPL655364 MFP655364 LVT655364 LLX655364 LCB655364 KSF655364 KIJ655364 JYN655364 JOR655364 JEV655364 IUZ655364 ILD655364 IBH655364 HRL655364 HHP655364 GXT655364 GNX655364 GEB655364 FUF655364 FKJ655364 FAN655364 EQR655364 EGV655364 DWZ655364 DND655364 DDH655364 CTL655364 CJP655364 BZT655364 BPX655364 BGB655364 AWF655364 AMJ655364 ACN655364 SR655364 IV655364 C655358 WVH589828 WLL589828 WBP589828 VRT589828 VHX589828 UYB589828 UOF589828 UEJ589828 TUN589828 TKR589828 TAV589828 SQZ589828 SHD589828 RXH589828 RNL589828 RDP589828 QTT589828 QJX589828 QAB589828 PQF589828 PGJ589828 OWN589828 OMR589828 OCV589828 NSZ589828 NJD589828 MZH589828 MPL589828 MFP589828 LVT589828 LLX589828 LCB589828 KSF589828 KIJ589828 JYN589828 JOR589828 JEV589828 IUZ589828 ILD589828 IBH589828 HRL589828 HHP589828 GXT589828 GNX589828 GEB589828 FUF589828 FKJ589828 FAN589828 EQR589828 EGV589828 DWZ589828 DND589828 DDH589828 CTL589828 CJP589828 BZT589828 BPX589828 BGB589828 AWF589828 AMJ589828 ACN589828 SR589828 IV589828 C589822 WVH524292 WLL524292 WBP524292 VRT524292 VHX524292 UYB524292 UOF524292 UEJ524292 TUN524292 TKR524292 TAV524292 SQZ524292 SHD524292 RXH524292 RNL524292 RDP524292 QTT524292 QJX524292 QAB524292 PQF524292 PGJ524292 OWN524292 OMR524292 OCV524292 NSZ524292 NJD524292 MZH524292 MPL524292 MFP524292 LVT524292 LLX524292 LCB524292 KSF524292 KIJ524292 JYN524292 JOR524292 JEV524292 IUZ524292 ILD524292 IBH524292 HRL524292 HHP524292 GXT524292 GNX524292 GEB524292 FUF524292 FKJ524292 FAN524292 EQR524292 EGV524292 DWZ524292 DND524292 DDH524292 CTL524292 CJP524292 BZT524292 BPX524292 BGB524292 AWF524292 AMJ524292 ACN524292 SR524292 IV524292 C524286 WVH458756 WLL458756 WBP458756 VRT458756 VHX458756 UYB458756 UOF458756 UEJ458756 TUN458756 TKR458756 TAV458756 SQZ458756 SHD458756 RXH458756 RNL458756 RDP458756 QTT458756 QJX458756 QAB458756 PQF458756 PGJ458756 OWN458756 OMR458756 OCV458756 NSZ458756 NJD458756 MZH458756 MPL458756 MFP458756 LVT458756 LLX458756 LCB458756 KSF458756 KIJ458756 JYN458756 JOR458756 JEV458756 IUZ458756 ILD458756 IBH458756 HRL458756 HHP458756 GXT458756 GNX458756 GEB458756 FUF458756 FKJ458756 FAN458756 EQR458756 EGV458756 DWZ458756 DND458756 DDH458756 CTL458756 CJP458756 BZT458756 BPX458756 BGB458756 AWF458756 AMJ458756 ACN458756 SR458756 IV458756 C458750 WVH393220 WLL393220 WBP393220 VRT393220 VHX393220 UYB393220 UOF393220 UEJ393220 TUN393220 TKR393220 TAV393220 SQZ393220 SHD393220 RXH393220 RNL393220 RDP393220 QTT393220 QJX393220 QAB393220 PQF393220 PGJ393220 OWN393220 OMR393220 OCV393220 NSZ393220 NJD393220 MZH393220 MPL393220 MFP393220 LVT393220 LLX393220 LCB393220 KSF393220 KIJ393220 JYN393220 JOR393220 JEV393220 IUZ393220 ILD393220 IBH393220 HRL393220 HHP393220 GXT393220 GNX393220 GEB393220 FUF393220 FKJ393220 FAN393220 EQR393220 EGV393220 DWZ393220 DND393220 DDH393220 CTL393220 CJP393220 BZT393220 BPX393220 BGB393220 AWF393220 AMJ393220 ACN393220 SR393220 IV393220 C393214 WVH327684 WLL327684 WBP327684 VRT327684 VHX327684 UYB327684 UOF327684 UEJ327684 TUN327684 TKR327684 TAV327684 SQZ327684 SHD327684 RXH327684 RNL327684 RDP327684 QTT327684 QJX327684 QAB327684 PQF327684 PGJ327684 OWN327684 OMR327684 OCV327684 NSZ327684 NJD327684 MZH327684 MPL327684 MFP327684 LVT327684 LLX327684 LCB327684 KSF327684 KIJ327684 JYN327684 JOR327684 JEV327684 IUZ327684 ILD327684 IBH327684 HRL327684 HHP327684 GXT327684 GNX327684 GEB327684 FUF327684 FKJ327684 FAN327684 EQR327684 EGV327684 DWZ327684 DND327684 DDH327684 CTL327684 CJP327684 BZT327684 BPX327684 BGB327684 AWF327684 AMJ327684 ACN327684 SR327684 IV327684 C327678 WVH262148 WLL262148 WBP262148 VRT262148 VHX262148 UYB262148 UOF262148 UEJ262148 TUN262148 TKR262148 TAV262148 SQZ262148 SHD262148 RXH262148 RNL262148 RDP262148 QTT262148 QJX262148 QAB262148 PQF262148 PGJ262148 OWN262148 OMR262148 OCV262148 NSZ262148 NJD262148 MZH262148 MPL262148 MFP262148 LVT262148 LLX262148 LCB262148 KSF262148 KIJ262148 JYN262148 JOR262148 JEV262148 IUZ262148 ILD262148 IBH262148 HRL262148 HHP262148 GXT262148 GNX262148 GEB262148 FUF262148 FKJ262148 FAN262148 EQR262148 EGV262148 DWZ262148 DND262148 DDH262148 CTL262148 CJP262148 BZT262148 BPX262148 BGB262148 AWF262148 AMJ262148 ACN262148 SR262148 IV262148 C262142 WVH196612 WLL196612 WBP196612 VRT196612 VHX196612 UYB196612 UOF196612 UEJ196612 TUN196612 TKR196612 TAV196612 SQZ196612 SHD196612 RXH196612 RNL196612 RDP196612 QTT196612 QJX196612 QAB196612 PQF196612 PGJ196612 OWN196612 OMR196612 OCV196612 NSZ196612 NJD196612 MZH196612 MPL196612 MFP196612 LVT196612 LLX196612 LCB196612 KSF196612 KIJ196612 JYN196612 JOR196612 JEV196612 IUZ196612 ILD196612 IBH196612 HRL196612 HHP196612 GXT196612 GNX196612 GEB196612 FUF196612 FKJ196612 FAN196612 EQR196612 EGV196612 DWZ196612 DND196612 DDH196612 CTL196612 CJP196612 BZT196612 BPX196612 BGB196612 AWF196612 AMJ196612 ACN196612 SR196612 IV196612 C196606 WVH131076 WLL131076 WBP131076 VRT131076 VHX131076 UYB131076 UOF131076 UEJ131076 TUN131076 TKR131076 TAV131076 SQZ131076 SHD131076 RXH131076 RNL131076 RDP131076 QTT131076 QJX131076 QAB131076 PQF131076 PGJ131076 OWN131076 OMR131076 OCV131076 NSZ131076 NJD131076 MZH131076 MPL131076 MFP131076 LVT131076 LLX131076 LCB131076 KSF131076 KIJ131076 JYN131076 JOR131076 JEV131076 IUZ131076 ILD131076 IBH131076 HRL131076 HHP131076 GXT131076 GNX131076 GEB131076 FUF131076 FKJ131076 FAN131076 EQR131076 EGV131076 DWZ131076 DND131076 DDH131076 CTL131076 CJP131076 BZT131076 BPX131076 BGB131076 AWF131076 AMJ131076 ACN131076 SR131076 IV131076 C131070 WVH65540 WLL65540 WBP65540 VRT65540 VHX65540 UYB65540 UOF65540 UEJ65540 TUN65540 TKR65540 TAV65540 SQZ65540 SHD65540 RXH65540 RNL65540 RDP65540 QTT65540 QJX65540 QAB65540 PQF65540 PGJ65540 OWN65540 OMR65540 OCV65540 NSZ65540 NJD65540 MZH65540 MPL65540 MFP65540 LVT65540 LLX65540 LCB65540 KSF65540 KIJ65540 JYN65540 JOR65540 JEV65540 IUZ65540 ILD65540 IBH65540 HRL65540 HHP65540 GXT65540 GNX65540 GEB65540 FUF65540 FKJ65540 FAN65540 EQR65540 EGV65540 DWZ65540 DND65540 DDH65540 CTL65540 CJP65540 BZT65540 BPX65540 BGB65540 AWF65540 AMJ65540 ACN65540 SR65540 IV65540 C65534 WLL983044">
      <formula1>0</formula1>
      <formula2>1</formula2>
    </dataValidation>
    <dataValidation type="list" allowBlank="1" showInputMessage="1" showErrorMessage="1" sqref="WVE983044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WLI983044 WBM983044 VRQ983044 VHU983044 UXY983044 UOC983044 UEG983044 TUK983044 TKO983044 TAS983044 SQW983044 SHA983044 RXE983044 RNI983044 RDM983044 QTQ983044 QJU983044 PZY983044 PQC983044 PGG983044 OWK983044 OMO983044 OCS983044 NSW983044 NJA983044 MZE983044 MPI983044 MFM983044 LVQ983044 LLU983044 LBY983044 KSC983044 KIG983044 JYK983044 JOO983044 JES983044 IUW983044 ILA983044 IBE983044 HRI983044 HHM983044 GXQ983044 GNU983044 GDY983044 FUC983044 FKG983044 FAK983044 EQO983044 EGS983044 DWW983044 DNA983044 DDE983044 CTI983044 CJM983044 BZQ983044 BPU983044 BFY983044 AWC983044 AMG983044 ACK983044 SO983044 IS983044 A983045 WVE917508 WLI917508 WBM917508 VRQ917508 VHU917508 UXY917508 UOC917508 UEG917508 TUK917508 TKO917508 TAS917508 SQW917508 SHA917508 RXE917508 RNI917508 RDM917508 QTQ917508 QJU917508 PZY917508 PQC917508 PGG917508 OWK917508 OMO917508 OCS917508 NSW917508 NJA917508 MZE917508 MPI917508 MFM917508 LVQ917508 LLU917508 LBY917508 KSC917508 KIG917508 JYK917508 JOO917508 JES917508 IUW917508 ILA917508 IBE917508 HRI917508 HHM917508 GXQ917508 GNU917508 GDY917508 FUC917508 FKG917508 FAK917508 EQO917508 EGS917508 DWW917508 DNA917508 DDE917508 CTI917508 CJM917508 BZQ917508 BPU917508 BFY917508 AWC917508 AMG917508 ACK917508 SO917508 IS917508 A917509 WVE851972 WLI851972 WBM851972 VRQ851972 VHU851972 UXY851972 UOC851972 UEG851972 TUK851972 TKO851972 TAS851972 SQW851972 SHA851972 RXE851972 RNI851972 RDM851972 QTQ851972 QJU851972 PZY851972 PQC851972 PGG851972 OWK851972 OMO851972 OCS851972 NSW851972 NJA851972 MZE851972 MPI851972 MFM851972 LVQ851972 LLU851972 LBY851972 KSC851972 KIG851972 JYK851972 JOO851972 JES851972 IUW851972 ILA851972 IBE851972 HRI851972 HHM851972 GXQ851972 GNU851972 GDY851972 FUC851972 FKG851972 FAK851972 EQO851972 EGS851972 DWW851972 DNA851972 DDE851972 CTI851972 CJM851972 BZQ851972 BPU851972 BFY851972 AWC851972 AMG851972 ACK851972 SO851972 IS851972 A851973 WVE786436 WLI786436 WBM786436 VRQ786436 VHU786436 UXY786436 UOC786436 UEG786436 TUK786436 TKO786436 TAS786436 SQW786436 SHA786436 RXE786436 RNI786436 RDM786436 QTQ786436 QJU786436 PZY786436 PQC786436 PGG786436 OWK786436 OMO786436 OCS786436 NSW786436 NJA786436 MZE786436 MPI786436 MFM786436 LVQ786436 LLU786436 LBY786436 KSC786436 KIG786436 JYK786436 JOO786436 JES786436 IUW786436 ILA786436 IBE786436 HRI786436 HHM786436 GXQ786436 GNU786436 GDY786436 FUC786436 FKG786436 FAK786436 EQO786436 EGS786436 DWW786436 DNA786436 DDE786436 CTI786436 CJM786436 BZQ786436 BPU786436 BFY786436 AWC786436 AMG786436 ACK786436 SO786436 IS786436 A786437 WVE720900 WLI720900 WBM720900 VRQ720900 VHU720900 UXY720900 UOC720900 UEG720900 TUK720900 TKO720900 TAS720900 SQW720900 SHA720900 RXE720900 RNI720900 RDM720900 QTQ720900 QJU720900 PZY720900 PQC720900 PGG720900 OWK720900 OMO720900 OCS720900 NSW720900 NJA720900 MZE720900 MPI720900 MFM720900 LVQ720900 LLU720900 LBY720900 KSC720900 KIG720900 JYK720900 JOO720900 JES720900 IUW720900 ILA720900 IBE720900 HRI720900 HHM720900 GXQ720900 GNU720900 GDY720900 FUC720900 FKG720900 FAK720900 EQO720900 EGS720900 DWW720900 DNA720900 DDE720900 CTI720900 CJM720900 BZQ720900 BPU720900 BFY720900 AWC720900 AMG720900 ACK720900 SO720900 IS720900 A720901 WVE655364 WLI655364 WBM655364 VRQ655364 VHU655364 UXY655364 UOC655364 UEG655364 TUK655364 TKO655364 TAS655364 SQW655364 SHA655364 RXE655364 RNI655364 RDM655364 QTQ655364 QJU655364 PZY655364 PQC655364 PGG655364 OWK655364 OMO655364 OCS655364 NSW655364 NJA655364 MZE655364 MPI655364 MFM655364 LVQ655364 LLU655364 LBY655364 KSC655364 KIG655364 JYK655364 JOO655364 JES655364 IUW655364 ILA655364 IBE655364 HRI655364 HHM655364 GXQ655364 GNU655364 GDY655364 FUC655364 FKG655364 FAK655364 EQO655364 EGS655364 DWW655364 DNA655364 DDE655364 CTI655364 CJM655364 BZQ655364 BPU655364 BFY655364 AWC655364 AMG655364 ACK655364 SO655364 IS655364 A655365 WVE589828 WLI589828 WBM589828 VRQ589828 VHU589828 UXY589828 UOC589828 UEG589828 TUK589828 TKO589828 TAS589828 SQW589828 SHA589828 RXE589828 RNI589828 RDM589828 QTQ589828 QJU589828 PZY589828 PQC589828 PGG589828 OWK589828 OMO589828 OCS589828 NSW589828 NJA589828 MZE589828 MPI589828 MFM589828 LVQ589828 LLU589828 LBY589828 KSC589828 KIG589828 JYK589828 JOO589828 JES589828 IUW589828 ILA589828 IBE589828 HRI589828 HHM589828 GXQ589828 GNU589828 GDY589828 FUC589828 FKG589828 FAK589828 EQO589828 EGS589828 DWW589828 DNA589828 DDE589828 CTI589828 CJM589828 BZQ589828 BPU589828 BFY589828 AWC589828 AMG589828 ACK589828 SO589828 IS589828 A589829 WVE524292 WLI524292 WBM524292 VRQ524292 VHU524292 UXY524292 UOC524292 UEG524292 TUK524292 TKO524292 TAS524292 SQW524292 SHA524292 RXE524292 RNI524292 RDM524292 QTQ524292 QJU524292 PZY524292 PQC524292 PGG524292 OWK524292 OMO524292 OCS524292 NSW524292 NJA524292 MZE524292 MPI524292 MFM524292 LVQ524292 LLU524292 LBY524292 KSC524292 KIG524292 JYK524292 JOO524292 JES524292 IUW524292 ILA524292 IBE524292 HRI524292 HHM524292 GXQ524292 GNU524292 GDY524292 FUC524292 FKG524292 FAK524292 EQO524292 EGS524292 DWW524292 DNA524292 DDE524292 CTI524292 CJM524292 BZQ524292 BPU524292 BFY524292 AWC524292 AMG524292 ACK524292 SO524292 IS524292 A524293 WVE458756 WLI458756 WBM458756 VRQ458756 VHU458756 UXY458756 UOC458756 UEG458756 TUK458756 TKO458756 TAS458756 SQW458756 SHA458756 RXE458756 RNI458756 RDM458756 QTQ458756 QJU458756 PZY458756 PQC458756 PGG458756 OWK458756 OMO458756 OCS458756 NSW458756 NJA458756 MZE458756 MPI458756 MFM458756 LVQ458756 LLU458756 LBY458756 KSC458756 KIG458756 JYK458756 JOO458756 JES458756 IUW458756 ILA458756 IBE458756 HRI458756 HHM458756 GXQ458756 GNU458756 GDY458756 FUC458756 FKG458756 FAK458756 EQO458756 EGS458756 DWW458756 DNA458756 DDE458756 CTI458756 CJM458756 BZQ458756 BPU458756 BFY458756 AWC458756 AMG458756 ACK458756 SO458756 IS458756 A458757 WVE393220 WLI393220 WBM393220 VRQ393220 VHU393220 UXY393220 UOC393220 UEG393220 TUK393220 TKO393220 TAS393220 SQW393220 SHA393220 RXE393220 RNI393220 RDM393220 QTQ393220 QJU393220 PZY393220 PQC393220 PGG393220 OWK393220 OMO393220 OCS393220 NSW393220 NJA393220 MZE393220 MPI393220 MFM393220 LVQ393220 LLU393220 LBY393220 KSC393220 KIG393220 JYK393220 JOO393220 JES393220 IUW393220 ILA393220 IBE393220 HRI393220 HHM393220 GXQ393220 GNU393220 GDY393220 FUC393220 FKG393220 FAK393220 EQO393220 EGS393220 DWW393220 DNA393220 DDE393220 CTI393220 CJM393220 BZQ393220 BPU393220 BFY393220 AWC393220 AMG393220 ACK393220 SO393220 IS393220 A393221 WVE327684 WLI327684 WBM327684 VRQ327684 VHU327684 UXY327684 UOC327684 UEG327684 TUK327684 TKO327684 TAS327684 SQW327684 SHA327684 RXE327684 RNI327684 RDM327684 QTQ327684 QJU327684 PZY327684 PQC327684 PGG327684 OWK327684 OMO327684 OCS327684 NSW327684 NJA327684 MZE327684 MPI327684 MFM327684 LVQ327684 LLU327684 LBY327684 KSC327684 KIG327684 JYK327684 JOO327684 JES327684 IUW327684 ILA327684 IBE327684 HRI327684 HHM327684 GXQ327684 GNU327684 GDY327684 FUC327684 FKG327684 FAK327684 EQO327684 EGS327684 DWW327684 DNA327684 DDE327684 CTI327684 CJM327684 BZQ327684 BPU327684 BFY327684 AWC327684 AMG327684 ACK327684 SO327684 IS327684 A327685 WVE262148 WLI262148 WBM262148 VRQ262148 VHU262148 UXY262148 UOC262148 UEG262148 TUK262148 TKO262148 TAS262148 SQW262148 SHA262148 RXE262148 RNI262148 RDM262148 QTQ262148 QJU262148 PZY262148 PQC262148 PGG262148 OWK262148 OMO262148 OCS262148 NSW262148 NJA262148 MZE262148 MPI262148 MFM262148 LVQ262148 LLU262148 LBY262148 KSC262148 KIG262148 JYK262148 JOO262148 JES262148 IUW262148 ILA262148 IBE262148 HRI262148 HHM262148 GXQ262148 GNU262148 GDY262148 FUC262148 FKG262148 FAK262148 EQO262148 EGS262148 DWW262148 DNA262148 DDE262148 CTI262148 CJM262148 BZQ262148 BPU262148 BFY262148 AWC262148 AMG262148 ACK262148 SO262148 IS262148 A262149 WVE196612 WLI196612 WBM196612 VRQ196612 VHU196612 UXY196612 UOC196612 UEG196612 TUK196612 TKO196612 TAS196612 SQW196612 SHA196612 RXE196612 RNI196612 RDM196612 QTQ196612 QJU196612 PZY196612 PQC196612 PGG196612 OWK196612 OMO196612 OCS196612 NSW196612 NJA196612 MZE196612 MPI196612 MFM196612 LVQ196612 LLU196612 LBY196612 KSC196612 KIG196612 JYK196612 JOO196612 JES196612 IUW196612 ILA196612 IBE196612 HRI196612 HHM196612 GXQ196612 GNU196612 GDY196612 FUC196612 FKG196612 FAK196612 EQO196612 EGS196612 DWW196612 DNA196612 DDE196612 CTI196612 CJM196612 BZQ196612 BPU196612 BFY196612 AWC196612 AMG196612 ACK196612 SO196612 IS196612 A196613 WVE131076 WLI131076 WBM131076 VRQ131076 VHU131076 UXY131076 UOC131076 UEG131076 TUK131076 TKO131076 TAS131076 SQW131076 SHA131076 RXE131076 RNI131076 RDM131076 QTQ131076 QJU131076 PZY131076 PQC131076 PGG131076 OWK131076 OMO131076 OCS131076 NSW131076 NJA131076 MZE131076 MPI131076 MFM131076 LVQ131076 LLU131076 LBY131076 KSC131076 KIG131076 JYK131076 JOO131076 JES131076 IUW131076 ILA131076 IBE131076 HRI131076 HHM131076 GXQ131076 GNU131076 GDY131076 FUC131076 FKG131076 FAK131076 EQO131076 EGS131076 DWW131076 DNA131076 DDE131076 CTI131076 CJM131076 BZQ131076 BPU131076 BFY131076 AWC131076 AMG131076 ACK131076 SO131076 IS131076 A131077 WVE65540 WLI65540 WBM65540 VRQ65540 VHU65540 UXY65540 UOC65540 UEG65540 TUK65540 TKO65540 TAS65540 SQW65540 SHA65540 RXE65540 RNI65540 RDM65540 QTQ65540 QJU65540 PZY65540 PQC65540 PGG65540 OWK65540 OMO65540 OCS65540 NSW65540 NJA65540 MZE65540 MPI65540 MFM65540 LVQ65540 LLU65540 LBY65540 KSC65540 KIG65540 JYK65540 JOO65540 JES65540 IUW65540 ILA65540 IBE65540 HRI65540 HHM65540 GXQ65540 GNU65540 GDY65540 FUC65540 FKG65540 FAK65540 EQO65540 EGS65540 DWW65540 DNA65540 DDE65540 CTI65540 CJM65540 BZQ65540 BPU65540 BFY65540 AWC65540 AMG65540 ACK65540 SO65540 IS65540 A65541">
      <formula1>"1,2,3,4,5"</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7"/>
  <sheetViews>
    <sheetView topLeftCell="A12" zoomScale="70" zoomScaleNormal="70" workbookViewId="0">
      <selection activeCell="B34" sqref="B34"/>
    </sheetView>
  </sheetViews>
  <sheetFormatPr baseColWidth="10" defaultRowHeight="15"/>
  <cols>
    <col min="1" max="1" width="8.425781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8" style="28" customWidth="1"/>
    <col min="12" max="12" width="34.4257812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c r="B5" s="8"/>
    </row>
    <row r="6" spans="2:16" ht="15.75" thickBot="1">
      <c r="B6" s="116" t="s">
        <v>2</v>
      </c>
      <c r="C6" s="1507" t="s">
        <v>1140</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2286</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10</v>
      </c>
      <c r="E14" s="1265" t="s">
        <v>11</v>
      </c>
      <c r="F14" s="1265" t="s">
        <v>12</v>
      </c>
      <c r="G14" s="148"/>
      <c r="I14" s="41"/>
      <c r="J14" s="41"/>
      <c r="K14" s="41"/>
      <c r="L14" s="41"/>
      <c r="M14" s="41"/>
      <c r="N14" s="1289"/>
    </row>
    <row r="15" spans="2:16">
      <c r="B15" s="1516"/>
      <c r="C15" s="1516"/>
      <c r="D15" s="1265">
        <v>31</v>
      </c>
      <c r="E15" s="42">
        <v>979465680</v>
      </c>
      <c r="F15" s="532">
        <v>360</v>
      </c>
      <c r="G15" s="150"/>
      <c r="I15" s="45"/>
      <c r="J15" s="45"/>
      <c r="K15" s="45"/>
      <c r="L15" s="45"/>
      <c r="M15" s="45"/>
      <c r="N15" s="1289"/>
    </row>
    <row r="16" spans="2:16" ht="15.75" thickBot="1">
      <c r="B16" s="1517" t="s">
        <v>13</v>
      </c>
      <c r="C16" s="1518"/>
      <c r="D16" s="1265"/>
      <c r="E16" s="3">
        <f>SUM(E15:E15)</f>
        <v>979465680</v>
      </c>
      <c r="F16" s="560">
        <f>SUM(F15:F15)</f>
        <v>360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288</v>
      </c>
      <c r="D18" s="195"/>
      <c r="E18" s="6">
        <f>E16</f>
        <v>979465680</v>
      </c>
      <c r="F18" s="546"/>
      <c r="G18" s="7"/>
      <c r="H18" s="7"/>
      <c r="I18" s="53"/>
      <c r="J18" s="53"/>
      <c r="K18" s="53"/>
      <c r="L18" s="53"/>
      <c r="M18" s="53"/>
    </row>
    <row r="19" spans="1:14">
      <c r="A19" s="142"/>
      <c r="C19" s="507"/>
      <c r="D19" s="224"/>
      <c r="E19" s="508"/>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59"/>
      <c r="D24" s="59" t="s">
        <v>21</v>
      </c>
      <c r="E24" s="57"/>
      <c r="F24" s="57"/>
      <c r="G24" s="57"/>
      <c r="H24" s="57"/>
      <c r="I24" s="39"/>
      <c r="J24" s="39"/>
      <c r="K24" s="39"/>
      <c r="L24" s="39"/>
      <c r="M24" s="39"/>
      <c r="N24" s="1289"/>
    </row>
    <row r="25" spans="1:14">
      <c r="A25" s="142"/>
      <c r="B25" s="59" t="s">
        <v>22</v>
      </c>
      <c r="C25" s="59" t="s">
        <v>21</v>
      </c>
      <c r="D25" s="59"/>
      <c r="E25" s="57"/>
      <c r="F25" s="57"/>
      <c r="G25" s="57"/>
      <c r="H25" s="57"/>
      <c r="I25" s="39"/>
      <c r="J25" s="39"/>
      <c r="K25" s="39"/>
      <c r="L25" s="39"/>
      <c r="M25" s="39"/>
      <c r="N25" s="1289"/>
    </row>
    <row r="26" spans="1:14">
      <c r="A26" s="142"/>
      <c r="B26" s="59" t="s">
        <v>23</v>
      </c>
      <c r="C26" s="59" t="s">
        <v>21</v>
      </c>
      <c r="D26" s="59"/>
      <c r="E26" s="57"/>
      <c r="F26" s="57"/>
      <c r="G26" s="57"/>
      <c r="H26" s="57"/>
      <c r="I26" s="39"/>
      <c r="J26" s="39"/>
      <c r="K26" s="39"/>
      <c r="L26" s="39"/>
      <c r="M26" s="39"/>
      <c r="N26" s="1289"/>
    </row>
    <row r="27" spans="1:14">
      <c r="A27" s="142"/>
      <c r="B27" s="59" t="s">
        <v>24</v>
      </c>
      <c r="C27" s="59"/>
      <c r="D27" s="59" t="s">
        <v>21</v>
      </c>
      <c r="E27" s="57"/>
      <c r="F27" s="57"/>
      <c r="G27" s="57"/>
      <c r="H27" s="57"/>
      <c r="I27" s="39"/>
      <c r="J27" s="39"/>
      <c r="K27" s="39"/>
      <c r="L27" s="39"/>
      <c r="M27" s="39"/>
      <c r="N27" s="1289"/>
    </row>
    <row r="28" spans="1:14">
      <c r="A28" s="142"/>
      <c r="B28" s="90" t="s">
        <v>25</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30">
      <c r="A34" s="142"/>
      <c r="B34" s="1302" t="s">
        <v>30</v>
      </c>
      <c r="C34" s="1262">
        <v>40</v>
      </c>
      <c r="D34" s="1256">
        <v>0</v>
      </c>
      <c r="E34" s="1519">
        <f>+D34+D35</f>
        <v>0</v>
      </c>
      <c r="F34" s="57"/>
      <c r="G34" s="57"/>
      <c r="H34" s="57"/>
      <c r="I34" s="39"/>
      <c r="J34" s="39"/>
      <c r="K34" s="39"/>
      <c r="L34" s="39"/>
      <c r="M34" s="39"/>
      <c r="N34" s="1289"/>
    </row>
    <row r="35" spans="1:26" ht="60">
      <c r="A35" s="142"/>
      <c r="B35" s="1302" t="s">
        <v>31</v>
      </c>
      <c r="C35" s="1262">
        <v>60</v>
      </c>
      <c r="D35" s="1256">
        <f>+F116</f>
        <v>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18.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111.75" customHeight="1">
      <c r="A41" s="1311">
        <v>1</v>
      </c>
      <c r="B41" s="16" t="s">
        <v>2287</v>
      </c>
      <c r="C41" s="16" t="s">
        <v>2288</v>
      </c>
      <c r="D41" s="16" t="s">
        <v>340</v>
      </c>
      <c r="E41" s="114" t="s">
        <v>2289</v>
      </c>
      <c r="F41" s="16" t="s">
        <v>18</v>
      </c>
      <c r="G41" s="99" t="s">
        <v>514</v>
      </c>
      <c r="H41" s="100">
        <v>41528</v>
      </c>
      <c r="I41" s="100">
        <v>41851</v>
      </c>
      <c r="J41" s="103" t="s">
        <v>19</v>
      </c>
      <c r="K41" s="15" t="s">
        <v>2290</v>
      </c>
      <c r="L41" s="103" t="s">
        <v>514</v>
      </c>
      <c r="M41" s="15">
        <v>550</v>
      </c>
      <c r="N41" s="105" t="s">
        <v>514</v>
      </c>
      <c r="O41" s="106">
        <v>1051718325</v>
      </c>
      <c r="P41" s="106" t="s">
        <v>2291</v>
      </c>
      <c r="Q41" s="18" t="s">
        <v>2292</v>
      </c>
      <c r="R41" s="64"/>
      <c r="S41" s="64"/>
      <c r="T41" s="64"/>
      <c r="U41" s="64"/>
      <c r="V41" s="64"/>
      <c r="W41" s="64"/>
      <c r="X41" s="64"/>
      <c r="Y41" s="64"/>
      <c r="Z41" s="64"/>
    </row>
    <row r="42" spans="1:26" s="136" customFormat="1">
      <c r="A42" s="129"/>
      <c r="B42" s="130" t="s">
        <v>29</v>
      </c>
      <c r="C42" s="131"/>
      <c r="D42" s="109"/>
      <c r="E42" s="132"/>
      <c r="F42" s="131"/>
      <c r="G42" s="131"/>
      <c r="H42" s="131"/>
      <c r="I42" s="133"/>
      <c r="J42" s="133"/>
      <c r="K42" s="109" t="s">
        <v>2290</v>
      </c>
      <c r="L42" s="109">
        <f>SUM(L41:L41)</f>
        <v>0</v>
      </c>
      <c r="M42" s="110">
        <f>SUM(M41:M41)</f>
        <v>550</v>
      </c>
      <c r="N42" s="109">
        <f>SUM(N41:N41)</f>
        <v>0</v>
      </c>
      <c r="O42" s="134"/>
      <c r="P42" s="134"/>
      <c r="Q42" s="135"/>
    </row>
    <row r="43" spans="1:26" s="66" customFormat="1">
      <c r="E43" s="68"/>
    </row>
    <row r="44" spans="1:26" s="66" customFormat="1">
      <c r="B44" s="1587" t="s">
        <v>57</v>
      </c>
      <c r="C44" s="1587" t="s">
        <v>58</v>
      </c>
      <c r="D44" s="1589" t="s">
        <v>59</v>
      </c>
      <c r="E44" s="1589"/>
    </row>
    <row r="45" spans="1:26" s="66" customFormat="1">
      <c r="B45" s="1588"/>
      <c r="C45" s="1588"/>
      <c r="D45" s="1283" t="s">
        <v>60</v>
      </c>
      <c r="E45" s="118" t="s">
        <v>61</v>
      </c>
    </row>
    <row r="46" spans="1:26" s="66" customFormat="1">
      <c r="B46" s="19" t="s">
        <v>62</v>
      </c>
      <c r="C46" s="160" t="s">
        <v>2290</v>
      </c>
      <c r="D46" s="90"/>
      <c r="E46" s="90" t="s">
        <v>21</v>
      </c>
      <c r="F46" s="112"/>
      <c r="G46" s="112"/>
      <c r="H46" s="112"/>
      <c r="I46" s="112"/>
      <c r="J46" s="112"/>
      <c r="K46" s="112"/>
      <c r="L46" s="112"/>
      <c r="M46" s="112"/>
    </row>
    <row r="47" spans="1:26" s="66" customFormat="1">
      <c r="B47" s="19" t="s">
        <v>64</v>
      </c>
      <c r="C47" s="160">
        <f>+M42</f>
        <v>550</v>
      </c>
      <c r="D47" s="90" t="s">
        <v>21</v>
      </c>
      <c r="E47" s="90"/>
    </row>
    <row r="48" spans="1:26" s="66" customFormat="1">
      <c r="B48" s="113"/>
      <c r="C48" s="1512"/>
      <c r="D48" s="1512"/>
      <c r="E48" s="1512"/>
      <c r="F48" s="1512"/>
      <c r="G48" s="1512"/>
      <c r="H48" s="1512"/>
      <c r="I48" s="1512"/>
      <c r="J48" s="1512"/>
      <c r="K48" s="1512"/>
      <c r="L48" s="1512"/>
      <c r="M48" s="1512"/>
      <c r="N48" s="1512"/>
    </row>
    <row r="49" spans="2:17" ht="15.75" thickBot="1"/>
    <row r="50" spans="2:17" ht="15.75" thickBot="1">
      <c r="B50" s="1513" t="s">
        <v>65</v>
      </c>
      <c r="C50" s="1513"/>
      <c r="D50" s="1513"/>
      <c r="E50" s="1513"/>
      <c r="F50" s="1513"/>
      <c r="G50" s="1513"/>
      <c r="H50" s="1513"/>
      <c r="I50" s="1513"/>
      <c r="J50" s="1513"/>
      <c r="K50" s="1513"/>
      <c r="L50" s="1513"/>
      <c r="M50" s="1513"/>
      <c r="N50" s="1513"/>
    </row>
    <row r="53" spans="2:17" ht="90">
      <c r="B53" s="1309" t="s">
        <v>66</v>
      </c>
      <c r="C53" s="22" t="s">
        <v>67</v>
      </c>
      <c r="D53" s="22" t="s">
        <v>68</v>
      </c>
      <c r="E53" s="22" t="s">
        <v>69</v>
      </c>
      <c r="F53" s="22" t="s">
        <v>70</v>
      </c>
      <c r="G53" s="22" t="s">
        <v>71</v>
      </c>
      <c r="H53" s="22" t="s">
        <v>72</v>
      </c>
      <c r="I53" s="22" t="s">
        <v>73</v>
      </c>
      <c r="J53" s="22" t="s">
        <v>74</v>
      </c>
      <c r="K53" s="22" t="s">
        <v>75</v>
      </c>
      <c r="L53" s="22" t="s">
        <v>76</v>
      </c>
      <c r="M53" s="23" t="s">
        <v>77</v>
      </c>
      <c r="N53" s="23" t="s">
        <v>78</v>
      </c>
      <c r="O53" s="1522" t="s">
        <v>79</v>
      </c>
      <c r="P53" s="1523"/>
      <c r="Q53" s="22" t="s">
        <v>80</v>
      </c>
    </row>
    <row r="54" spans="2:17" ht="37.5" customHeight="1">
      <c r="B54" s="72" t="s">
        <v>1397</v>
      </c>
      <c r="C54" s="72" t="s">
        <v>428</v>
      </c>
      <c r="D54" s="74" t="s">
        <v>18</v>
      </c>
      <c r="E54" s="74" t="s">
        <v>18</v>
      </c>
      <c r="F54" s="76" t="s">
        <v>18</v>
      </c>
      <c r="G54" s="76" t="s">
        <v>18</v>
      </c>
      <c r="H54" s="76" t="s">
        <v>18</v>
      </c>
      <c r="I54" s="375" t="s">
        <v>514</v>
      </c>
      <c r="J54" s="77" t="s">
        <v>18</v>
      </c>
      <c r="K54" s="59" t="s">
        <v>18</v>
      </c>
      <c r="L54" s="59" t="s">
        <v>18</v>
      </c>
      <c r="M54" s="59" t="s">
        <v>18</v>
      </c>
      <c r="N54" s="59" t="s">
        <v>18</v>
      </c>
      <c r="O54" s="1526"/>
      <c r="P54" s="1527"/>
      <c r="Q54" s="1275" t="s">
        <v>18</v>
      </c>
    </row>
    <row r="55" spans="2:17">
      <c r="B55" s="28" t="s">
        <v>84</v>
      </c>
    </row>
    <row r="56" spans="2:17">
      <c r="B56" s="28" t="s">
        <v>85</v>
      </c>
    </row>
    <row r="57" spans="2:17">
      <c r="B57" s="28" t="s">
        <v>86</v>
      </c>
    </row>
    <row r="59" spans="2:17" ht="15.75" thickBot="1"/>
    <row r="60" spans="2:17" ht="15.75" thickBot="1">
      <c r="B60" s="1532" t="s">
        <v>87</v>
      </c>
      <c r="C60" s="1533"/>
      <c r="D60" s="1533"/>
      <c r="E60" s="1533"/>
      <c r="F60" s="1533"/>
      <c r="G60" s="1533"/>
      <c r="H60" s="1533"/>
      <c r="I60" s="1533"/>
      <c r="J60" s="1533"/>
      <c r="K60" s="1533"/>
      <c r="L60" s="1533"/>
      <c r="M60" s="1533"/>
      <c r="N60" s="1534"/>
    </row>
    <row r="65" spans="2:17" ht="75">
      <c r="B65" s="1309" t="s">
        <v>88</v>
      </c>
      <c r="C65" s="1309" t="s">
        <v>89</v>
      </c>
      <c r="D65" s="1309" t="s">
        <v>90</v>
      </c>
      <c r="E65" s="1309" t="s">
        <v>91</v>
      </c>
      <c r="F65" s="1309" t="s">
        <v>92</v>
      </c>
      <c r="G65" s="1309" t="s">
        <v>93</v>
      </c>
      <c r="H65" s="1309" t="s">
        <v>94</v>
      </c>
      <c r="I65" s="1309" t="s">
        <v>95</v>
      </c>
      <c r="J65" s="415" t="s">
        <v>165</v>
      </c>
      <c r="K65" s="415" t="s">
        <v>166</v>
      </c>
      <c r="L65" s="415" t="s">
        <v>167</v>
      </c>
      <c r="M65" s="1309" t="s">
        <v>97</v>
      </c>
      <c r="N65" s="1309" t="s">
        <v>234</v>
      </c>
      <c r="O65" s="1309" t="s">
        <v>235</v>
      </c>
      <c r="P65" s="1522" t="s">
        <v>79</v>
      </c>
      <c r="Q65" s="1523"/>
    </row>
    <row r="66" spans="2:17" s="566" customFormat="1" ht="135" customHeight="1">
      <c r="B66" s="1278" t="s">
        <v>356</v>
      </c>
      <c r="C66" s="561" t="s">
        <v>2293</v>
      </c>
      <c r="D66" s="1278" t="s">
        <v>2294</v>
      </c>
      <c r="E66" s="562">
        <v>106229869</v>
      </c>
      <c r="F66" s="1278" t="s">
        <v>277</v>
      </c>
      <c r="G66" s="1315" t="s">
        <v>2198</v>
      </c>
      <c r="H66" s="563">
        <v>41810</v>
      </c>
      <c r="I66" s="564" t="s">
        <v>18</v>
      </c>
      <c r="J66" s="1278" t="s">
        <v>2295</v>
      </c>
      <c r="K66" s="1296" t="s">
        <v>2296</v>
      </c>
      <c r="L66" s="1277" t="s">
        <v>2297</v>
      </c>
      <c r="M66" s="1315" t="s">
        <v>18</v>
      </c>
      <c r="N66" s="565" t="s">
        <v>19</v>
      </c>
      <c r="O66" s="1315" t="s">
        <v>18</v>
      </c>
      <c r="P66" s="1524" t="s">
        <v>2298</v>
      </c>
      <c r="Q66" s="1525"/>
    </row>
    <row r="67" spans="2:17" s="566" customFormat="1" ht="98.25" customHeight="1">
      <c r="B67" s="1278" t="s">
        <v>443</v>
      </c>
      <c r="C67" s="561" t="s">
        <v>2293</v>
      </c>
      <c r="D67" s="1278" t="s">
        <v>2299</v>
      </c>
      <c r="E67" s="562">
        <v>1061728422</v>
      </c>
      <c r="F67" s="1315" t="s">
        <v>277</v>
      </c>
      <c r="G67" s="1278" t="s">
        <v>438</v>
      </c>
      <c r="H67" s="567">
        <v>41105</v>
      </c>
      <c r="I67" s="565" t="s">
        <v>2300</v>
      </c>
      <c r="J67" s="1278" t="s">
        <v>2301</v>
      </c>
      <c r="K67" s="1296" t="s">
        <v>2302</v>
      </c>
      <c r="L67" s="1296" t="s">
        <v>2303</v>
      </c>
      <c r="M67" s="1315" t="s">
        <v>18</v>
      </c>
      <c r="N67" s="565" t="s">
        <v>18</v>
      </c>
      <c r="O67" s="1315" t="s">
        <v>18</v>
      </c>
      <c r="P67" s="1593"/>
      <c r="Q67" s="1593"/>
    </row>
    <row r="69" spans="2:17" ht="15.75" thickBot="1"/>
    <row r="70" spans="2:17" ht="15.75" thickBot="1">
      <c r="B70" s="1532" t="s">
        <v>139</v>
      </c>
      <c r="C70" s="1533"/>
      <c r="D70" s="1533"/>
      <c r="E70" s="1533"/>
      <c r="F70" s="1533"/>
      <c r="G70" s="1533"/>
      <c r="H70" s="1533"/>
      <c r="I70" s="1533"/>
      <c r="J70" s="1533"/>
      <c r="K70" s="1533"/>
      <c r="L70" s="1533"/>
      <c r="M70" s="1533"/>
      <c r="N70" s="1534"/>
    </row>
    <row r="73" spans="2:17" ht="30">
      <c r="B73" s="22" t="s">
        <v>17</v>
      </c>
      <c r="C73" s="22" t="s">
        <v>80</v>
      </c>
      <c r="D73" s="1522" t="s">
        <v>79</v>
      </c>
      <c r="E73" s="1523"/>
    </row>
    <row r="74" spans="2:17" ht="30">
      <c r="B74" s="78" t="s">
        <v>2304</v>
      </c>
      <c r="C74" s="59" t="s">
        <v>18</v>
      </c>
      <c r="D74" s="1530"/>
      <c r="E74" s="1531"/>
    </row>
    <row r="77" spans="2:17">
      <c r="B77" s="1505" t="s">
        <v>141</v>
      </c>
      <c r="C77" s="1506"/>
      <c r="D77" s="1506"/>
      <c r="E77" s="1506"/>
      <c r="F77" s="1506"/>
      <c r="G77" s="1506"/>
      <c r="H77" s="1506"/>
      <c r="I77" s="1506"/>
      <c r="J77" s="1506"/>
      <c r="K77" s="1506"/>
      <c r="L77" s="1506"/>
      <c r="M77" s="1506"/>
      <c r="N77" s="1506"/>
      <c r="O77" s="1506"/>
      <c r="P77" s="1506"/>
    </row>
    <row r="79" spans="2:17" ht="15.75" thickBot="1"/>
    <row r="80" spans="2:17" ht="15.75" thickBot="1">
      <c r="B80" s="1532" t="s">
        <v>142</v>
      </c>
      <c r="C80" s="1533"/>
      <c r="D80" s="1533"/>
      <c r="E80" s="1533"/>
      <c r="F80" s="1533"/>
      <c r="G80" s="1533"/>
      <c r="H80" s="1533"/>
      <c r="I80" s="1533"/>
      <c r="J80" s="1533"/>
      <c r="K80" s="1533"/>
      <c r="L80" s="1533"/>
      <c r="M80" s="1533"/>
      <c r="N80" s="1534"/>
    </row>
    <row r="82" spans="1:26" ht="15.75" thickBot="1">
      <c r="M82" s="10"/>
      <c r="N82" s="10"/>
    </row>
    <row r="83" spans="1:26" s="39" customFormat="1" ht="60">
      <c r="B83" s="11" t="s">
        <v>33</v>
      </c>
      <c r="C83" s="11" t="s">
        <v>34</v>
      </c>
      <c r="D83" s="11" t="s">
        <v>35</v>
      </c>
      <c r="E83" s="11" t="s">
        <v>36</v>
      </c>
      <c r="F83" s="11" t="s">
        <v>37</v>
      </c>
      <c r="G83" s="11" t="s">
        <v>38</v>
      </c>
      <c r="H83" s="11" t="s">
        <v>39</v>
      </c>
      <c r="I83" s="11" t="s">
        <v>40</v>
      </c>
      <c r="J83" s="11" t="s">
        <v>41</v>
      </c>
      <c r="K83" s="11" t="s">
        <v>42</v>
      </c>
      <c r="L83" s="11" t="s">
        <v>43</v>
      </c>
      <c r="M83" s="12" t="s">
        <v>44</v>
      </c>
      <c r="N83" s="11" t="s">
        <v>45</v>
      </c>
      <c r="O83" s="11" t="s">
        <v>46</v>
      </c>
      <c r="P83" s="13" t="s">
        <v>47</v>
      </c>
      <c r="Q83" s="13" t="s">
        <v>48</v>
      </c>
    </row>
    <row r="84" spans="1:26" s="1263" customFormat="1" ht="133.5" customHeight="1">
      <c r="A84" s="1311">
        <v>1</v>
      </c>
      <c r="B84" s="16" t="s">
        <v>2305</v>
      </c>
      <c r="C84" s="16" t="s">
        <v>2288</v>
      </c>
      <c r="D84" s="15" t="s">
        <v>340</v>
      </c>
      <c r="E84" s="526" t="s">
        <v>2306</v>
      </c>
      <c r="F84" s="281" t="s">
        <v>18</v>
      </c>
      <c r="G84" s="281" t="s">
        <v>514</v>
      </c>
      <c r="H84" s="275">
        <v>41091</v>
      </c>
      <c r="I84" s="276">
        <v>41274</v>
      </c>
      <c r="J84" s="276" t="s">
        <v>19</v>
      </c>
      <c r="K84" s="568" t="s">
        <v>2307</v>
      </c>
      <c r="L84" s="322" t="s">
        <v>19</v>
      </c>
      <c r="M84" s="301" t="s">
        <v>2308</v>
      </c>
      <c r="N84" s="277" t="s">
        <v>514</v>
      </c>
      <c r="O84" s="278" t="s">
        <v>2309</v>
      </c>
      <c r="P84" s="278">
        <v>137</v>
      </c>
      <c r="Q84" s="323" t="s">
        <v>2310</v>
      </c>
      <c r="R84" s="64"/>
      <c r="S84" s="64"/>
      <c r="T84" s="64"/>
      <c r="U84" s="64"/>
      <c r="V84" s="64"/>
      <c r="W84" s="64"/>
      <c r="X84" s="64"/>
      <c r="Y84" s="64"/>
      <c r="Z84" s="64"/>
    </row>
    <row r="85" spans="1:26" s="1263" customFormat="1">
      <c r="A85" s="1311"/>
      <c r="B85" s="17" t="s">
        <v>29</v>
      </c>
      <c r="C85" s="16"/>
      <c r="D85" s="15"/>
      <c r="E85" s="98"/>
      <c r="F85" s="16"/>
      <c r="G85" s="16"/>
      <c r="H85" s="16"/>
      <c r="I85" s="103"/>
      <c r="J85" s="103"/>
      <c r="K85" s="109">
        <f>SUM(K84:K84)</f>
        <v>0</v>
      </c>
      <c r="L85" s="109">
        <f>SUM(L84:L84)</f>
        <v>0</v>
      </c>
      <c r="M85" s="110">
        <f>SUM(M84:M84)</f>
        <v>0</v>
      </c>
      <c r="N85" s="109">
        <f>SUM(N84:N84)</f>
        <v>0</v>
      </c>
      <c r="O85" s="106"/>
      <c r="P85" s="106"/>
      <c r="Q85" s="18"/>
    </row>
    <row r="86" spans="1:26" ht="15.75" thickBot="1">
      <c r="B86" s="66"/>
      <c r="C86" s="66"/>
      <c r="D86" s="66"/>
      <c r="E86" s="68"/>
      <c r="F86" s="66"/>
      <c r="G86" s="66"/>
      <c r="H86" s="66"/>
      <c r="I86" s="66"/>
      <c r="J86" s="66"/>
      <c r="K86" s="66"/>
      <c r="L86" s="66"/>
      <c r="M86" s="66"/>
      <c r="N86" s="66"/>
      <c r="O86" s="66"/>
      <c r="P86" s="66"/>
    </row>
    <row r="87" spans="1:26">
      <c r="B87" s="19" t="s">
        <v>156</v>
      </c>
      <c r="C87" s="386">
        <f>+K85</f>
        <v>0</v>
      </c>
      <c r="H87" s="112"/>
      <c r="I87" s="112"/>
      <c r="J87" s="112"/>
      <c r="K87" s="112"/>
      <c r="L87" s="112"/>
      <c r="M87" s="112"/>
      <c r="N87" s="66"/>
      <c r="O87" s="66"/>
      <c r="P87" s="66"/>
    </row>
    <row r="89" spans="1:26" ht="15.75" thickBot="1"/>
    <row r="90" spans="1:26" ht="30.75" thickBot="1">
      <c r="B90" s="24" t="s">
        <v>157</v>
      </c>
      <c r="C90" s="25" t="s">
        <v>158</v>
      </c>
      <c r="D90" s="24" t="s">
        <v>28</v>
      </c>
      <c r="E90" s="25" t="s">
        <v>159</v>
      </c>
    </row>
    <row r="91" spans="1:26">
      <c r="B91" s="85" t="s">
        <v>160</v>
      </c>
      <c r="C91" s="86">
        <v>20</v>
      </c>
      <c r="D91" s="363">
        <v>0</v>
      </c>
      <c r="E91" s="1536">
        <f>+D91+D92+D93</f>
        <v>0</v>
      </c>
    </row>
    <row r="92" spans="1:26">
      <c r="B92" s="85" t="s">
        <v>161</v>
      </c>
      <c r="C92" s="71">
        <v>30</v>
      </c>
      <c r="D92" s="71">
        <v>0</v>
      </c>
      <c r="E92" s="1537"/>
    </row>
    <row r="93" spans="1:26" ht="15.75" thickBot="1">
      <c r="B93" s="85" t="s">
        <v>162</v>
      </c>
      <c r="C93" s="87">
        <v>40</v>
      </c>
      <c r="D93" s="364">
        <v>0</v>
      </c>
      <c r="E93" s="1538"/>
    </row>
    <row r="95" spans="1:26" ht="15.75" thickBot="1"/>
    <row r="96" spans="1:26" ht="15.75" thickBot="1">
      <c r="B96" s="1532" t="s">
        <v>163</v>
      </c>
      <c r="C96" s="1533"/>
      <c r="D96" s="1533"/>
      <c r="E96" s="1533"/>
      <c r="F96" s="1533"/>
      <c r="G96" s="1533"/>
      <c r="H96" s="1533"/>
      <c r="I96" s="1533"/>
      <c r="J96" s="1533"/>
      <c r="K96" s="1533"/>
      <c r="L96" s="1533"/>
      <c r="M96" s="1533"/>
      <c r="N96" s="1534"/>
    </row>
    <row r="98" spans="2:17" ht="75">
      <c r="B98" s="1309" t="s">
        <v>88</v>
      </c>
      <c r="C98" s="1309" t="s">
        <v>89</v>
      </c>
      <c r="D98" s="1309" t="s">
        <v>90</v>
      </c>
      <c r="E98" s="1309" t="s">
        <v>91</v>
      </c>
      <c r="F98" s="1309" t="s">
        <v>92</v>
      </c>
      <c r="G98" s="1309" t="s">
        <v>93</v>
      </c>
      <c r="H98" s="1309" t="s">
        <v>94</v>
      </c>
      <c r="I98" s="1309" t="s">
        <v>95</v>
      </c>
      <c r="J98" s="1522" t="s">
        <v>164</v>
      </c>
      <c r="K98" s="1529"/>
      <c r="L98" s="1523"/>
      <c r="M98" s="1309" t="s">
        <v>97</v>
      </c>
      <c r="N98" s="1309" t="s">
        <v>234</v>
      </c>
      <c r="O98" s="1309" t="s">
        <v>235</v>
      </c>
      <c r="P98" s="1522" t="s">
        <v>79</v>
      </c>
      <c r="Q98" s="1523"/>
    </row>
    <row r="99" spans="2:17" s="30" customFormat="1" ht="360">
      <c r="B99" s="217" t="s">
        <v>1495</v>
      </c>
      <c r="C99" s="217" t="s">
        <v>305</v>
      </c>
      <c r="D99" s="217" t="s">
        <v>2168</v>
      </c>
      <c r="E99" s="217">
        <v>16718386</v>
      </c>
      <c r="F99" s="217" t="s">
        <v>2311</v>
      </c>
      <c r="G99" s="217" t="s">
        <v>2169</v>
      </c>
      <c r="H99" s="407">
        <v>36609</v>
      </c>
      <c r="I99" s="299" t="s">
        <v>2175</v>
      </c>
      <c r="J99" s="217" t="s">
        <v>2170</v>
      </c>
      <c r="K99" s="413" t="s">
        <v>2171</v>
      </c>
      <c r="L99" s="413" t="s">
        <v>2172</v>
      </c>
      <c r="M99" s="217" t="s">
        <v>18</v>
      </c>
      <c r="N99" s="217" t="s">
        <v>18</v>
      </c>
      <c r="O99" s="217" t="s">
        <v>18</v>
      </c>
      <c r="P99" s="1621"/>
      <c r="Q99" s="1622"/>
    </row>
    <row r="100" spans="2:17" s="30" customFormat="1" ht="222" customHeight="1">
      <c r="B100" s="217" t="s">
        <v>1075</v>
      </c>
      <c r="C100" s="217" t="s">
        <v>305</v>
      </c>
      <c r="D100" s="217" t="s">
        <v>2173</v>
      </c>
      <c r="E100" s="217">
        <v>34614736</v>
      </c>
      <c r="F100" s="217" t="s">
        <v>2174</v>
      </c>
      <c r="G100" s="217" t="s">
        <v>733</v>
      </c>
      <c r="H100" s="407">
        <v>40719</v>
      </c>
      <c r="I100" s="299" t="s">
        <v>2175</v>
      </c>
      <c r="J100" s="217" t="s">
        <v>2176</v>
      </c>
      <c r="K100" s="299" t="s">
        <v>2177</v>
      </c>
      <c r="L100" s="299" t="s">
        <v>2178</v>
      </c>
      <c r="M100" s="217" t="s">
        <v>18</v>
      </c>
      <c r="N100" s="217" t="s">
        <v>18</v>
      </c>
      <c r="O100" s="217" t="s">
        <v>18</v>
      </c>
      <c r="P100" s="1574"/>
      <c r="Q100" s="1575"/>
    </row>
    <row r="101" spans="2:17" s="30" customFormat="1" ht="30">
      <c r="B101" s="217" t="s">
        <v>227</v>
      </c>
      <c r="C101" s="493">
        <v>1132254</v>
      </c>
      <c r="D101" s="217" t="s">
        <v>2179</v>
      </c>
      <c r="E101" s="217">
        <v>1061432432</v>
      </c>
      <c r="F101" s="217" t="s">
        <v>323</v>
      </c>
      <c r="G101" s="217" t="s">
        <v>2169</v>
      </c>
      <c r="H101" s="407">
        <v>41600</v>
      </c>
      <c r="I101" s="299" t="s">
        <v>2175</v>
      </c>
      <c r="J101" s="217" t="s">
        <v>2180</v>
      </c>
      <c r="K101" s="299" t="s">
        <v>2181</v>
      </c>
      <c r="L101" s="299" t="s">
        <v>2182</v>
      </c>
      <c r="M101" s="217" t="s">
        <v>18</v>
      </c>
      <c r="N101" s="217" t="s">
        <v>18</v>
      </c>
      <c r="O101" s="217" t="s">
        <v>18</v>
      </c>
      <c r="P101" s="1539"/>
      <c r="Q101" s="1539"/>
    </row>
    <row r="103" spans="2:17">
      <c r="G103" s="569"/>
    </row>
    <row r="104" spans="2:17" ht="15.75" thickBot="1"/>
    <row r="105" spans="2:17" ht="30">
      <c r="B105" s="1283" t="s">
        <v>17</v>
      </c>
      <c r="C105" s="1283" t="s">
        <v>157</v>
      </c>
      <c r="D105" s="1309" t="s">
        <v>158</v>
      </c>
      <c r="E105" s="1283" t="s">
        <v>28</v>
      </c>
      <c r="F105" s="25" t="s">
        <v>228</v>
      </c>
      <c r="G105" s="178"/>
    </row>
    <row r="106" spans="2:17" ht="150">
      <c r="B106" s="1540" t="s">
        <v>229</v>
      </c>
      <c r="C106" s="115" t="s">
        <v>230</v>
      </c>
      <c r="D106" s="1256">
        <v>25</v>
      </c>
      <c r="E106" s="71">
        <v>25</v>
      </c>
      <c r="F106" s="1541">
        <f>+E106+E107+E108</f>
        <v>60</v>
      </c>
      <c r="G106" s="27"/>
    </row>
    <row r="107" spans="2:17" ht="120">
      <c r="B107" s="1540"/>
      <c r="C107" s="115" t="s">
        <v>231</v>
      </c>
      <c r="D107" s="1262">
        <v>25</v>
      </c>
      <c r="E107" s="71">
        <v>25</v>
      </c>
      <c r="F107" s="1542"/>
      <c r="G107" s="27"/>
    </row>
    <row r="108" spans="2:17" ht="90">
      <c r="B108" s="1540"/>
      <c r="C108" s="115" t="s">
        <v>232</v>
      </c>
      <c r="D108" s="1256">
        <v>10</v>
      </c>
      <c r="E108" s="71">
        <v>10</v>
      </c>
      <c r="F108" s="1543"/>
      <c r="G108" s="27"/>
    </row>
    <row r="109" spans="2:17">
      <c r="C109" s="57"/>
    </row>
    <row r="112" spans="2:17">
      <c r="B112" s="8" t="s">
        <v>233</v>
      </c>
    </row>
    <row r="115" spans="2:5">
      <c r="B115" s="1309" t="s">
        <v>17</v>
      </c>
      <c r="C115" s="1309" t="s">
        <v>27</v>
      </c>
      <c r="D115" s="1283" t="s">
        <v>28</v>
      </c>
      <c r="E115" s="1283" t="s">
        <v>29</v>
      </c>
    </row>
    <row r="116" spans="2:5" ht="30">
      <c r="B116" s="1302" t="s">
        <v>236</v>
      </c>
      <c r="C116" s="1262">
        <v>40</v>
      </c>
      <c r="D116" s="1256">
        <f>+E91</f>
        <v>0</v>
      </c>
      <c r="E116" s="1519">
        <f>+D116+D117</f>
        <v>60</v>
      </c>
    </row>
    <row r="117" spans="2:5" ht="60">
      <c r="B117" s="1302" t="s">
        <v>237</v>
      </c>
      <c r="C117" s="1262">
        <v>60</v>
      </c>
      <c r="D117" s="1256">
        <f>+F106</f>
        <v>60</v>
      </c>
      <c r="E117" s="1520"/>
    </row>
  </sheetData>
  <mergeCells count="37">
    <mergeCell ref="P100:Q100"/>
    <mergeCell ref="P101:Q101"/>
    <mergeCell ref="B106:B108"/>
    <mergeCell ref="F106:F108"/>
    <mergeCell ref="E116:E117"/>
    <mergeCell ref="P99:Q99"/>
    <mergeCell ref="P66:Q66"/>
    <mergeCell ref="P67:Q67"/>
    <mergeCell ref="B70:N70"/>
    <mergeCell ref="D73:E73"/>
    <mergeCell ref="D74:E74"/>
    <mergeCell ref="B77:P77"/>
    <mergeCell ref="B80:N80"/>
    <mergeCell ref="E91:E93"/>
    <mergeCell ref="B96:N96"/>
    <mergeCell ref="J98:L98"/>
    <mergeCell ref="P98:Q98"/>
    <mergeCell ref="P65:Q65"/>
    <mergeCell ref="C10:E10"/>
    <mergeCell ref="B14:C15"/>
    <mergeCell ref="B16:C16"/>
    <mergeCell ref="E34:E35"/>
    <mergeCell ref="M37:N37"/>
    <mergeCell ref="B44:B45"/>
    <mergeCell ref="C44:C45"/>
    <mergeCell ref="D44:E44"/>
    <mergeCell ref="C48:N48"/>
    <mergeCell ref="B50:N50"/>
    <mergeCell ref="O53:P53"/>
    <mergeCell ref="O54:P54"/>
    <mergeCell ref="B60:N60"/>
    <mergeCell ref="C9:N9"/>
    <mergeCell ref="B2:P2"/>
    <mergeCell ref="B4:P4"/>
    <mergeCell ref="C6:N6"/>
    <mergeCell ref="C7:N7"/>
    <mergeCell ref="C8:N8"/>
  </mergeCells>
  <dataValidations count="2">
    <dataValidation type="decimal" allowBlank="1" showInputMessage="1" showErrorMessage="1" sqref="WVH983033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WBP983033 VRT983033 VHX983033 UYB983033 UOF983033 UEJ983033 TUN983033 TKR983033 TAV983033 SQZ983033 SHD983033 RXH983033 RNL983033 RDP983033 QTT983033 QJX983033 QAB983033 PQF983033 PGJ983033 OWN983033 OMR983033 OCV983033 NSZ983033 NJD983033 MZH983033 MPL983033 MFP983033 LVT983033 LLX983033 LCB983033 KSF983033 KIJ983033 JYN983033 JOR983033 JEV983033 IUZ983033 ILD983033 IBH983033 HRL983033 HHP983033 GXT983033 GNX983033 GEB983033 FUF983033 FKJ983033 FAN983033 EQR983033 EGV983033 DWZ983033 DND983033 DDH983033 CTL983033 CJP983033 BZT983033 BPX983033 BGB983033 AWF983033 AMJ983033 ACN983033 SR983033 IV983033 C983033 WVH917497 WLL917497 WBP917497 VRT917497 VHX917497 UYB917497 UOF917497 UEJ917497 TUN917497 TKR917497 TAV917497 SQZ917497 SHD917497 RXH917497 RNL917497 RDP917497 QTT917497 QJX917497 QAB917497 PQF917497 PGJ917497 OWN917497 OMR917497 OCV917497 NSZ917497 NJD917497 MZH917497 MPL917497 MFP917497 LVT917497 LLX917497 LCB917497 KSF917497 KIJ917497 JYN917497 JOR917497 JEV917497 IUZ917497 ILD917497 IBH917497 HRL917497 HHP917497 GXT917497 GNX917497 GEB917497 FUF917497 FKJ917497 FAN917497 EQR917497 EGV917497 DWZ917497 DND917497 DDH917497 CTL917497 CJP917497 BZT917497 BPX917497 BGB917497 AWF917497 AMJ917497 ACN917497 SR917497 IV917497 C917497 WVH851961 WLL851961 WBP851961 VRT851961 VHX851961 UYB851961 UOF851961 UEJ851961 TUN851961 TKR851961 TAV851961 SQZ851961 SHD851961 RXH851961 RNL851961 RDP851961 QTT851961 QJX851961 QAB851961 PQF851961 PGJ851961 OWN851961 OMR851961 OCV851961 NSZ851961 NJD851961 MZH851961 MPL851961 MFP851961 LVT851961 LLX851961 LCB851961 KSF851961 KIJ851961 JYN851961 JOR851961 JEV851961 IUZ851961 ILD851961 IBH851961 HRL851961 HHP851961 GXT851961 GNX851961 GEB851961 FUF851961 FKJ851961 FAN851961 EQR851961 EGV851961 DWZ851961 DND851961 DDH851961 CTL851961 CJP851961 BZT851961 BPX851961 BGB851961 AWF851961 AMJ851961 ACN851961 SR851961 IV851961 C851961 WVH786425 WLL786425 WBP786425 VRT786425 VHX786425 UYB786425 UOF786425 UEJ786425 TUN786425 TKR786425 TAV786425 SQZ786425 SHD786425 RXH786425 RNL786425 RDP786425 QTT786425 QJX786425 QAB786425 PQF786425 PGJ786425 OWN786425 OMR786425 OCV786425 NSZ786425 NJD786425 MZH786425 MPL786425 MFP786425 LVT786425 LLX786425 LCB786425 KSF786425 KIJ786425 JYN786425 JOR786425 JEV786425 IUZ786425 ILD786425 IBH786425 HRL786425 HHP786425 GXT786425 GNX786425 GEB786425 FUF786425 FKJ786425 FAN786425 EQR786425 EGV786425 DWZ786425 DND786425 DDH786425 CTL786425 CJP786425 BZT786425 BPX786425 BGB786425 AWF786425 AMJ786425 ACN786425 SR786425 IV786425 C786425 WVH720889 WLL720889 WBP720889 VRT720889 VHX720889 UYB720889 UOF720889 UEJ720889 TUN720889 TKR720889 TAV720889 SQZ720889 SHD720889 RXH720889 RNL720889 RDP720889 QTT720889 QJX720889 QAB720889 PQF720889 PGJ720889 OWN720889 OMR720889 OCV720889 NSZ720889 NJD720889 MZH720889 MPL720889 MFP720889 LVT720889 LLX720889 LCB720889 KSF720889 KIJ720889 JYN720889 JOR720889 JEV720889 IUZ720889 ILD720889 IBH720889 HRL720889 HHP720889 GXT720889 GNX720889 GEB720889 FUF720889 FKJ720889 FAN720889 EQR720889 EGV720889 DWZ720889 DND720889 DDH720889 CTL720889 CJP720889 BZT720889 BPX720889 BGB720889 AWF720889 AMJ720889 ACN720889 SR720889 IV720889 C720889 WVH655353 WLL655353 WBP655353 VRT655353 VHX655353 UYB655353 UOF655353 UEJ655353 TUN655353 TKR655353 TAV655353 SQZ655353 SHD655353 RXH655353 RNL655353 RDP655353 QTT655353 QJX655353 QAB655353 PQF655353 PGJ655353 OWN655353 OMR655353 OCV655353 NSZ655353 NJD655353 MZH655353 MPL655353 MFP655353 LVT655353 LLX655353 LCB655353 KSF655353 KIJ655353 JYN655353 JOR655353 JEV655353 IUZ655353 ILD655353 IBH655353 HRL655353 HHP655353 GXT655353 GNX655353 GEB655353 FUF655353 FKJ655353 FAN655353 EQR655353 EGV655353 DWZ655353 DND655353 DDH655353 CTL655353 CJP655353 BZT655353 BPX655353 BGB655353 AWF655353 AMJ655353 ACN655353 SR655353 IV655353 C655353 WVH589817 WLL589817 WBP589817 VRT589817 VHX589817 UYB589817 UOF589817 UEJ589817 TUN589817 TKR589817 TAV589817 SQZ589817 SHD589817 RXH589817 RNL589817 RDP589817 QTT589817 QJX589817 QAB589817 PQF589817 PGJ589817 OWN589817 OMR589817 OCV589817 NSZ589817 NJD589817 MZH589817 MPL589817 MFP589817 LVT589817 LLX589817 LCB589817 KSF589817 KIJ589817 JYN589817 JOR589817 JEV589817 IUZ589817 ILD589817 IBH589817 HRL589817 HHP589817 GXT589817 GNX589817 GEB589817 FUF589817 FKJ589817 FAN589817 EQR589817 EGV589817 DWZ589817 DND589817 DDH589817 CTL589817 CJP589817 BZT589817 BPX589817 BGB589817 AWF589817 AMJ589817 ACN589817 SR589817 IV589817 C589817 WVH524281 WLL524281 WBP524281 VRT524281 VHX524281 UYB524281 UOF524281 UEJ524281 TUN524281 TKR524281 TAV524281 SQZ524281 SHD524281 RXH524281 RNL524281 RDP524281 QTT524281 QJX524281 QAB524281 PQF524281 PGJ524281 OWN524281 OMR524281 OCV524281 NSZ524281 NJD524281 MZH524281 MPL524281 MFP524281 LVT524281 LLX524281 LCB524281 KSF524281 KIJ524281 JYN524281 JOR524281 JEV524281 IUZ524281 ILD524281 IBH524281 HRL524281 HHP524281 GXT524281 GNX524281 GEB524281 FUF524281 FKJ524281 FAN524281 EQR524281 EGV524281 DWZ524281 DND524281 DDH524281 CTL524281 CJP524281 BZT524281 BPX524281 BGB524281 AWF524281 AMJ524281 ACN524281 SR524281 IV524281 C524281 WVH458745 WLL458745 WBP458745 VRT458745 VHX458745 UYB458745 UOF458745 UEJ458745 TUN458745 TKR458745 TAV458745 SQZ458745 SHD458745 RXH458745 RNL458745 RDP458745 QTT458745 QJX458745 QAB458745 PQF458745 PGJ458745 OWN458745 OMR458745 OCV458745 NSZ458745 NJD458745 MZH458745 MPL458745 MFP458745 LVT458745 LLX458745 LCB458745 KSF458745 KIJ458745 JYN458745 JOR458745 JEV458745 IUZ458745 ILD458745 IBH458745 HRL458745 HHP458745 GXT458745 GNX458745 GEB458745 FUF458745 FKJ458745 FAN458745 EQR458745 EGV458745 DWZ458745 DND458745 DDH458745 CTL458745 CJP458745 BZT458745 BPX458745 BGB458745 AWF458745 AMJ458745 ACN458745 SR458745 IV458745 C458745 WVH393209 WLL393209 WBP393209 VRT393209 VHX393209 UYB393209 UOF393209 UEJ393209 TUN393209 TKR393209 TAV393209 SQZ393209 SHD393209 RXH393209 RNL393209 RDP393209 QTT393209 QJX393209 QAB393209 PQF393209 PGJ393209 OWN393209 OMR393209 OCV393209 NSZ393209 NJD393209 MZH393209 MPL393209 MFP393209 LVT393209 LLX393209 LCB393209 KSF393209 KIJ393209 JYN393209 JOR393209 JEV393209 IUZ393209 ILD393209 IBH393209 HRL393209 HHP393209 GXT393209 GNX393209 GEB393209 FUF393209 FKJ393209 FAN393209 EQR393209 EGV393209 DWZ393209 DND393209 DDH393209 CTL393209 CJP393209 BZT393209 BPX393209 BGB393209 AWF393209 AMJ393209 ACN393209 SR393209 IV393209 C393209 WVH327673 WLL327673 WBP327673 VRT327673 VHX327673 UYB327673 UOF327673 UEJ327673 TUN327673 TKR327673 TAV327673 SQZ327673 SHD327673 RXH327673 RNL327673 RDP327673 QTT327673 QJX327673 QAB327673 PQF327673 PGJ327673 OWN327673 OMR327673 OCV327673 NSZ327673 NJD327673 MZH327673 MPL327673 MFP327673 LVT327673 LLX327673 LCB327673 KSF327673 KIJ327673 JYN327673 JOR327673 JEV327673 IUZ327673 ILD327673 IBH327673 HRL327673 HHP327673 GXT327673 GNX327673 GEB327673 FUF327673 FKJ327673 FAN327673 EQR327673 EGV327673 DWZ327673 DND327673 DDH327673 CTL327673 CJP327673 BZT327673 BPX327673 BGB327673 AWF327673 AMJ327673 ACN327673 SR327673 IV327673 C327673 WVH262137 WLL262137 WBP262137 VRT262137 VHX262137 UYB262137 UOF262137 UEJ262137 TUN262137 TKR262137 TAV262137 SQZ262137 SHD262137 RXH262137 RNL262137 RDP262137 QTT262137 QJX262137 QAB262137 PQF262137 PGJ262137 OWN262137 OMR262137 OCV262137 NSZ262137 NJD262137 MZH262137 MPL262137 MFP262137 LVT262137 LLX262137 LCB262137 KSF262137 KIJ262137 JYN262137 JOR262137 JEV262137 IUZ262137 ILD262137 IBH262137 HRL262137 HHP262137 GXT262137 GNX262137 GEB262137 FUF262137 FKJ262137 FAN262137 EQR262137 EGV262137 DWZ262137 DND262137 DDH262137 CTL262137 CJP262137 BZT262137 BPX262137 BGB262137 AWF262137 AMJ262137 ACN262137 SR262137 IV262137 C262137 WVH196601 WLL196601 WBP196601 VRT196601 VHX196601 UYB196601 UOF196601 UEJ196601 TUN196601 TKR196601 TAV196601 SQZ196601 SHD196601 RXH196601 RNL196601 RDP196601 QTT196601 QJX196601 QAB196601 PQF196601 PGJ196601 OWN196601 OMR196601 OCV196601 NSZ196601 NJD196601 MZH196601 MPL196601 MFP196601 LVT196601 LLX196601 LCB196601 KSF196601 KIJ196601 JYN196601 JOR196601 JEV196601 IUZ196601 ILD196601 IBH196601 HRL196601 HHP196601 GXT196601 GNX196601 GEB196601 FUF196601 FKJ196601 FAN196601 EQR196601 EGV196601 DWZ196601 DND196601 DDH196601 CTL196601 CJP196601 BZT196601 BPX196601 BGB196601 AWF196601 AMJ196601 ACN196601 SR196601 IV196601 C196601 WVH131065 WLL131065 WBP131065 VRT131065 VHX131065 UYB131065 UOF131065 UEJ131065 TUN131065 TKR131065 TAV131065 SQZ131065 SHD131065 RXH131065 RNL131065 RDP131065 QTT131065 QJX131065 QAB131065 PQF131065 PGJ131065 OWN131065 OMR131065 OCV131065 NSZ131065 NJD131065 MZH131065 MPL131065 MFP131065 LVT131065 LLX131065 LCB131065 KSF131065 KIJ131065 JYN131065 JOR131065 JEV131065 IUZ131065 ILD131065 IBH131065 HRL131065 HHP131065 GXT131065 GNX131065 GEB131065 FUF131065 FKJ131065 FAN131065 EQR131065 EGV131065 DWZ131065 DND131065 DDH131065 CTL131065 CJP131065 BZT131065 BPX131065 BGB131065 AWF131065 AMJ131065 ACN131065 SR131065 IV131065 C131065 WVH65529 WLL65529 WBP65529 VRT65529 VHX65529 UYB65529 UOF65529 UEJ65529 TUN65529 TKR65529 TAV65529 SQZ65529 SHD65529 RXH65529 RNL65529 RDP65529 QTT65529 QJX65529 QAB65529 PQF65529 PGJ65529 OWN65529 OMR65529 OCV65529 NSZ65529 NJD65529 MZH65529 MPL65529 MFP65529 LVT65529 LLX65529 LCB65529 KSF65529 KIJ65529 JYN65529 JOR65529 JEV65529 IUZ65529 ILD65529 IBH65529 HRL65529 HHP65529 GXT65529 GNX65529 GEB65529 FUF65529 FKJ65529 FAN65529 EQR65529 EGV65529 DWZ65529 DND65529 DDH65529 CTL65529 CJP65529 BZT65529 BPX65529 BGB65529 AWF65529 AMJ65529 ACN65529 SR65529 IV65529 C65529 WLL983033">
      <formula1>0</formula1>
      <formula2>1</formula2>
    </dataValidation>
    <dataValidation type="list" allowBlank="1" showInputMessage="1" showErrorMessage="1" sqref="WVE983033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WLI983033 WBM983033 VRQ983033 VHU983033 UXY983033 UOC983033 UEG983033 TUK983033 TKO983033 TAS983033 SQW983033 SHA983033 RXE983033 RNI983033 RDM983033 QTQ983033 QJU983033 PZY983033 PQC983033 PGG983033 OWK983033 OMO983033 OCS983033 NSW983033 NJA983033 MZE983033 MPI983033 MFM983033 LVQ983033 LLU983033 LBY983033 KSC983033 KIG983033 JYK983033 JOO983033 JES983033 IUW983033 ILA983033 IBE983033 HRI983033 HHM983033 GXQ983033 GNU983033 GDY983033 FUC983033 FKG983033 FAK983033 EQO983033 EGS983033 DWW983033 DNA983033 DDE983033 CTI983033 CJM983033 BZQ983033 BPU983033 BFY983033 AWC983033 AMG983033 ACK983033 SO983033 IS983033 A983033 WVE917497 WLI917497 WBM917497 VRQ917497 VHU917497 UXY917497 UOC917497 UEG917497 TUK917497 TKO917497 TAS917497 SQW917497 SHA917497 RXE917497 RNI917497 RDM917497 QTQ917497 QJU917497 PZY917497 PQC917497 PGG917497 OWK917497 OMO917497 OCS917497 NSW917497 NJA917497 MZE917497 MPI917497 MFM917497 LVQ917497 LLU917497 LBY917497 KSC917497 KIG917497 JYK917497 JOO917497 JES917497 IUW917497 ILA917497 IBE917497 HRI917497 HHM917497 GXQ917497 GNU917497 GDY917497 FUC917497 FKG917497 FAK917497 EQO917497 EGS917497 DWW917497 DNA917497 DDE917497 CTI917497 CJM917497 BZQ917497 BPU917497 BFY917497 AWC917497 AMG917497 ACK917497 SO917497 IS917497 A917497 WVE851961 WLI851961 WBM851961 VRQ851961 VHU851961 UXY851961 UOC851961 UEG851961 TUK851961 TKO851961 TAS851961 SQW851961 SHA851961 RXE851961 RNI851961 RDM851961 QTQ851961 QJU851961 PZY851961 PQC851961 PGG851961 OWK851961 OMO851961 OCS851961 NSW851961 NJA851961 MZE851961 MPI851961 MFM851961 LVQ851961 LLU851961 LBY851961 KSC851961 KIG851961 JYK851961 JOO851961 JES851961 IUW851961 ILA851961 IBE851961 HRI851961 HHM851961 GXQ851961 GNU851961 GDY851961 FUC851961 FKG851961 FAK851961 EQO851961 EGS851961 DWW851961 DNA851961 DDE851961 CTI851961 CJM851961 BZQ851961 BPU851961 BFY851961 AWC851961 AMG851961 ACK851961 SO851961 IS851961 A851961 WVE786425 WLI786425 WBM786425 VRQ786425 VHU786425 UXY786425 UOC786425 UEG786425 TUK786425 TKO786425 TAS786425 SQW786425 SHA786425 RXE786425 RNI786425 RDM786425 QTQ786425 QJU786425 PZY786425 PQC786425 PGG786425 OWK786425 OMO786425 OCS786425 NSW786425 NJA786425 MZE786425 MPI786425 MFM786425 LVQ786425 LLU786425 LBY786425 KSC786425 KIG786425 JYK786425 JOO786425 JES786425 IUW786425 ILA786425 IBE786425 HRI786425 HHM786425 GXQ786425 GNU786425 GDY786425 FUC786425 FKG786425 FAK786425 EQO786425 EGS786425 DWW786425 DNA786425 DDE786425 CTI786425 CJM786425 BZQ786425 BPU786425 BFY786425 AWC786425 AMG786425 ACK786425 SO786425 IS786425 A786425 WVE720889 WLI720889 WBM720889 VRQ720889 VHU720889 UXY720889 UOC720889 UEG720889 TUK720889 TKO720889 TAS720889 SQW720889 SHA720889 RXE720889 RNI720889 RDM720889 QTQ720889 QJU720889 PZY720889 PQC720889 PGG720889 OWK720889 OMO720889 OCS720889 NSW720889 NJA720889 MZE720889 MPI720889 MFM720889 LVQ720889 LLU720889 LBY720889 KSC720889 KIG720889 JYK720889 JOO720889 JES720889 IUW720889 ILA720889 IBE720889 HRI720889 HHM720889 GXQ720889 GNU720889 GDY720889 FUC720889 FKG720889 FAK720889 EQO720889 EGS720889 DWW720889 DNA720889 DDE720889 CTI720889 CJM720889 BZQ720889 BPU720889 BFY720889 AWC720889 AMG720889 ACK720889 SO720889 IS720889 A720889 WVE655353 WLI655353 WBM655353 VRQ655353 VHU655353 UXY655353 UOC655353 UEG655353 TUK655353 TKO655353 TAS655353 SQW655353 SHA655353 RXE655353 RNI655353 RDM655353 QTQ655353 QJU655353 PZY655353 PQC655353 PGG655353 OWK655353 OMO655353 OCS655353 NSW655353 NJA655353 MZE655353 MPI655353 MFM655353 LVQ655353 LLU655353 LBY655353 KSC655353 KIG655353 JYK655353 JOO655353 JES655353 IUW655353 ILA655353 IBE655353 HRI655353 HHM655353 GXQ655353 GNU655353 GDY655353 FUC655353 FKG655353 FAK655353 EQO655353 EGS655353 DWW655353 DNA655353 DDE655353 CTI655353 CJM655353 BZQ655353 BPU655353 BFY655353 AWC655353 AMG655353 ACK655353 SO655353 IS655353 A655353 WVE589817 WLI589817 WBM589817 VRQ589817 VHU589817 UXY589817 UOC589817 UEG589817 TUK589817 TKO589817 TAS589817 SQW589817 SHA589817 RXE589817 RNI589817 RDM589817 QTQ589817 QJU589817 PZY589817 PQC589817 PGG589817 OWK589817 OMO589817 OCS589817 NSW589817 NJA589817 MZE589817 MPI589817 MFM589817 LVQ589817 LLU589817 LBY589817 KSC589817 KIG589817 JYK589817 JOO589817 JES589817 IUW589817 ILA589817 IBE589817 HRI589817 HHM589817 GXQ589817 GNU589817 GDY589817 FUC589817 FKG589817 FAK589817 EQO589817 EGS589817 DWW589817 DNA589817 DDE589817 CTI589817 CJM589817 BZQ589817 BPU589817 BFY589817 AWC589817 AMG589817 ACK589817 SO589817 IS589817 A589817 WVE524281 WLI524281 WBM524281 VRQ524281 VHU524281 UXY524281 UOC524281 UEG524281 TUK524281 TKO524281 TAS524281 SQW524281 SHA524281 RXE524281 RNI524281 RDM524281 QTQ524281 QJU524281 PZY524281 PQC524281 PGG524281 OWK524281 OMO524281 OCS524281 NSW524281 NJA524281 MZE524281 MPI524281 MFM524281 LVQ524281 LLU524281 LBY524281 KSC524281 KIG524281 JYK524281 JOO524281 JES524281 IUW524281 ILA524281 IBE524281 HRI524281 HHM524281 GXQ524281 GNU524281 GDY524281 FUC524281 FKG524281 FAK524281 EQO524281 EGS524281 DWW524281 DNA524281 DDE524281 CTI524281 CJM524281 BZQ524281 BPU524281 BFY524281 AWC524281 AMG524281 ACK524281 SO524281 IS524281 A524281 WVE458745 WLI458745 WBM458745 VRQ458745 VHU458745 UXY458745 UOC458745 UEG458745 TUK458745 TKO458745 TAS458745 SQW458745 SHA458745 RXE458745 RNI458745 RDM458745 QTQ458745 QJU458745 PZY458745 PQC458745 PGG458745 OWK458745 OMO458745 OCS458745 NSW458745 NJA458745 MZE458745 MPI458745 MFM458745 LVQ458745 LLU458745 LBY458745 KSC458745 KIG458745 JYK458745 JOO458745 JES458745 IUW458745 ILA458745 IBE458745 HRI458745 HHM458745 GXQ458745 GNU458745 GDY458745 FUC458745 FKG458745 FAK458745 EQO458745 EGS458745 DWW458745 DNA458745 DDE458745 CTI458745 CJM458745 BZQ458745 BPU458745 BFY458745 AWC458745 AMG458745 ACK458745 SO458745 IS458745 A458745 WVE393209 WLI393209 WBM393209 VRQ393209 VHU393209 UXY393209 UOC393209 UEG393209 TUK393209 TKO393209 TAS393209 SQW393209 SHA393209 RXE393209 RNI393209 RDM393209 QTQ393209 QJU393209 PZY393209 PQC393209 PGG393209 OWK393209 OMO393209 OCS393209 NSW393209 NJA393209 MZE393209 MPI393209 MFM393209 LVQ393209 LLU393209 LBY393209 KSC393209 KIG393209 JYK393209 JOO393209 JES393209 IUW393209 ILA393209 IBE393209 HRI393209 HHM393209 GXQ393209 GNU393209 GDY393209 FUC393209 FKG393209 FAK393209 EQO393209 EGS393209 DWW393209 DNA393209 DDE393209 CTI393209 CJM393209 BZQ393209 BPU393209 BFY393209 AWC393209 AMG393209 ACK393209 SO393209 IS393209 A393209 WVE327673 WLI327673 WBM327673 VRQ327673 VHU327673 UXY327673 UOC327673 UEG327673 TUK327673 TKO327673 TAS327673 SQW327673 SHA327673 RXE327673 RNI327673 RDM327673 QTQ327673 QJU327673 PZY327673 PQC327673 PGG327673 OWK327673 OMO327673 OCS327673 NSW327673 NJA327673 MZE327673 MPI327673 MFM327673 LVQ327673 LLU327673 LBY327673 KSC327673 KIG327673 JYK327673 JOO327673 JES327673 IUW327673 ILA327673 IBE327673 HRI327673 HHM327673 GXQ327673 GNU327673 GDY327673 FUC327673 FKG327673 FAK327673 EQO327673 EGS327673 DWW327673 DNA327673 DDE327673 CTI327673 CJM327673 BZQ327673 BPU327673 BFY327673 AWC327673 AMG327673 ACK327673 SO327673 IS327673 A327673 WVE262137 WLI262137 WBM262137 VRQ262137 VHU262137 UXY262137 UOC262137 UEG262137 TUK262137 TKO262137 TAS262137 SQW262137 SHA262137 RXE262137 RNI262137 RDM262137 QTQ262137 QJU262137 PZY262137 PQC262137 PGG262137 OWK262137 OMO262137 OCS262137 NSW262137 NJA262137 MZE262137 MPI262137 MFM262137 LVQ262137 LLU262137 LBY262137 KSC262137 KIG262137 JYK262137 JOO262137 JES262137 IUW262137 ILA262137 IBE262137 HRI262137 HHM262137 GXQ262137 GNU262137 GDY262137 FUC262137 FKG262137 FAK262137 EQO262137 EGS262137 DWW262137 DNA262137 DDE262137 CTI262137 CJM262137 BZQ262137 BPU262137 BFY262137 AWC262137 AMG262137 ACK262137 SO262137 IS262137 A262137 WVE196601 WLI196601 WBM196601 VRQ196601 VHU196601 UXY196601 UOC196601 UEG196601 TUK196601 TKO196601 TAS196601 SQW196601 SHA196601 RXE196601 RNI196601 RDM196601 QTQ196601 QJU196601 PZY196601 PQC196601 PGG196601 OWK196601 OMO196601 OCS196601 NSW196601 NJA196601 MZE196601 MPI196601 MFM196601 LVQ196601 LLU196601 LBY196601 KSC196601 KIG196601 JYK196601 JOO196601 JES196601 IUW196601 ILA196601 IBE196601 HRI196601 HHM196601 GXQ196601 GNU196601 GDY196601 FUC196601 FKG196601 FAK196601 EQO196601 EGS196601 DWW196601 DNA196601 DDE196601 CTI196601 CJM196601 BZQ196601 BPU196601 BFY196601 AWC196601 AMG196601 ACK196601 SO196601 IS196601 A196601 WVE131065 WLI131065 WBM131065 VRQ131065 VHU131065 UXY131065 UOC131065 UEG131065 TUK131065 TKO131065 TAS131065 SQW131065 SHA131065 RXE131065 RNI131065 RDM131065 QTQ131065 QJU131065 PZY131065 PQC131065 PGG131065 OWK131065 OMO131065 OCS131065 NSW131065 NJA131065 MZE131065 MPI131065 MFM131065 LVQ131065 LLU131065 LBY131065 KSC131065 KIG131065 JYK131065 JOO131065 JES131065 IUW131065 ILA131065 IBE131065 HRI131065 HHM131065 GXQ131065 GNU131065 GDY131065 FUC131065 FKG131065 FAK131065 EQO131065 EGS131065 DWW131065 DNA131065 DDE131065 CTI131065 CJM131065 BZQ131065 BPU131065 BFY131065 AWC131065 AMG131065 ACK131065 SO131065 IS131065 A131065 WVE65529 WLI65529 WBM65529 VRQ65529 VHU65529 UXY65529 UOC65529 UEG65529 TUK65529 TKO65529 TAS65529 SQW65529 SHA65529 RXE65529 RNI65529 RDM65529 QTQ65529 QJU65529 PZY65529 PQC65529 PGG65529 OWK65529 OMO65529 OCS65529 NSW65529 NJA65529 MZE65529 MPI65529 MFM65529 LVQ65529 LLU65529 LBY65529 KSC65529 KIG65529 JYK65529 JOO65529 JES65529 IUW65529 ILA65529 IBE65529 HRI65529 HHM65529 GXQ65529 GNU65529 GDY65529 FUC65529 FKG65529 FAK65529 EQO65529 EGS65529 DWW65529 DNA65529 DDE65529 CTI65529 CJM65529 BZQ65529 BPU65529 BFY65529 AWC65529 AMG65529 ACK65529 SO65529 IS65529 A65529">
      <formula1>"1,2,3,4,5"</formula1>
    </dataValidation>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4"/>
  <sheetViews>
    <sheetView zoomScale="60" zoomScaleNormal="60" workbookViewId="0">
      <selection activeCell="B34" sqref="B34"/>
    </sheetView>
  </sheetViews>
  <sheetFormatPr baseColWidth="10" defaultRowHeight="15"/>
  <cols>
    <col min="1" max="1" width="3.140625" style="28" bestFit="1" customWidth="1"/>
    <col min="2" max="2" width="102.7109375" style="28" bestFit="1" customWidth="1"/>
    <col min="3" max="3" width="31.140625" style="28" customWidth="1"/>
    <col min="4" max="4" width="26.7109375"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25.42578125" style="28" customWidth="1"/>
    <col min="12" max="13" width="18.7109375" style="28" customWidth="1"/>
    <col min="14" max="14" width="22.140625" style="28" customWidth="1"/>
    <col min="15" max="15" width="26.140625" style="28" customWidth="1"/>
    <col min="16" max="16" width="19.5703125" style="28" bestFit="1" customWidth="1"/>
    <col min="17" max="17" width="24.140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c r="B5" s="8"/>
    </row>
    <row r="6" spans="2:16" ht="15.75" thickBot="1">
      <c r="B6" s="116" t="s">
        <v>2</v>
      </c>
      <c r="C6" s="1507" t="s">
        <v>239</v>
      </c>
      <c r="D6" s="1507"/>
      <c r="E6" s="1507"/>
      <c r="F6" s="1507"/>
      <c r="G6" s="1507"/>
      <c r="H6" s="1507"/>
      <c r="I6" s="1507"/>
      <c r="J6" s="1507"/>
      <c r="K6" s="1507"/>
      <c r="L6" s="1507"/>
      <c r="M6" s="1507"/>
      <c r="N6" s="1508"/>
    </row>
    <row r="7" spans="2:16" ht="15.75" thickBot="1">
      <c r="B7" s="116" t="s">
        <v>4</v>
      </c>
      <c r="C7" s="1503" t="s">
        <v>514</v>
      </c>
      <c r="D7" s="1503"/>
      <c r="E7" s="1503"/>
      <c r="F7" s="1503"/>
      <c r="G7" s="1503"/>
      <c r="H7" s="1503"/>
      <c r="I7" s="1503"/>
      <c r="J7" s="1503"/>
      <c r="K7" s="1503"/>
      <c r="L7" s="1503"/>
      <c r="M7" s="1503"/>
      <c r="N7" s="1504"/>
    </row>
    <row r="8" spans="2:16" ht="15.75" thickBot="1">
      <c r="B8" s="116" t="s">
        <v>6</v>
      </c>
      <c r="C8" s="1503" t="s">
        <v>514</v>
      </c>
      <c r="D8" s="1503"/>
      <c r="E8" s="1503"/>
      <c r="F8" s="1503"/>
      <c r="G8" s="1503"/>
      <c r="H8" s="1503"/>
      <c r="I8" s="1503"/>
      <c r="J8" s="1503"/>
      <c r="K8" s="1503"/>
      <c r="L8" s="1503"/>
      <c r="M8" s="1503"/>
      <c r="N8" s="1504"/>
    </row>
    <row r="9" spans="2:16" ht="15.75" thickBot="1">
      <c r="B9" s="116" t="s">
        <v>7</v>
      </c>
      <c r="C9" s="1503" t="s">
        <v>514</v>
      </c>
      <c r="D9" s="1503"/>
      <c r="E9" s="1503"/>
      <c r="F9" s="1503"/>
      <c r="G9" s="1503"/>
      <c r="H9" s="1503"/>
      <c r="I9" s="1503"/>
      <c r="J9" s="1503"/>
      <c r="K9" s="1503"/>
      <c r="L9" s="1503"/>
      <c r="M9" s="1503"/>
      <c r="N9" s="1504"/>
    </row>
    <row r="10" spans="2:16" ht="15.75" thickBot="1">
      <c r="B10" s="116" t="s">
        <v>238</v>
      </c>
      <c r="C10" s="1514">
        <v>14</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14</v>
      </c>
      <c r="E15" s="42">
        <v>835312400</v>
      </c>
      <c r="F15" s="221">
        <v>400</v>
      </c>
      <c r="G15" s="150"/>
      <c r="I15" s="45"/>
      <c r="J15" s="45"/>
      <c r="K15" s="45"/>
      <c r="L15" s="45"/>
      <c r="M15" s="45"/>
      <c r="N15" s="1289"/>
    </row>
    <row r="16" spans="2:16" ht="15.75" thickBot="1">
      <c r="B16" s="1517" t="s">
        <v>13</v>
      </c>
      <c r="C16" s="1518"/>
      <c r="D16" s="1265"/>
      <c r="E16" s="151">
        <f>+SUM(E15:E15)</f>
        <v>835312400</v>
      </c>
      <c r="F16" s="4">
        <f>+SUM(F15:F15)</f>
        <v>400</v>
      </c>
      <c r="G16" s="150"/>
      <c r="H16" s="46"/>
      <c r="I16" s="39"/>
      <c r="J16" s="39"/>
      <c r="K16" s="39"/>
      <c r="L16" s="39"/>
      <c r="M16" s="39"/>
      <c r="N16" s="47"/>
    </row>
    <row r="17" spans="1:14" ht="45.75" thickBot="1">
      <c r="A17" s="48"/>
      <c r="B17" s="415" t="s">
        <v>14</v>
      </c>
      <c r="C17" s="415" t="s">
        <v>15</v>
      </c>
      <c r="E17" s="41"/>
      <c r="F17" s="41"/>
      <c r="G17" s="41"/>
      <c r="H17" s="41"/>
      <c r="I17" s="50"/>
      <c r="J17" s="50"/>
      <c r="K17" s="50"/>
      <c r="L17" s="50"/>
      <c r="M17" s="50"/>
    </row>
    <row r="18" spans="1:14" ht="15.75" thickBot="1">
      <c r="A18" s="51">
        <v>1</v>
      </c>
      <c r="C18" s="52">
        <f>+F16*0.8</f>
        <v>320</v>
      </c>
      <c r="D18" s="416"/>
      <c r="E18" s="6">
        <f>E16</f>
        <v>835312400</v>
      </c>
      <c r="F18" s="41"/>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59"/>
      <c r="D24" s="59" t="s">
        <v>21</v>
      </c>
      <c r="E24" s="57"/>
      <c r="F24" s="57"/>
      <c r="G24" s="57"/>
      <c r="H24" s="57"/>
      <c r="I24" s="39"/>
      <c r="J24" s="39"/>
      <c r="K24" s="39"/>
      <c r="L24" s="39"/>
      <c r="M24" s="39"/>
      <c r="N24" s="1289"/>
    </row>
    <row r="25" spans="1:14">
      <c r="A25" s="142"/>
      <c r="B25" s="59" t="s">
        <v>22</v>
      </c>
      <c r="C25" s="59" t="s">
        <v>21</v>
      </c>
      <c r="D25" s="59"/>
      <c r="E25" s="57"/>
      <c r="F25" s="57"/>
      <c r="G25" s="57"/>
      <c r="H25" s="57"/>
      <c r="I25" s="39"/>
      <c r="J25" s="39"/>
      <c r="K25" s="39"/>
      <c r="L25" s="39"/>
      <c r="M25" s="39"/>
      <c r="N25" s="1289"/>
    </row>
    <row r="26" spans="1:14">
      <c r="A26" s="142"/>
      <c r="B26" s="59" t="s">
        <v>23</v>
      </c>
      <c r="C26" s="59" t="s">
        <v>21</v>
      </c>
      <c r="D26" s="59"/>
      <c r="E26" s="57"/>
      <c r="F26" s="57"/>
      <c r="G26" s="57"/>
      <c r="H26" s="57"/>
      <c r="I26" s="39"/>
      <c r="J26" s="39"/>
      <c r="K26" s="39"/>
      <c r="L26" s="39"/>
      <c r="M26" s="39"/>
      <c r="N26" s="1289"/>
    </row>
    <row r="27" spans="1:14">
      <c r="A27" s="142"/>
      <c r="B27" s="59" t="s">
        <v>24</v>
      </c>
      <c r="C27" s="59"/>
      <c r="D27" s="59" t="s">
        <v>21</v>
      </c>
      <c r="E27" s="57"/>
      <c r="F27" s="57"/>
      <c r="G27" s="57"/>
      <c r="H27" s="57"/>
      <c r="I27" s="39"/>
      <c r="J27" s="39"/>
      <c r="K27" s="39"/>
      <c r="L27" s="39"/>
      <c r="M27" s="39"/>
      <c r="N27" s="1289"/>
    </row>
    <row r="28" spans="1:14">
      <c r="A28" s="142"/>
      <c r="B28" s="88" t="s">
        <v>25</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30">
      <c r="A34" s="142"/>
      <c r="B34" s="1302" t="s">
        <v>30</v>
      </c>
      <c r="C34" s="1262">
        <v>40</v>
      </c>
      <c r="D34" s="1256">
        <f>+D113</f>
        <v>0</v>
      </c>
      <c r="E34" s="1519">
        <f>+D34+D35</f>
        <v>35</v>
      </c>
      <c r="F34" s="57"/>
      <c r="G34" s="57"/>
      <c r="H34" s="57"/>
      <c r="I34" s="39"/>
      <c r="J34" s="39"/>
      <c r="K34" s="39"/>
      <c r="L34" s="39"/>
      <c r="M34" s="39"/>
      <c r="N34" s="1289"/>
    </row>
    <row r="35" spans="1:26" ht="45">
      <c r="A35" s="142"/>
      <c r="B35" s="1302" t="s">
        <v>31</v>
      </c>
      <c r="C35" s="1262">
        <v>60</v>
      </c>
      <c r="D35" s="1256">
        <f>+D114</f>
        <v>35</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290.25" customHeight="1">
      <c r="A41" s="1311">
        <v>1</v>
      </c>
      <c r="B41" s="15" t="s">
        <v>239</v>
      </c>
      <c r="C41" s="15" t="s">
        <v>239</v>
      </c>
      <c r="D41" s="15" t="s">
        <v>340</v>
      </c>
      <c r="E41" s="98" t="s">
        <v>2312</v>
      </c>
      <c r="F41" s="16" t="s">
        <v>18</v>
      </c>
      <c r="G41" s="99" t="s">
        <v>514</v>
      </c>
      <c r="H41" s="100">
        <v>41528</v>
      </c>
      <c r="I41" s="103">
        <v>41988</v>
      </c>
      <c r="J41" s="103" t="s">
        <v>19</v>
      </c>
      <c r="K41" s="15" t="s">
        <v>2313</v>
      </c>
      <c r="L41" s="103" t="s">
        <v>514</v>
      </c>
      <c r="M41" s="105">
        <v>450</v>
      </c>
      <c r="N41" s="105" t="s">
        <v>514</v>
      </c>
      <c r="O41" s="106">
        <v>1220600145</v>
      </c>
      <c r="P41" s="106" t="s">
        <v>2314</v>
      </c>
      <c r="Q41" s="18" t="s">
        <v>2315</v>
      </c>
      <c r="R41" s="64"/>
      <c r="S41" s="64"/>
      <c r="T41" s="64"/>
      <c r="U41" s="64"/>
      <c r="V41" s="64"/>
      <c r="W41" s="64"/>
      <c r="X41" s="64"/>
      <c r="Y41" s="64"/>
      <c r="Z41" s="64"/>
    </row>
    <row r="42" spans="1:26" s="1263" customFormat="1" ht="30">
      <c r="A42" s="1311">
        <f>+A41+1</f>
        <v>2</v>
      </c>
      <c r="B42" s="15" t="s">
        <v>239</v>
      </c>
      <c r="C42" s="16" t="s">
        <v>239</v>
      </c>
      <c r="D42" s="15" t="s">
        <v>245</v>
      </c>
      <c r="E42" s="354" t="s">
        <v>2316</v>
      </c>
      <c r="F42" s="16" t="s">
        <v>18</v>
      </c>
      <c r="G42" s="16" t="s">
        <v>514</v>
      </c>
      <c r="H42" s="100">
        <v>41127</v>
      </c>
      <c r="I42" s="103">
        <v>41258</v>
      </c>
      <c r="J42" s="103" t="s">
        <v>19</v>
      </c>
      <c r="K42" s="15" t="s">
        <v>2317</v>
      </c>
      <c r="L42" s="103" t="s">
        <v>514</v>
      </c>
      <c r="M42" s="105">
        <v>200</v>
      </c>
      <c r="N42" s="105" t="s">
        <v>514</v>
      </c>
      <c r="O42" s="106">
        <v>284113676</v>
      </c>
      <c r="P42" s="106" t="s">
        <v>2318</v>
      </c>
      <c r="Q42" s="18"/>
      <c r="R42" s="64"/>
      <c r="S42" s="64"/>
      <c r="T42" s="64"/>
      <c r="U42" s="64"/>
      <c r="V42" s="64"/>
      <c r="W42" s="64"/>
      <c r="X42" s="64"/>
      <c r="Y42" s="64"/>
      <c r="Z42" s="64"/>
    </row>
    <row r="43" spans="1:26" s="136" customFormat="1">
      <c r="A43" s="129"/>
      <c r="B43" s="130" t="s">
        <v>29</v>
      </c>
      <c r="C43" s="131"/>
      <c r="D43" s="109"/>
      <c r="E43" s="132"/>
      <c r="F43" s="131"/>
      <c r="G43" s="131"/>
      <c r="H43" s="131"/>
      <c r="I43" s="133"/>
      <c r="J43" s="133"/>
      <c r="K43" s="109" t="s">
        <v>2319</v>
      </c>
      <c r="L43" s="109">
        <f>SUM(L41:L42)</f>
        <v>0</v>
      </c>
      <c r="M43" s="110">
        <f>SUM(M41:M42)</f>
        <v>650</v>
      </c>
      <c r="N43" s="109">
        <f>SUM(N41:N42)</f>
        <v>0</v>
      </c>
      <c r="O43" s="134"/>
      <c r="P43" s="134"/>
      <c r="Q43" s="135"/>
    </row>
    <row r="44" spans="1:26" s="66" customFormat="1">
      <c r="E44" s="68"/>
    </row>
    <row r="45" spans="1:26" s="66" customFormat="1">
      <c r="B45" s="1509" t="s">
        <v>57</v>
      </c>
      <c r="C45" s="1509" t="s">
        <v>58</v>
      </c>
      <c r="D45" s="1511" t="s">
        <v>59</v>
      </c>
      <c r="E45" s="1511"/>
    </row>
    <row r="46" spans="1:26" s="66" customFormat="1">
      <c r="B46" s="1510"/>
      <c r="C46" s="1510"/>
      <c r="D46" s="1266" t="s">
        <v>60</v>
      </c>
      <c r="E46" s="358" t="s">
        <v>61</v>
      </c>
    </row>
    <row r="47" spans="1:26" s="66" customFormat="1" ht="30.6" customHeight="1">
      <c r="B47" s="19" t="s">
        <v>62</v>
      </c>
      <c r="C47" s="160" t="str">
        <f>+K43</f>
        <v>19</v>
      </c>
      <c r="D47" s="90"/>
      <c r="E47" s="90" t="s">
        <v>21</v>
      </c>
      <c r="F47" s="112"/>
      <c r="G47" s="112"/>
      <c r="H47" s="112"/>
      <c r="I47" s="112"/>
      <c r="J47" s="112"/>
      <c r="K47" s="112"/>
      <c r="L47" s="112"/>
      <c r="M47" s="112"/>
    </row>
    <row r="48" spans="1:26" s="66" customFormat="1" ht="30" customHeight="1">
      <c r="B48" s="19" t="s">
        <v>64</v>
      </c>
      <c r="C48" s="160">
        <f>+M43</f>
        <v>650</v>
      </c>
      <c r="D48" s="90" t="s">
        <v>21</v>
      </c>
      <c r="E48" s="90"/>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90">
      <c r="B54" s="130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c r="B55" s="72" t="s">
        <v>81</v>
      </c>
      <c r="C55" s="72" t="s">
        <v>81</v>
      </c>
      <c r="D55" s="74" t="s">
        <v>2320</v>
      </c>
      <c r="E55" s="74">
        <v>400</v>
      </c>
      <c r="F55" s="76" t="s">
        <v>514</v>
      </c>
      <c r="G55" s="76" t="s">
        <v>514</v>
      </c>
      <c r="H55" s="76" t="s">
        <v>514</v>
      </c>
      <c r="I55" s="77" t="s">
        <v>18</v>
      </c>
      <c r="J55" s="77" t="s">
        <v>514</v>
      </c>
      <c r="K55" s="59" t="s">
        <v>514</v>
      </c>
      <c r="L55" s="59" t="s">
        <v>514</v>
      </c>
      <c r="M55" s="59" t="s">
        <v>514</v>
      </c>
      <c r="N55" s="59" t="s">
        <v>514</v>
      </c>
      <c r="O55" s="1526"/>
      <c r="P55" s="1527"/>
      <c r="Q55" s="59" t="s">
        <v>18</v>
      </c>
    </row>
    <row r="56" spans="2:17">
      <c r="B56" s="28" t="s">
        <v>84</v>
      </c>
    </row>
    <row r="57" spans="2:17">
      <c r="B57" s="28" t="s">
        <v>85</v>
      </c>
    </row>
    <row r="58" spans="2:17">
      <c r="B58" s="28" t="s">
        <v>86</v>
      </c>
    </row>
    <row r="60" spans="2:17" ht="15.75" thickBot="1"/>
    <row r="61" spans="2:17" ht="15.75" thickBot="1">
      <c r="B61" s="1532" t="s">
        <v>87</v>
      </c>
      <c r="C61" s="1533"/>
      <c r="D61" s="1533"/>
      <c r="E61" s="1533"/>
      <c r="F61" s="1533"/>
      <c r="G61" s="1533"/>
      <c r="H61" s="1533"/>
      <c r="I61" s="1533"/>
      <c r="J61" s="1533"/>
      <c r="K61" s="1533"/>
      <c r="L61" s="1533"/>
      <c r="M61" s="1533"/>
      <c r="N61" s="1534"/>
    </row>
    <row r="64" spans="2:17" ht="76.5" customHeight="1">
      <c r="B64" s="1309" t="s">
        <v>88</v>
      </c>
      <c r="C64" s="1309" t="s">
        <v>89</v>
      </c>
      <c r="D64" s="1309" t="s">
        <v>90</v>
      </c>
      <c r="E64" s="1309" t="s">
        <v>91</v>
      </c>
      <c r="F64" s="1309" t="s">
        <v>92</v>
      </c>
      <c r="G64" s="1309" t="s">
        <v>93</v>
      </c>
      <c r="H64" s="1309" t="s">
        <v>94</v>
      </c>
      <c r="I64" s="1309" t="s">
        <v>95</v>
      </c>
      <c r="J64" s="1522" t="s">
        <v>164</v>
      </c>
      <c r="K64" s="1529"/>
      <c r="L64" s="1523"/>
      <c r="M64" s="1309" t="s">
        <v>97</v>
      </c>
      <c r="N64" s="1309" t="s">
        <v>234</v>
      </c>
      <c r="O64" s="1309" t="s">
        <v>235</v>
      </c>
      <c r="P64" s="1522" t="s">
        <v>79</v>
      </c>
      <c r="Q64" s="1523"/>
    </row>
    <row r="65" spans="2:17" s="30" customFormat="1" ht="224.25" customHeight="1">
      <c r="B65" s="78" t="s">
        <v>356</v>
      </c>
      <c r="C65" s="78" t="s">
        <v>1185</v>
      </c>
      <c r="D65" s="78" t="s">
        <v>2321</v>
      </c>
      <c r="E65" s="78">
        <v>25712479</v>
      </c>
      <c r="F65" s="78" t="s">
        <v>1021</v>
      </c>
      <c r="G65" s="78" t="s">
        <v>2322</v>
      </c>
      <c r="H65" s="430" t="s">
        <v>2323</v>
      </c>
      <c r="I65" s="91" t="s">
        <v>2324</v>
      </c>
      <c r="J65" s="1296" t="s">
        <v>2325</v>
      </c>
      <c r="K65" s="1296" t="s">
        <v>2326</v>
      </c>
      <c r="L65" s="1296" t="s">
        <v>2327</v>
      </c>
      <c r="M65" s="78" t="s">
        <v>18</v>
      </c>
      <c r="N65" s="78" t="s">
        <v>19</v>
      </c>
      <c r="O65" s="78" t="s">
        <v>18</v>
      </c>
      <c r="P65" s="1530" t="s">
        <v>2327</v>
      </c>
      <c r="Q65" s="1531"/>
    </row>
    <row r="66" spans="2:17" s="30" customFormat="1" ht="153.75" customHeight="1">
      <c r="B66" s="78" t="s">
        <v>356</v>
      </c>
      <c r="C66" s="78" t="s">
        <v>1185</v>
      </c>
      <c r="D66" s="78" t="s">
        <v>2328</v>
      </c>
      <c r="E66" s="78">
        <v>25291252</v>
      </c>
      <c r="F66" s="78" t="s">
        <v>1021</v>
      </c>
      <c r="G66" s="78" t="s">
        <v>2322</v>
      </c>
      <c r="H66" s="430" t="s">
        <v>2329</v>
      </c>
      <c r="I66" s="91" t="s">
        <v>2324</v>
      </c>
      <c r="J66" s="1296" t="s">
        <v>2330</v>
      </c>
      <c r="K66" s="1296" t="s">
        <v>2331</v>
      </c>
      <c r="L66" s="1296" t="s">
        <v>2332</v>
      </c>
      <c r="M66" s="78" t="s">
        <v>18</v>
      </c>
      <c r="N66" s="78" t="s">
        <v>18</v>
      </c>
      <c r="O66" s="78" t="s">
        <v>18</v>
      </c>
      <c r="P66" s="1530"/>
      <c r="Q66" s="1531"/>
    </row>
    <row r="67" spans="2:17" s="30" customFormat="1" ht="172.5" customHeight="1">
      <c r="B67" s="78" t="s">
        <v>443</v>
      </c>
      <c r="C67" s="78" t="s">
        <v>2333</v>
      </c>
      <c r="D67" s="78" t="s">
        <v>2334</v>
      </c>
      <c r="E67" s="78">
        <v>1060236844</v>
      </c>
      <c r="F67" s="78" t="s">
        <v>277</v>
      </c>
      <c r="G67" s="78" t="s">
        <v>1563</v>
      </c>
      <c r="H67" s="78" t="s">
        <v>2335</v>
      </c>
      <c r="I67" s="91">
        <v>143856</v>
      </c>
      <c r="J67" s="1296" t="s">
        <v>2336</v>
      </c>
      <c r="K67" s="1296" t="s">
        <v>2337</v>
      </c>
      <c r="L67" s="1296" t="s">
        <v>2338</v>
      </c>
      <c r="M67" s="78" t="s">
        <v>18</v>
      </c>
      <c r="N67" s="78" t="s">
        <v>18</v>
      </c>
      <c r="O67" s="78" t="s">
        <v>18</v>
      </c>
      <c r="P67" s="1530"/>
      <c r="Q67" s="1531"/>
    </row>
    <row r="68" spans="2:17" s="30" customFormat="1" ht="177" customHeight="1">
      <c r="B68" s="78" t="s">
        <v>443</v>
      </c>
      <c r="C68" s="78" t="s">
        <v>2333</v>
      </c>
      <c r="D68" s="78" t="s">
        <v>2339</v>
      </c>
      <c r="E68" s="78">
        <v>48600261</v>
      </c>
      <c r="F68" s="78" t="s">
        <v>277</v>
      </c>
      <c r="G68" s="78" t="s">
        <v>1563</v>
      </c>
      <c r="H68" s="78" t="s">
        <v>2340</v>
      </c>
      <c r="I68" s="78" t="s">
        <v>2324</v>
      </c>
      <c r="J68" s="1296" t="s">
        <v>2341</v>
      </c>
      <c r="K68" s="1296" t="s">
        <v>2342</v>
      </c>
      <c r="L68" s="1296" t="s">
        <v>2338</v>
      </c>
      <c r="M68" s="78" t="s">
        <v>18</v>
      </c>
      <c r="N68" s="78" t="s">
        <v>18</v>
      </c>
      <c r="O68" s="78" t="s">
        <v>18</v>
      </c>
      <c r="P68" s="1530"/>
      <c r="Q68" s="1531"/>
    </row>
    <row r="69" spans="2:17" s="30" customFormat="1" ht="74.25" customHeight="1">
      <c r="B69" s="78" t="s">
        <v>274</v>
      </c>
      <c r="C69" s="78" t="s">
        <v>2333</v>
      </c>
      <c r="D69" s="78" t="s">
        <v>2343</v>
      </c>
      <c r="E69" s="78">
        <v>1061712783</v>
      </c>
      <c r="F69" s="78" t="s">
        <v>277</v>
      </c>
      <c r="G69" s="78" t="s">
        <v>1563</v>
      </c>
      <c r="H69" s="78" t="s">
        <v>2344</v>
      </c>
      <c r="I69" s="78" t="s">
        <v>2324</v>
      </c>
      <c r="J69" s="1296" t="s">
        <v>2345</v>
      </c>
      <c r="K69" s="290" t="s">
        <v>2346</v>
      </c>
      <c r="L69" s="1296" t="s">
        <v>2347</v>
      </c>
      <c r="M69" s="78" t="s">
        <v>18</v>
      </c>
      <c r="N69" s="78" t="s">
        <v>18</v>
      </c>
      <c r="O69" s="78" t="s">
        <v>18</v>
      </c>
      <c r="P69" s="1530" t="s">
        <v>2348</v>
      </c>
      <c r="Q69" s="1531"/>
    </row>
    <row r="70" spans="2:17" ht="28.9" customHeight="1" thickBot="1"/>
    <row r="71" spans="2:17" ht="15.75" thickBot="1">
      <c r="B71" s="1532" t="s">
        <v>139</v>
      </c>
      <c r="C71" s="1533"/>
      <c r="D71" s="1533"/>
      <c r="E71" s="1533"/>
      <c r="F71" s="1533"/>
      <c r="G71" s="1533"/>
      <c r="H71" s="1533"/>
      <c r="I71" s="1533"/>
      <c r="J71" s="1533"/>
      <c r="K71" s="1533"/>
      <c r="L71" s="1533"/>
      <c r="M71" s="1533"/>
      <c r="N71" s="1534"/>
    </row>
    <row r="74" spans="2:17" ht="30">
      <c r="B74" s="22" t="s">
        <v>17</v>
      </c>
      <c r="C74" s="22" t="s">
        <v>80</v>
      </c>
      <c r="D74" s="1522" t="s">
        <v>79</v>
      </c>
      <c r="E74" s="1523"/>
    </row>
    <row r="75" spans="2:17" ht="46.9" customHeight="1">
      <c r="B75" s="78" t="s">
        <v>140</v>
      </c>
      <c r="C75" s="59" t="s">
        <v>18</v>
      </c>
      <c r="D75" s="1524"/>
      <c r="E75" s="1525"/>
    </row>
    <row r="78" spans="2:17">
      <c r="B78" s="1505" t="s">
        <v>141</v>
      </c>
      <c r="C78" s="1506"/>
      <c r="D78" s="1506"/>
      <c r="E78" s="1506"/>
      <c r="F78" s="1506"/>
      <c r="G78" s="1506"/>
      <c r="H78" s="1506"/>
      <c r="I78" s="1506"/>
      <c r="J78" s="1506"/>
      <c r="K78" s="1506"/>
      <c r="L78" s="1506"/>
      <c r="M78" s="1506"/>
      <c r="N78" s="1506"/>
      <c r="O78" s="1506"/>
      <c r="P78" s="1506"/>
    </row>
    <row r="79" spans="2:17" ht="15.75" thickBot="1"/>
    <row r="80" spans="2:17" ht="15.75" thickBot="1">
      <c r="B80" s="1532" t="s">
        <v>142</v>
      </c>
      <c r="C80" s="1533"/>
      <c r="D80" s="1533"/>
      <c r="E80" s="1533"/>
      <c r="F80" s="1533"/>
      <c r="G80" s="1533"/>
      <c r="H80" s="1533"/>
      <c r="I80" s="1533"/>
      <c r="J80" s="1533"/>
      <c r="K80" s="1533"/>
      <c r="L80" s="1533"/>
      <c r="M80" s="1533"/>
      <c r="N80" s="1534"/>
    </row>
    <row r="81" spans="1:26" ht="15.75" thickBot="1"/>
    <row r="82" spans="1:26" s="39" customFormat="1" ht="109.5" customHeight="1">
      <c r="B82" s="11" t="s">
        <v>33</v>
      </c>
      <c r="C82" s="11" t="s">
        <v>34</v>
      </c>
      <c r="D82" s="11" t="s">
        <v>35</v>
      </c>
      <c r="E82" s="11" t="s">
        <v>36</v>
      </c>
      <c r="F82" s="11" t="s">
        <v>37</v>
      </c>
      <c r="G82" s="11" t="s">
        <v>38</v>
      </c>
      <c r="H82" s="11" t="s">
        <v>39</v>
      </c>
      <c r="I82" s="11" t="s">
        <v>40</v>
      </c>
      <c r="J82" s="11" t="s">
        <v>41</v>
      </c>
      <c r="K82" s="11" t="s">
        <v>42</v>
      </c>
      <c r="L82" s="11" t="s">
        <v>43</v>
      </c>
      <c r="M82" s="12" t="s">
        <v>44</v>
      </c>
      <c r="N82" s="11" t="s">
        <v>45</v>
      </c>
      <c r="O82" s="11" t="s">
        <v>46</v>
      </c>
      <c r="P82" s="13" t="s">
        <v>47</v>
      </c>
      <c r="Q82" s="13" t="s">
        <v>48</v>
      </c>
    </row>
    <row r="83" spans="1:26" s="1263" customFormat="1" ht="230.25" customHeight="1">
      <c r="A83" s="1311">
        <v>1</v>
      </c>
      <c r="B83" s="15" t="s">
        <v>2349</v>
      </c>
      <c r="C83" s="15" t="s">
        <v>2349</v>
      </c>
      <c r="D83" s="15" t="s">
        <v>2350</v>
      </c>
      <c r="E83" s="98" t="s">
        <v>2351</v>
      </c>
      <c r="F83" s="16" t="s">
        <v>2352</v>
      </c>
      <c r="G83" s="99" t="s">
        <v>514</v>
      </c>
      <c r="H83" s="100">
        <v>31375</v>
      </c>
      <c r="I83" s="103">
        <v>41953</v>
      </c>
      <c r="J83" s="103" t="s">
        <v>19</v>
      </c>
      <c r="K83" s="103" t="s">
        <v>2353</v>
      </c>
      <c r="L83" s="103" t="s">
        <v>19</v>
      </c>
      <c r="M83" s="105">
        <v>725</v>
      </c>
      <c r="N83" s="105" t="s">
        <v>514</v>
      </c>
      <c r="O83" s="106" t="s">
        <v>2354</v>
      </c>
      <c r="P83" s="106">
        <v>245</v>
      </c>
      <c r="Q83" s="323" t="s">
        <v>2355</v>
      </c>
      <c r="R83" s="64"/>
      <c r="S83" s="64"/>
      <c r="T83" s="64"/>
      <c r="U83" s="64"/>
      <c r="V83" s="64"/>
      <c r="W83" s="64"/>
      <c r="X83" s="64"/>
      <c r="Y83" s="64"/>
      <c r="Z83" s="64"/>
    </row>
    <row r="84" spans="1:26" s="136" customFormat="1">
      <c r="A84" s="129"/>
      <c r="B84" s="130" t="s">
        <v>29</v>
      </c>
      <c r="C84" s="131"/>
      <c r="D84" s="109"/>
      <c r="E84" s="132"/>
      <c r="F84" s="131"/>
      <c r="G84" s="131"/>
      <c r="H84" s="131"/>
      <c r="I84" s="133"/>
      <c r="J84" s="133"/>
      <c r="K84" s="109">
        <f>SUM(K83:K83)</f>
        <v>0</v>
      </c>
      <c r="L84" s="109">
        <f>SUM(L83:L83)</f>
        <v>0</v>
      </c>
      <c r="M84" s="110">
        <f>SUM(M83:M83)</f>
        <v>725</v>
      </c>
      <c r="N84" s="109">
        <f>SUM(N83:N83)</f>
        <v>0</v>
      </c>
      <c r="O84" s="134"/>
      <c r="P84" s="134"/>
      <c r="Q84" s="135"/>
    </row>
    <row r="85" spans="1:26">
      <c r="B85" s="66"/>
      <c r="C85" s="66"/>
      <c r="D85" s="66"/>
      <c r="E85" s="68"/>
      <c r="F85" s="66"/>
      <c r="G85" s="66"/>
      <c r="H85" s="66"/>
      <c r="I85" s="66"/>
      <c r="J85" s="66"/>
      <c r="K85" s="66"/>
      <c r="L85" s="66"/>
      <c r="M85" s="66"/>
      <c r="N85" s="66"/>
      <c r="O85" s="66"/>
      <c r="P85" s="66"/>
    </row>
    <row r="86" spans="1:26">
      <c r="B86" s="19" t="s">
        <v>156</v>
      </c>
      <c r="C86" s="84">
        <f>+K84</f>
        <v>0</v>
      </c>
      <c r="H86" s="112"/>
      <c r="I86" s="112"/>
      <c r="J86" s="112"/>
      <c r="K86" s="112"/>
      <c r="L86" s="112"/>
      <c r="M86" s="112"/>
      <c r="N86" s="66"/>
      <c r="O86" s="66"/>
      <c r="P86" s="66"/>
    </row>
    <row r="88" spans="1:26" ht="15.75" thickBot="1"/>
    <row r="89" spans="1:26" ht="37.15" customHeight="1" thickBot="1">
      <c r="B89" s="24" t="s">
        <v>157</v>
      </c>
      <c r="C89" s="25" t="s">
        <v>158</v>
      </c>
      <c r="D89" s="24" t="s">
        <v>28</v>
      </c>
      <c r="E89" s="25" t="s">
        <v>159</v>
      </c>
    </row>
    <row r="90" spans="1:26">
      <c r="B90" s="85" t="s">
        <v>160</v>
      </c>
      <c r="C90" s="86">
        <v>20</v>
      </c>
      <c r="D90" s="363">
        <v>0</v>
      </c>
      <c r="E90" s="1536">
        <f>+D90+D91+D92</f>
        <v>0</v>
      </c>
    </row>
    <row r="91" spans="1:26">
      <c r="B91" s="85" t="s">
        <v>161</v>
      </c>
      <c r="C91" s="71">
        <v>30</v>
      </c>
      <c r="D91" s="71">
        <v>0</v>
      </c>
      <c r="E91" s="1537"/>
    </row>
    <row r="92" spans="1:26" ht="15.75" thickBot="1">
      <c r="B92" s="85" t="s">
        <v>162</v>
      </c>
      <c r="C92" s="87">
        <v>40</v>
      </c>
      <c r="D92" s="364">
        <v>0</v>
      </c>
      <c r="E92" s="1538"/>
    </row>
    <row r="94" spans="1:26" ht="15.75" thickBot="1"/>
    <row r="95" spans="1:26" ht="15.75" thickBot="1">
      <c r="B95" s="1532" t="s">
        <v>163</v>
      </c>
      <c r="C95" s="1533"/>
      <c r="D95" s="1533"/>
      <c r="E95" s="1533"/>
      <c r="F95" s="1533"/>
      <c r="G95" s="1533"/>
      <c r="H95" s="1533"/>
      <c r="I95" s="1533"/>
      <c r="J95" s="1533"/>
      <c r="K95" s="1533"/>
      <c r="L95" s="1533"/>
      <c r="M95" s="1533"/>
      <c r="N95" s="1534"/>
    </row>
    <row r="97" spans="2:17" ht="76.5" customHeight="1">
      <c r="B97" s="1309" t="s">
        <v>88</v>
      </c>
      <c r="C97" s="1309" t="s">
        <v>89</v>
      </c>
      <c r="D97" s="1309" t="s">
        <v>90</v>
      </c>
      <c r="E97" s="1309" t="s">
        <v>91</v>
      </c>
      <c r="F97" s="1309" t="s">
        <v>92</v>
      </c>
      <c r="G97" s="1309" t="s">
        <v>93</v>
      </c>
      <c r="H97" s="1309" t="s">
        <v>94</v>
      </c>
      <c r="I97" s="1309" t="s">
        <v>95</v>
      </c>
      <c r="J97" s="1522" t="s">
        <v>164</v>
      </c>
      <c r="K97" s="1529"/>
      <c r="L97" s="1523"/>
      <c r="M97" s="1309" t="s">
        <v>97</v>
      </c>
      <c r="N97" s="1309" t="s">
        <v>234</v>
      </c>
      <c r="O97" s="1309" t="s">
        <v>235</v>
      </c>
      <c r="P97" s="1522" t="s">
        <v>79</v>
      </c>
      <c r="Q97" s="1523"/>
    </row>
    <row r="98" spans="2:17" s="30" customFormat="1" ht="80.25" customHeight="1">
      <c r="B98" s="217" t="s">
        <v>1495</v>
      </c>
      <c r="C98" s="217" t="s">
        <v>305</v>
      </c>
      <c r="D98" s="217" t="s">
        <v>2356</v>
      </c>
      <c r="E98" s="217">
        <v>34561015</v>
      </c>
      <c r="F98" s="217" t="s">
        <v>2073</v>
      </c>
      <c r="G98" s="217" t="s">
        <v>1563</v>
      </c>
      <c r="H98" s="217" t="s">
        <v>2357</v>
      </c>
      <c r="I98" s="299"/>
      <c r="J98" s="1364" t="s">
        <v>2358</v>
      </c>
      <c r="K98" s="570" t="s">
        <v>2359</v>
      </c>
      <c r="L98" s="1364" t="s">
        <v>2360</v>
      </c>
      <c r="M98" s="217" t="s">
        <v>18</v>
      </c>
      <c r="N98" s="217" t="s">
        <v>19</v>
      </c>
      <c r="O98" s="217" t="s">
        <v>18</v>
      </c>
      <c r="P98" s="1574" t="s">
        <v>2361</v>
      </c>
      <c r="Q98" s="1575"/>
    </row>
    <row r="99" spans="2:17" s="30" customFormat="1" ht="199.5" customHeight="1">
      <c r="B99" s="217" t="s">
        <v>2362</v>
      </c>
      <c r="C99" s="217" t="s">
        <v>305</v>
      </c>
      <c r="D99" s="217" t="s">
        <v>2363</v>
      </c>
      <c r="E99" s="217">
        <v>34553181</v>
      </c>
      <c r="F99" s="217" t="s">
        <v>1209</v>
      </c>
      <c r="G99" s="217" t="s">
        <v>2364</v>
      </c>
      <c r="H99" s="217" t="s">
        <v>2365</v>
      </c>
      <c r="I99" s="299"/>
      <c r="J99" s="299" t="s">
        <v>2366</v>
      </c>
      <c r="K99" s="299" t="s">
        <v>2367</v>
      </c>
      <c r="L99" s="299" t="s">
        <v>2368</v>
      </c>
      <c r="M99" s="217" t="s">
        <v>18</v>
      </c>
      <c r="N99" s="217" t="s">
        <v>18</v>
      </c>
      <c r="O99" s="217" t="s">
        <v>18</v>
      </c>
      <c r="P99" s="1574"/>
      <c r="Q99" s="1575"/>
    </row>
    <row r="100" spans="2:17" s="30" customFormat="1" ht="409.5" customHeight="1">
      <c r="B100" s="217" t="s">
        <v>227</v>
      </c>
      <c r="C100" s="406" t="s">
        <v>321</v>
      </c>
      <c r="D100" s="217" t="s">
        <v>2369</v>
      </c>
      <c r="E100" s="217">
        <v>10527318</v>
      </c>
      <c r="F100" s="217" t="s">
        <v>2370</v>
      </c>
      <c r="G100" s="217" t="s">
        <v>2371</v>
      </c>
      <c r="H100" s="217" t="s">
        <v>2372</v>
      </c>
      <c r="I100" s="217" t="s">
        <v>2373</v>
      </c>
      <c r="J100" s="299" t="s">
        <v>2374</v>
      </c>
      <c r="K100" s="299" t="s">
        <v>2375</v>
      </c>
      <c r="L100" s="299" t="s">
        <v>2376</v>
      </c>
      <c r="M100" s="217" t="s">
        <v>18</v>
      </c>
      <c r="N100" s="217" t="s">
        <v>18</v>
      </c>
      <c r="O100" s="217" t="s">
        <v>18</v>
      </c>
      <c r="P100" s="1574"/>
      <c r="Q100" s="1575"/>
    </row>
    <row r="101" spans="2:17" ht="15.75" thickBot="1"/>
    <row r="102" spans="2:17" ht="30">
      <c r="B102" s="1283" t="s">
        <v>17</v>
      </c>
      <c r="C102" s="1283" t="s">
        <v>157</v>
      </c>
      <c r="D102" s="1309" t="s">
        <v>158</v>
      </c>
      <c r="E102" s="1283" t="s">
        <v>28</v>
      </c>
      <c r="F102" s="25" t="s">
        <v>228</v>
      </c>
      <c r="G102" s="178"/>
    </row>
    <row r="103" spans="2:17" ht="144.75" customHeight="1">
      <c r="B103" s="1540" t="s">
        <v>229</v>
      </c>
      <c r="C103" s="115" t="s">
        <v>1990</v>
      </c>
      <c r="D103" s="1256">
        <v>25</v>
      </c>
      <c r="E103" s="71">
        <v>0</v>
      </c>
      <c r="F103" s="1541">
        <f>+E103+E104+E105</f>
        <v>35</v>
      </c>
      <c r="G103" s="27"/>
    </row>
    <row r="104" spans="2:17" ht="120">
      <c r="B104" s="1540"/>
      <c r="C104" s="115" t="s">
        <v>231</v>
      </c>
      <c r="D104" s="1262">
        <v>25</v>
      </c>
      <c r="E104" s="71">
        <v>25</v>
      </c>
      <c r="F104" s="1542"/>
      <c r="G104" s="27"/>
    </row>
    <row r="105" spans="2:17" ht="90">
      <c r="B105" s="1540"/>
      <c r="C105" s="115" t="s">
        <v>232</v>
      </c>
      <c r="D105" s="1256">
        <v>10</v>
      </c>
      <c r="E105" s="71">
        <v>10</v>
      </c>
      <c r="F105" s="1543"/>
      <c r="G105" s="27"/>
    </row>
    <row r="106" spans="2:17">
      <c r="C106" s="57"/>
    </row>
    <row r="109" spans="2:17">
      <c r="B109" s="8" t="s">
        <v>233</v>
      </c>
    </row>
    <row r="112" spans="2:17">
      <c r="B112" s="1309" t="s">
        <v>17</v>
      </c>
      <c r="C112" s="1309" t="s">
        <v>27</v>
      </c>
      <c r="D112" s="1283" t="s">
        <v>28</v>
      </c>
      <c r="E112" s="1283" t="s">
        <v>29</v>
      </c>
    </row>
    <row r="113" spans="2:5" ht="30">
      <c r="B113" s="1302" t="s">
        <v>236</v>
      </c>
      <c r="C113" s="1262">
        <v>40</v>
      </c>
      <c r="D113" s="1256">
        <f>+E90</f>
        <v>0</v>
      </c>
      <c r="E113" s="1519">
        <f>+D113+D114</f>
        <v>35</v>
      </c>
    </row>
    <row r="114" spans="2:5" ht="45">
      <c r="B114" s="1302" t="s">
        <v>237</v>
      </c>
      <c r="C114" s="1262">
        <v>60</v>
      </c>
      <c r="D114" s="1256">
        <f>+F103</f>
        <v>35</v>
      </c>
      <c r="E114" s="1520"/>
    </row>
  </sheetData>
  <mergeCells count="41">
    <mergeCell ref="E113:E114"/>
    <mergeCell ref="J97:L97"/>
    <mergeCell ref="P97:Q97"/>
    <mergeCell ref="P98:Q98"/>
    <mergeCell ref="P99:Q99"/>
    <mergeCell ref="P100:Q100"/>
    <mergeCell ref="B103:B105"/>
    <mergeCell ref="F103:F105"/>
    <mergeCell ref="D74:E74"/>
    <mergeCell ref="D75:E75"/>
    <mergeCell ref="B78:P78"/>
    <mergeCell ref="B80:N80"/>
    <mergeCell ref="E90:E92"/>
    <mergeCell ref="B95:N95"/>
    <mergeCell ref="B71:N71"/>
    <mergeCell ref="C49:N49"/>
    <mergeCell ref="B51:N51"/>
    <mergeCell ref="O54:P54"/>
    <mergeCell ref="O55:P55"/>
    <mergeCell ref="B61:N61"/>
    <mergeCell ref="J64:L64"/>
    <mergeCell ref="P64:Q64"/>
    <mergeCell ref="P65:Q65"/>
    <mergeCell ref="P66:Q66"/>
    <mergeCell ref="P67:Q67"/>
    <mergeCell ref="P68:Q68"/>
    <mergeCell ref="P69:Q69"/>
    <mergeCell ref="B45:B46"/>
    <mergeCell ref="C45:C46"/>
    <mergeCell ref="D45:E45"/>
    <mergeCell ref="B2:P2"/>
    <mergeCell ref="B4:P4"/>
    <mergeCell ref="C6:N6"/>
    <mergeCell ref="C7:N7"/>
    <mergeCell ref="C8:N8"/>
    <mergeCell ref="C9:N9"/>
    <mergeCell ref="C10:E10"/>
    <mergeCell ref="B14:C15"/>
    <mergeCell ref="B16:C16"/>
    <mergeCell ref="E34:E35"/>
    <mergeCell ref="M37:N37"/>
  </mergeCells>
  <dataValidations count="2">
    <dataValidation type="decimal" allowBlank="1" showInputMessage="1" showErrorMessage="1" sqref="WVH983024 WLL983024 C65520 IV65520 SR65520 ACN65520 AMJ65520 AWF65520 BGB65520 BPX65520 BZT65520 CJP65520 CTL65520 DDH65520 DND65520 DWZ65520 EGV65520 EQR65520 FAN65520 FKJ65520 FUF65520 GEB65520 GNX65520 GXT65520 HHP65520 HRL65520 IBH65520 ILD65520 IUZ65520 JEV65520 JOR65520 JYN65520 KIJ65520 KSF65520 LCB65520 LLX65520 LVT65520 MFP65520 MPL65520 MZH65520 NJD65520 NSZ65520 OCV65520 OMR65520 OWN65520 PGJ65520 PQF65520 QAB65520 QJX65520 QTT65520 RDP65520 RNL65520 RXH65520 SHD65520 SQZ65520 TAV65520 TKR65520 TUN65520 UEJ65520 UOF65520 UYB65520 VHX65520 VRT65520 WBP65520 WLL65520 WVH65520 C131056 IV131056 SR131056 ACN131056 AMJ131056 AWF131056 BGB131056 BPX131056 BZT131056 CJP131056 CTL131056 DDH131056 DND131056 DWZ131056 EGV131056 EQR131056 FAN131056 FKJ131056 FUF131056 GEB131056 GNX131056 GXT131056 HHP131056 HRL131056 IBH131056 ILD131056 IUZ131056 JEV131056 JOR131056 JYN131056 KIJ131056 KSF131056 LCB131056 LLX131056 LVT131056 MFP131056 MPL131056 MZH131056 NJD131056 NSZ131056 OCV131056 OMR131056 OWN131056 PGJ131056 PQF131056 QAB131056 QJX131056 QTT131056 RDP131056 RNL131056 RXH131056 SHD131056 SQZ131056 TAV131056 TKR131056 TUN131056 UEJ131056 UOF131056 UYB131056 VHX131056 VRT131056 WBP131056 WLL131056 WVH131056 C196592 IV196592 SR196592 ACN196592 AMJ196592 AWF196592 BGB196592 BPX196592 BZT196592 CJP196592 CTL196592 DDH196592 DND196592 DWZ196592 EGV196592 EQR196592 FAN196592 FKJ196592 FUF196592 GEB196592 GNX196592 GXT196592 HHP196592 HRL196592 IBH196592 ILD196592 IUZ196592 JEV196592 JOR196592 JYN196592 KIJ196592 KSF196592 LCB196592 LLX196592 LVT196592 MFP196592 MPL196592 MZH196592 NJD196592 NSZ196592 OCV196592 OMR196592 OWN196592 PGJ196592 PQF196592 QAB196592 QJX196592 QTT196592 RDP196592 RNL196592 RXH196592 SHD196592 SQZ196592 TAV196592 TKR196592 TUN196592 UEJ196592 UOF196592 UYB196592 VHX196592 VRT196592 WBP196592 WLL196592 WVH196592 C262128 IV262128 SR262128 ACN262128 AMJ262128 AWF262128 BGB262128 BPX262128 BZT262128 CJP262128 CTL262128 DDH262128 DND262128 DWZ262128 EGV262128 EQR262128 FAN262128 FKJ262128 FUF262128 GEB262128 GNX262128 GXT262128 HHP262128 HRL262128 IBH262128 ILD262128 IUZ262128 JEV262128 JOR262128 JYN262128 KIJ262128 KSF262128 LCB262128 LLX262128 LVT262128 MFP262128 MPL262128 MZH262128 NJD262128 NSZ262128 OCV262128 OMR262128 OWN262128 PGJ262128 PQF262128 QAB262128 QJX262128 QTT262128 RDP262128 RNL262128 RXH262128 SHD262128 SQZ262128 TAV262128 TKR262128 TUN262128 UEJ262128 UOF262128 UYB262128 VHX262128 VRT262128 WBP262128 WLL262128 WVH262128 C327664 IV327664 SR327664 ACN327664 AMJ327664 AWF327664 BGB327664 BPX327664 BZT327664 CJP327664 CTL327664 DDH327664 DND327664 DWZ327664 EGV327664 EQR327664 FAN327664 FKJ327664 FUF327664 GEB327664 GNX327664 GXT327664 HHP327664 HRL327664 IBH327664 ILD327664 IUZ327664 JEV327664 JOR327664 JYN327664 KIJ327664 KSF327664 LCB327664 LLX327664 LVT327664 MFP327664 MPL327664 MZH327664 NJD327664 NSZ327664 OCV327664 OMR327664 OWN327664 PGJ327664 PQF327664 QAB327664 QJX327664 QTT327664 RDP327664 RNL327664 RXH327664 SHD327664 SQZ327664 TAV327664 TKR327664 TUN327664 UEJ327664 UOF327664 UYB327664 VHX327664 VRT327664 WBP327664 WLL327664 WVH327664 C393200 IV393200 SR393200 ACN393200 AMJ393200 AWF393200 BGB393200 BPX393200 BZT393200 CJP393200 CTL393200 DDH393200 DND393200 DWZ393200 EGV393200 EQR393200 FAN393200 FKJ393200 FUF393200 GEB393200 GNX393200 GXT393200 HHP393200 HRL393200 IBH393200 ILD393200 IUZ393200 JEV393200 JOR393200 JYN393200 KIJ393200 KSF393200 LCB393200 LLX393200 LVT393200 MFP393200 MPL393200 MZH393200 NJD393200 NSZ393200 OCV393200 OMR393200 OWN393200 PGJ393200 PQF393200 QAB393200 QJX393200 QTT393200 RDP393200 RNL393200 RXH393200 SHD393200 SQZ393200 TAV393200 TKR393200 TUN393200 UEJ393200 UOF393200 UYB393200 VHX393200 VRT393200 WBP393200 WLL393200 WVH393200 C458736 IV458736 SR458736 ACN458736 AMJ458736 AWF458736 BGB458736 BPX458736 BZT458736 CJP458736 CTL458736 DDH458736 DND458736 DWZ458736 EGV458736 EQR458736 FAN458736 FKJ458736 FUF458736 GEB458736 GNX458736 GXT458736 HHP458736 HRL458736 IBH458736 ILD458736 IUZ458736 JEV458736 JOR458736 JYN458736 KIJ458736 KSF458736 LCB458736 LLX458736 LVT458736 MFP458736 MPL458736 MZH458736 NJD458736 NSZ458736 OCV458736 OMR458736 OWN458736 PGJ458736 PQF458736 QAB458736 QJX458736 QTT458736 RDP458736 RNL458736 RXH458736 SHD458736 SQZ458736 TAV458736 TKR458736 TUN458736 UEJ458736 UOF458736 UYB458736 VHX458736 VRT458736 WBP458736 WLL458736 WVH458736 C524272 IV524272 SR524272 ACN524272 AMJ524272 AWF524272 BGB524272 BPX524272 BZT524272 CJP524272 CTL524272 DDH524272 DND524272 DWZ524272 EGV524272 EQR524272 FAN524272 FKJ524272 FUF524272 GEB524272 GNX524272 GXT524272 HHP524272 HRL524272 IBH524272 ILD524272 IUZ524272 JEV524272 JOR524272 JYN524272 KIJ524272 KSF524272 LCB524272 LLX524272 LVT524272 MFP524272 MPL524272 MZH524272 NJD524272 NSZ524272 OCV524272 OMR524272 OWN524272 PGJ524272 PQF524272 QAB524272 QJX524272 QTT524272 RDP524272 RNL524272 RXH524272 SHD524272 SQZ524272 TAV524272 TKR524272 TUN524272 UEJ524272 UOF524272 UYB524272 VHX524272 VRT524272 WBP524272 WLL524272 WVH524272 C589808 IV589808 SR589808 ACN589808 AMJ589808 AWF589808 BGB589808 BPX589808 BZT589808 CJP589808 CTL589808 DDH589808 DND589808 DWZ589808 EGV589808 EQR589808 FAN589808 FKJ589808 FUF589808 GEB589808 GNX589808 GXT589808 HHP589808 HRL589808 IBH589808 ILD589808 IUZ589808 JEV589808 JOR589808 JYN589808 KIJ589808 KSF589808 LCB589808 LLX589808 LVT589808 MFP589808 MPL589808 MZH589808 NJD589808 NSZ589808 OCV589808 OMR589808 OWN589808 PGJ589808 PQF589808 QAB589808 QJX589808 QTT589808 RDP589808 RNL589808 RXH589808 SHD589808 SQZ589808 TAV589808 TKR589808 TUN589808 UEJ589808 UOF589808 UYB589808 VHX589808 VRT589808 WBP589808 WLL589808 WVH589808 C655344 IV655344 SR655344 ACN655344 AMJ655344 AWF655344 BGB655344 BPX655344 BZT655344 CJP655344 CTL655344 DDH655344 DND655344 DWZ655344 EGV655344 EQR655344 FAN655344 FKJ655344 FUF655344 GEB655344 GNX655344 GXT655344 HHP655344 HRL655344 IBH655344 ILD655344 IUZ655344 JEV655344 JOR655344 JYN655344 KIJ655344 KSF655344 LCB655344 LLX655344 LVT655344 MFP655344 MPL655344 MZH655344 NJD655344 NSZ655344 OCV655344 OMR655344 OWN655344 PGJ655344 PQF655344 QAB655344 QJX655344 QTT655344 RDP655344 RNL655344 RXH655344 SHD655344 SQZ655344 TAV655344 TKR655344 TUN655344 UEJ655344 UOF655344 UYB655344 VHX655344 VRT655344 WBP655344 WLL655344 WVH655344 C720880 IV720880 SR720880 ACN720880 AMJ720880 AWF720880 BGB720880 BPX720880 BZT720880 CJP720880 CTL720880 DDH720880 DND720880 DWZ720880 EGV720880 EQR720880 FAN720880 FKJ720880 FUF720880 GEB720880 GNX720880 GXT720880 HHP720880 HRL720880 IBH720880 ILD720880 IUZ720880 JEV720880 JOR720880 JYN720880 KIJ720880 KSF720880 LCB720880 LLX720880 LVT720880 MFP720880 MPL720880 MZH720880 NJD720880 NSZ720880 OCV720880 OMR720880 OWN720880 PGJ720880 PQF720880 QAB720880 QJX720880 QTT720880 RDP720880 RNL720880 RXH720880 SHD720880 SQZ720880 TAV720880 TKR720880 TUN720880 UEJ720880 UOF720880 UYB720880 VHX720880 VRT720880 WBP720880 WLL720880 WVH720880 C786416 IV786416 SR786416 ACN786416 AMJ786416 AWF786416 BGB786416 BPX786416 BZT786416 CJP786416 CTL786416 DDH786416 DND786416 DWZ786416 EGV786416 EQR786416 FAN786416 FKJ786416 FUF786416 GEB786416 GNX786416 GXT786416 HHP786416 HRL786416 IBH786416 ILD786416 IUZ786416 JEV786416 JOR786416 JYN786416 KIJ786416 KSF786416 LCB786416 LLX786416 LVT786416 MFP786416 MPL786416 MZH786416 NJD786416 NSZ786416 OCV786416 OMR786416 OWN786416 PGJ786416 PQF786416 QAB786416 QJX786416 QTT786416 RDP786416 RNL786416 RXH786416 SHD786416 SQZ786416 TAV786416 TKR786416 TUN786416 UEJ786416 UOF786416 UYB786416 VHX786416 VRT786416 WBP786416 WLL786416 WVH786416 C851952 IV851952 SR851952 ACN851952 AMJ851952 AWF851952 BGB851952 BPX851952 BZT851952 CJP851952 CTL851952 DDH851952 DND851952 DWZ851952 EGV851952 EQR851952 FAN851952 FKJ851952 FUF851952 GEB851952 GNX851952 GXT851952 HHP851952 HRL851952 IBH851952 ILD851952 IUZ851952 JEV851952 JOR851952 JYN851952 KIJ851952 KSF851952 LCB851952 LLX851952 LVT851952 MFP851952 MPL851952 MZH851952 NJD851952 NSZ851952 OCV851952 OMR851952 OWN851952 PGJ851952 PQF851952 QAB851952 QJX851952 QTT851952 RDP851952 RNL851952 RXH851952 SHD851952 SQZ851952 TAV851952 TKR851952 TUN851952 UEJ851952 UOF851952 UYB851952 VHX851952 VRT851952 WBP851952 WLL851952 WVH851952 C917488 IV917488 SR917488 ACN917488 AMJ917488 AWF917488 BGB917488 BPX917488 BZT917488 CJP917488 CTL917488 DDH917488 DND917488 DWZ917488 EGV917488 EQR917488 FAN917488 FKJ917488 FUF917488 GEB917488 GNX917488 GXT917488 HHP917488 HRL917488 IBH917488 ILD917488 IUZ917488 JEV917488 JOR917488 JYN917488 KIJ917488 KSF917488 LCB917488 LLX917488 LVT917488 MFP917488 MPL917488 MZH917488 NJD917488 NSZ917488 OCV917488 OMR917488 OWN917488 PGJ917488 PQF917488 QAB917488 QJX917488 QTT917488 RDP917488 RNL917488 RXH917488 SHD917488 SQZ917488 TAV917488 TKR917488 TUN917488 UEJ917488 UOF917488 UYB917488 VHX917488 VRT917488 WBP917488 WLL917488 WVH917488 C983024 IV983024 SR983024 ACN983024 AMJ983024 AWF983024 BGB983024 BPX983024 BZT983024 CJP983024 CTL983024 DDH983024 DND983024 DWZ983024 EGV983024 EQR983024 FAN983024 FKJ983024 FUF983024 GEB983024 GNX983024 GXT983024 HHP983024 HRL983024 IBH983024 ILD983024 IUZ983024 JEV983024 JOR983024 JYN983024 KIJ983024 KSF983024 LCB983024 LLX983024 LVT983024 MFP983024 MPL983024 MZH983024 NJD983024 NSZ983024 OCV983024 OMR983024 OWN983024 PGJ983024 PQF983024 QAB983024 QJX983024 QTT983024 RDP983024 RNL983024 RXH983024 SHD983024 SQZ983024 TAV983024 TKR983024 TUN983024 UEJ983024 UOF983024 UYB983024 VHX983024 VRT983024 WBP983024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formula1>0</formula1>
      <formula2>1</formula2>
    </dataValidation>
    <dataValidation type="list" allowBlank="1" showInputMessage="1" showErrorMessage="1" sqref="WVE983024 A65520 IS65520 SO65520 ACK65520 AMG65520 AWC65520 BFY65520 BPU65520 BZQ65520 CJM65520 CTI65520 DDE65520 DNA65520 DWW65520 EGS65520 EQO65520 FAK65520 FKG65520 FUC65520 GDY65520 GNU65520 GXQ65520 HHM65520 HRI65520 IBE65520 ILA65520 IUW65520 JES65520 JOO65520 JYK65520 KIG65520 KSC65520 LBY65520 LLU65520 LVQ65520 MFM65520 MPI65520 MZE65520 NJA65520 NSW65520 OCS65520 OMO65520 OWK65520 PGG65520 PQC65520 PZY65520 QJU65520 QTQ65520 RDM65520 RNI65520 RXE65520 SHA65520 SQW65520 TAS65520 TKO65520 TUK65520 UEG65520 UOC65520 UXY65520 VHU65520 VRQ65520 WBM65520 WLI65520 WVE65520 A131056 IS131056 SO131056 ACK131056 AMG131056 AWC131056 BFY131056 BPU131056 BZQ131056 CJM131056 CTI131056 DDE131056 DNA131056 DWW131056 EGS131056 EQO131056 FAK131056 FKG131056 FUC131056 GDY131056 GNU131056 GXQ131056 HHM131056 HRI131056 IBE131056 ILA131056 IUW131056 JES131056 JOO131056 JYK131056 KIG131056 KSC131056 LBY131056 LLU131056 LVQ131056 MFM131056 MPI131056 MZE131056 NJA131056 NSW131056 OCS131056 OMO131056 OWK131056 PGG131056 PQC131056 PZY131056 QJU131056 QTQ131056 RDM131056 RNI131056 RXE131056 SHA131056 SQW131056 TAS131056 TKO131056 TUK131056 UEG131056 UOC131056 UXY131056 VHU131056 VRQ131056 WBM131056 WLI131056 WVE131056 A196592 IS196592 SO196592 ACK196592 AMG196592 AWC196592 BFY196592 BPU196592 BZQ196592 CJM196592 CTI196592 DDE196592 DNA196592 DWW196592 EGS196592 EQO196592 FAK196592 FKG196592 FUC196592 GDY196592 GNU196592 GXQ196592 HHM196592 HRI196592 IBE196592 ILA196592 IUW196592 JES196592 JOO196592 JYK196592 KIG196592 KSC196592 LBY196592 LLU196592 LVQ196592 MFM196592 MPI196592 MZE196592 NJA196592 NSW196592 OCS196592 OMO196592 OWK196592 PGG196592 PQC196592 PZY196592 QJU196592 QTQ196592 RDM196592 RNI196592 RXE196592 SHA196592 SQW196592 TAS196592 TKO196592 TUK196592 UEG196592 UOC196592 UXY196592 VHU196592 VRQ196592 WBM196592 WLI196592 WVE196592 A262128 IS262128 SO262128 ACK262128 AMG262128 AWC262128 BFY262128 BPU262128 BZQ262128 CJM262128 CTI262128 DDE262128 DNA262128 DWW262128 EGS262128 EQO262128 FAK262128 FKG262128 FUC262128 GDY262128 GNU262128 GXQ262128 HHM262128 HRI262128 IBE262128 ILA262128 IUW262128 JES262128 JOO262128 JYK262128 KIG262128 KSC262128 LBY262128 LLU262128 LVQ262128 MFM262128 MPI262128 MZE262128 NJA262128 NSW262128 OCS262128 OMO262128 OWK262128 PGG262128 PQC262128 PZY262128 QJU262128 QTQ262128 RDM262128 RNI262128 RXE262128 SHA262128 SQW262128 TAS262128 TKO262128 TUK262128 UEG262128 UOC262128 UXY262128 VHU262128 VRQ262128 WBM262128 WLI262128 WVE262128 A327664 IS327664 SO327664 ACK327664 AMG327664 AWC327664 BFY327664 BPU327664 BZQ327664 CJM327664 CTI327664 DDE327664 DNA327664 DWW327664 EGS327664 EQO327664 FAK327664 FKG327664 FUC327664 GDY327664 GNU327664 GXQ327664 HHM327664 HRI327664 IBE327664 ILA327664 IUW327664 JES327664 JOO327664 JYK327664 KIG327664 KSC327664 LBY327664 LLU327664 LVQ327664 MFM327664 MPI327664 MZE327664 NJA327664 NSW327664 OCS327664 OMO327664 OWK327664 PGG327664 PQC327664 PZY327664 QJU327664 QTQ327664 RDM327664 RNI327664 RXE327664 SHA327664 SQW327664 TAS327664 TKO327664 TUK327664 UEG327664 UOC327664 UXY327664 VHU327664 VRQ327664 WBM327664 WLI327664 WVE327664 A393200 IS393200 SO393200 ACK393200 AMG393200 AWC393200 BFY393200 BPU393200 BZQ393200 CJM393200 CTI393200 DDE393200 DNA393200 DWW393200 EGS393200 EQO393200 FAK393200 FKG393200 FUC393200 GDY393200 GNU393200 GXQ393200 HHM393200 HRI393200 IBE393200 ILA393200 IUW393200 JES393200 JOO393200 JYK393200 KIG393200 KSC393200 LBY393200 LLU393200 LVQ393200 MFM393200 MPI393200 MZE393200 NJA393200 NSW393200 OCS393200 OMO393200 OWK393200 PGG393200 PQC393200 PZY393200 QJU393200 QTQ393200 RDM393200 RNI393200 RXE393200 SHA393200 SQW393200 TAS393200 TKO393200 TUK393200 UEG393200 UOC393200 UXY393200 VHU393200 VRQ393200 WBM393200 WLI393200 WVE393200 A458736 IS458736 SO458736 ACK458736 AMG458736 AWC458736 BFY458736 BPU458736 BZQ458736 CJM458736 CTI458736 DDE458736 DNA458736 DWW458736 EGS458736 EQO458736 FAK458736 FKG458736 FUC458736 GDY458736 GNU458736 GXQ458736 HHM458736 HRI458736 IBE458736 ILA458736 IUW458736 JES458736 JOO458736 JYK458736 KIG458736 KSC458736 LBY458736 LLU458736 LVQ458736 MFM458736 MPI458736 MZE458736 NJA458736 NSW458736 OCS458736 OMO458736 OWK458736 PGG458736 PQC458736 PZY458736 QJU458736 QTQ458736 RDM458736 RNI458736 RXE458736 SHA458736 SQW458736 TAS458736 TKO458736 TUK458736 UEG458736 UOC458736 UXY458736 VHU458736 VRQ458736 WBM458736 WLI458736 WVE458736 A524272 IS524272 SO524272 ACK524272 AMG524272 AWC524272 BFY524272 BPU524272 BZQ524272 CJM524272 CTI524272 DDE524272 DNA524272 DWW524272 EGS524272 EQO524272 FAK524272 FKG524272 FUC524272 GDY524272 GNU524272 GXQ524272 HHM524272 HRI524272 IBE524272 ILA524272 IUW524272 JES524272 JOO524272 JYK524272 KIG524272 KSC524272 LBY524272 LLU524272 LVQ524272 MFM524272 MPI524272 MZE524272 NJA524272 NSW524272 OCS524272 OMO524272 OWK524272 PGG524272 PQC524272 PZY524272 QJU524272 QTQ524272 RDM524272 RNI524272 RXE524272 SHA524272 SQW524272 TAS524272 TKO524272 TUK524272 UEG524272 UOC524272 UXY524272 VHU524272 VRQ524272 WBM524272 WLI524272 WVE524272 A589808 IS589808 SO589808 ACK589808 AMG589808 AWC589808 BFY589808 BPU589808 BZQ589808 CJM589808 CTI589808 DDE589808 DNA589808 DWW589808 EGS589808 EQO589808 FAK589808 FKG589808 FUC589808 GDY589808 GNU589808 GXQ589808 HHM589808 HRI589808 IBE589808 ILA589808 IUW589808 JES589808 JOO589808 JYK589808 KIG589808 KSC589808 LBY589808 LLU589808 LVQ589808 MFM589808 MPI589808 MZE589808 NJA589808 NSW589808 OCS589808 OMO589808 OWK589808 PGG589808 PQC589808 PZY589808 QJU589808 QTQ589808 RDM589808 RNI589808 RXE589808 SHA589808 SQW589808 TAS589808 TKO589808 TUK589808 UEG589808 UOC589808 UXY589808 VHU589808 VRQ589808 WBM589808 WLI589808 WVE589808 A655344 IS655344 SO655344 ACK655344 AMG655344 AWC655344 BFY655344 BPU655344 BZQ655344 CJM655344 CTI655344 DDE655344 DNA655344 DWW655344 EGS655344 EQO655344 FAK655344 FKG655344 FUC655344 GDY655344 GNU655344 GXQ655344 HHM655344 HRI655344 IBE655344 ILA655344 IUW655344 JES655344 JOO655344 JYK655344 KIG655344 KSC655344 LBY655344 LLU655344 LVQ655344 MFM655344 MPI655344 MZE655344 NJA655344 NSW655344 OCS655344 OMO655344 OWK655344 PGG655344 PQC655344 PZY655344 QJU655344 QTQ655344 RDM655344 RNI655344 RXE655344 SHA655344 SQW655344 TAS655344 TKO655344 TUK655344 UEG655344 UOC655344 UXY655344 VHU655344 VRQ655344 WBM655344 WLI655344 WVE655344 A720880 IS720880 SO720880 ACK720880 AMG720880 AWC720880 BFY720880 BPU720880 BZQ720880 CJM720880 CTI720880 DDE720880 DNA720880 DWW720880 EGS720880 EQO720880 FAK720880 FKG720880 FUC720880 GDY720880 GNU720880 GXQ720880 HHM720880 HRI720880 IBE720880 ILA720880 IUW720880 JES720880 JOO720880 JYK720880 KIG720880 KSC720880 LBY720880 LLU720880 LVQ720880 MFM720880 MPI720880 MZE720880 NJA720880 NSW720880 OCS720880 OMO720880 OWK720880 PGG720880 PQC720880 PZY720880 QJU720880 QTQ720880 RDM720880 RNI720880 RXE720880 SHA720880 SQW720880 TAS720880 TKO720880 TUK720880 UEG720880 UOC720880 UXY720880 VHU720880 VRQ720880 WBM720880 WLI720880 WVE720880 A786416 IS786416 SO786416 ACK786416 AMG786416 AWC786416 BFY786416 BPU786416 BZQ786416 CJM786416 CTI786416 DDE786416 DNA786416 DWW786416 EGS786416 EQO786416 FAK786416 FKG786416 FUC786416 GDY786416 GNU786416 GXQ786416 HHM786416 HRI786416 IBE786416 ILA786416 IUW786416 JES786416 JOO786416 JYK786416 KIG786416 KSC786416 LBY786416 LLU786416 LVQ786416 MFM786416 MPI786416 MZE786416 NJA786416 NSW786416 OCS786416 OMO786416 OWK786416 PGG786416 PQC786416 PZY786416 QJU786416 QTQ786416 RDM786416 RNI786416 RXE786416 SHA786416 SQW786416 TAS786416 TKO786416 TUK786416 UEG786416 UOC786416 UXY786416 VHU786416 VRQ786416 WBM786416 WLI786416 WVE786416 A851952 IS851952 SO851952 ACK851952 AMG851952 AWC851952 BFY851952 BPU851952 BZQ851952 CJM851952 CTI851952 DDE851952 DNA851952 DWW851952 EGS851952 EQO851952 FAK851952 FKG851952 FUC851952 GDY851952 GNU851952 GXQ851952 HHM851952 HRI851952 IBE851952 ILA851952 IUW851952 JES851952 JOO851952 JYK851952 KIG851952 KSC851952 LBY851952 LLU851952 LVQ851952 MFM851952 MPI851952 MZE851952 NJA851952 NSW851952 OCS851952 OMO851952 OWK851952 PGG851952 PQC851952 PZY851952 QJU851952 QTQ851952 RDM851952 RNI851952 RXE851952 SHA851952 SQW851952 TAS851952 TKO851952 TUK851952 UEG851952 UOC851952 UXY851952 VHU851952 VRQ851952 WBM851952 WLI851952 WVE851952 A917488 IS917488 SO917488 ACK917488 AMG917488 AWC917488 BFY917488 BPU917488 BZQ917488 CJM917488 CTI917488 DDE917488 DNA917488 DWW917488 EGS917488 EQO917488 FAK917488 FKG917488 FUC917488 GDY917488 GNU917488 GXQ917488 HHM917488 HRI917488 IBE917488 ILA917488 IUW917488 JES917488 JOO917488 JYK917488 KIG917488 KSC917488 LBY917488 LLU917488 LVQ917488 MFM917488 MPI917488 MZE917488 NJA917488 NSW917488 OCS917488 OMO917488 OWK917488 PGG917488 PQC917488 PZY917488 QJU917488 QTQ917488 RDM917488 RNI917488 RXE917488 SHA917488 SQW917488 TAS917488 TKO917488 TUK917488 UEG917488 UOC917488 UXY917488 VHU917488 VRQ917488 WBM917488 WLI917488 WVE917488 A983024 IS983024 SO983024 ACK983024 AMG983024 AWC983024 BFY983024 BPU983024 BZQ983024 CJM983024 CTI983024 DDE983024 DNA983024 DWW983024 EGS983024 EQO983024 FAK983024 FKG983024 FUC983024 GDY983024 GNU983024 GXQ983024 HHM983024 HRI983024 IBE983024 ILA983024 IUW983024 JES983024 JOO983024 JYK983024 KIG983024 KSC983024 LBY983024 LLU983024 LVQ983024 MFM983024 MPI983024 MZE983024 NJA983024 NSW983024 OCS983024 OMO983024 OWK983024 PGG983024 PQC983024 PZY983024 QJU983024 QTQ983024 RDM983024 RNI983024 RXE983024 SHA983024 SQW983024 TAS983024 TKO983024 TUK983024 UEG983024 UOC983024 UXY983024 VHU983024 VRQ983024 WBM983024 WLI983024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formula1>"1,2,3,4,5"</formula1>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122"/>
  <sheetViews>
    <sheetView topLeftCell="H72" zoomScale="85" zoomScaleNormal="85" workbookViewId="0">
      <selection activeCell="L44" sqref="L44"/>
    </sheetView>
  </sheetViews>
  <sheetFormatPr baseColWidth="10" defaultRowHeight="15"/>
  <cols>
    <col min="1" max="1" width="8.42578125" style="28" bestFit="1" customWidth="1"/>
    <col min="2" max="2" width="110.140625" style="28" customWidth="1"/>
    <col min="3" max="3" width="31.140625" style="28" customWidth="1"/>
    <col min="4" max="4" width="44.5703125" style="28" customWidth="1"/>
    <col min="5" max="5" width="25" style="28" customWidth="1"/>
    <col min="6" max="6" width="29.7109375" style="28" customWidth="1"/>
    <col min="7" max="7" width="43" style="28" customWidth="1"/>
    <col min="8" max="8" width="24.5703125" style="28" customWidth="1"/>
    <col min="9" max="9" width="24" style="28" customWidth="1"/>
    <col min="10" max="10" width="41.85546875" style="28" customWidth="1"/>
    <col min="11" max="11" width="30.28515625" style="28" customWidth="1"/>
    <col min="12" max="12" width="83.42578125" style="28" customWidth="1"/>
    <col min="13" max="13" width="18.7109375" style="28" customWidth="1"/>
    <col min="14" max="14" width="22.140625" style="28" customWidth="1"/>
    <col min="15" max="15" width="26.140625" style="28" customWidth="1"/>
    <col min="16" max="16" width="19.5703125" style="28" bestFit="1" customWidth="1"/>
    <col min="17" max="17" width="17.855468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239</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44">
        <v>34</v>
      </c>
      <c r="D10" s="1544"/>
      <c r="E10" s="154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G13" s="6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34</v>
      </c>
      <c r="E15" s="42">
        <v>1344852964</v>
      </c>
      <c r="F15" s="221">
        <v>644</v>
      </c>
      <c r="G15" s="150"/>
      <c r="I15" s="45"/>
      <c r="J15" s="45"/>
      <c r="K15" s="45"/>
      <c r="L15" s="45"/>
      <c r="M15" s="45"/>
      <c r="N15" s="1289"/>
    </row>
    <row r="16" spans="2:16" ht="15.75" thickBot="1">
      <c r="B16" s="1517" t="s">
        <v>13</v>
      </c>
      <c r="C16" s="1518"/>
      <c r="D16" s="1265"/>
      <c r="E16" s="151">
        <f>+SUM(E15:E15)</f>
        <v>1344852964</v>
      </c>
      <c r="F16" s="4">
        <f>+SUM(F15:F15)</f>
        <v>644</v>
      </c>
      <c r="G16" s="150"/>
      <c r="H16" s="46"/>
      <c r="I16" s="39"/>
      <c r="J16" s="39"/>
      <c r="K16" s="39"/>
      <c r="L16" s="39"/>
      <c r="M16" s="39"/>
      <c r="N16" s="47"/>
    </row>
    <row r="17" spans="1:14" ht="45.75" thickBot="1">
      <c r="A17" s="48"/>
      <c r="B17" s="415" t="s">
        <v>14</v>
      </c>
      <c r="C17" s="415" t="s">
        <v>15</v>
      </c>
      <c r="E17" s="41"/>
      <c r="F17" s="41"/>
      <c r="G17" s="41"/>
      <c r="H17" s="41"/>
      <c r="I17" s="50"/>
      <c r="J17" s="50"/>
      <c r="K17" s="50"/>
      <c r="L17" s="50"/>
      <c r="M17" s="50"/>
    </row>
    <row r="18" spans="1:14" ht="15.75" thickBot="1">
      <c r="A18" s="51"/>
      <c r="C18" s="52">
        <f>+F16*0.8</f>
        <v>515.20000000000005</v>
      </c>
      <c r="D18" s="195"/>
      <c r="E18" s="6">
        <f>E16</f>
        <v>1344852964</v>
      </c>
      <c r="F18" s="7"/>
      <c r="G18" s="7"/>
      <c r="H18" s="7"/>
      <c r="I18" s="53"/>
      <c r="J18" s="53"/>
      <c r="K18" s="53"/>
      <c r="L18" s="53"/>
      <c r="M18" s="53"/>
    </row>
    <row r="19" spans="1:14">
      <c r="A19" s="142"/>
      <c r="C19" s="507"/>
      <c r="D19" s="224"/>
      <c r="E19" s="508"/>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75" t="s">
        <v>21</v>
      </c>
      <c r="D24" s="1275"/>
      <c r="E24" s="57"/>
      <c r="F24" s="57"/>
      <c r="G24" s="57"/>
      <c r="H24" s="57"/>
      <c r="I24" s="39"/>
      <c r="J24" s="39"/>
      <c r="K24" s="39"/>
      <c r="L24" s="39"/>
      <c r="M24" s="39"/>
      <c r="N24" s="1289"/>
    </row>
    <row r="25" spans="1:14">
      <c r="A25" s="142"/>
      <c r="B25" s="59" t="s">
        <v>22</v>
      </c>
      <c r="C25" s="1275" t="s">
        <v>21</v>
      </c>
      <c r="D25" s="1275"/>
      <c r="E25" s="57"/>
      <c r="F25" s="57"/>
      <c r="G25" s="57"/>
      <c r="H25" s="57"/>
      <c r="I25" s="39"/>
      <c r="J25" s="39"/>
      <c r="K25" s="39"/>
      <c r="L25" s="39"/>
      <c r="M25" s="39"/>
      <c r="N25" s="1289"/>
    </row>
    <row r="26" spans="1:14">
      <c r="A26" s="142"/>
      <c r="B26" s="59" t="s">
        <v>23</v>
      </c>
      <c r="C26" s="1275" t="s">
        <v>21</v>
      </c>
      <c r="D26" s="1275"/>
      <c r="E26" s="57"/>
      <c r="F26" s="57"/>
      <c r="G26" s="57"/>
      <c r="H26" s="57"/>
      <c r="I26" s="39"/>
      <c r="J26" s="39"/>
      <c r="K26" s="39"/>
      <c r="L26" s="39"/>
      <c r="M26" s="39"/>
      <c r="N26" s="1289"/>
    </row>
    <row r="27" spans="1:14">
      <c r="A27" s="142"/>
      <c r="B27" s="377" t="s">
        <v>24</v>
      </c>
      <c r="C27" s="1275" t="s">
        <v>21</v>
      </c>
      <c r="D27" s="1275"/>
      <c r="E27" s="57"/>
      <c r="F27" s="57"/>
      <c r="G27" s="57"/>
      <c r="H27" s="57"/>
      <c r="I27" s="39"/>
      <c r="J27" s="39"/>
      <c r="K27" s="39"/>
      <c r="L27" s="39"/>
      <c r="M27" s="39"/>
      <c r="N27" s="1289"/>
    </row>
    <row r="28" spans="1:14">
      <c r="A28" s="142"/>
      <c r="B28" s="377" t="s">
        <v>1275</v>
      </c>
      <c r="C28" s="1275" t="s">
        <v>21</v>
      </c>
      <c r="D28" s="1275"/>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57"/>
      <c r="C30" s="57"/>
      <c r="D30" s="57"/>
      <c r="E30" s="57"/>
      <c r="F30" s="57"/>
      <c r="G30" s="57"/>
      <c r="H30" s="57"/>
      <c r="I30" s="39"/>
      <c r="J30" s="39"/>
      <c r="K30" s="39"/>
      <c r="L30" s="39"/>
      <c r="M30" s="39"/>
      <c r="N30" s="1289"/>
    </row>
    <row r="31" spans="1:14">
      <c r="A31" s="142"/>
      <c r="B31" s="8" t="s">
        <v>26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57"/>
      <c r="C33" s="57"/>
      <c r="D33" s="57"/>
      <c r="E33" s="57"/>
      <c r="F33" s="57"/>
      <c r="G33" s="57"/>
      <c r="H33" s="57"/>
      <c r="I33" s="39"/>
      <c r="J33" s="39"/>
      <c r="K33" s="39"/>
      <c r="L33" s="39"/>
      <c r="M33" s="39"/>
      <c r="N33" s="1289"/>
    </row>
    <row r="34" spans="1:26">
      <c r="A34" s="142"/>
      <c r="B34" s="1309" t="s">
        <v>17</v>
      </c>
      <c r="C34" s="1309" t="s">
        <v>27</v>
      </c>
      <c r="D34" s="1283" t="s">
        <v>28</v>
      </c>
      <c r="E34" s="1283" t="s">
        <v>29</v>
      </c>
      <c r="F34" s="57"/>
      <c r="G34" s="57"/>
      <c r="H34" s="57"/>
      <c r="I34" s="39"/>
      <c r="J34" s="39"/>
      <c r="K34" s="39"/>
      <c r="L34" s="39"/>
      <c r="M34" s="39"/>
      <c r="N34" s="1289"/>
    </row>
    <row r="35" spans="1:26" ht="39" customHeight="1">
      <c r="A35" s="142"/>
      <c r="B35" s="1302" t="s">
        <v>30</v>
      </c>
      <c r="C35" s="1262">
        <v>40</v>
      </c>
      <c r="D35" s="1256">
        <f>+D121</f>
        <v>40</v>
      </c>
      <c r="E35" s="1519">
        <f>+D35+D36</f>
        <v>50</v>
      </c>
      <c r="F35" s="57"/>
      <c r="G35" s="57"/>
      <c r="H35" s="57"/>
      <c r="I35" s="39"/>
      <c r="J35" s="39"/>
      <c r="K35" s="39"/>
      <c r="L35" s="39"/>
      <c r="M35" s="39"/>
      <c r="N35" s="1289"/>
    </row>
    <row r="36" spans="1:26" ht="51" customHeight="1">
      <c r="A36" s="142"/>
      <c r="B36" s="1302" t="s">
        <v>31</v>
      </c>
      <c r="C36" s="1262">
        <v>60</v>
      </c>
      <c r="D36" s="1256">
        <f>+D122</f>
        <v>10</v>
      </c>
      <c r="E36" s="1520"/>
      <c r="F36" s="57"/>
      <c r="G36" s="57"/>
      <c r="H36" s="57"/>
      <c r="I36" s="39"/>
      <c r="J36" s="39"/>
      <c r="K36" s="39"/>
      <c r="L36" s="39"/>
      <c r="M36" s="39"/>
      <c r="N36" s="1289"/>
    </row>
    <row r="37" spans="1:26">
      <c r="A37" s="142"/>
      <c r="C37" s="54"/>
      <c r="D37" s="45"/>
      <c r="E37" s="56"/>
      <c r="F37" s="7"/>
      <c r="G37" s="7"/>
      <c r="H37" s="7"/>
      <c r="I37" s="53"/>
      <c r="J37" s="53"/>
      <c r="K37" s="53"/>
      <c r="L37" s="53"/>
      <c r="M37" s="53"/>
    </row>
    <row r="38" spans="1:26" ht="15.75" thickBot="1">
      <c r="M38" s="1608"/>
      <c r="N38" s="1608"/>
    </row>
    <row r="39" spans="1:26">
      <c r="B39" s="8" t="s">
        <v>32</v>
      </c>
      <c r="M39" s="10"/>
      <c r="N39" s="10"/>
    </row>
    <row r="40" spans="1:26" ht="15.75" thickBot="1">
      <c r="M40" s="10"/>
      <c r="N40" s="10"/>
    </row>
    <row r="41" spans="1:26" s="39"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263" customFormat="1" ht="96" customHeight="1">
      <c r="A42" s="1311">
        <v>1</v>
      </c>
      <c r="B42" s="15" t="s">
        <v>239</v>
      </c>
      <c r="C42" s="15" t="s">
        <v>239</v>
      </c>
      <c r="D42" s="16" t="s">
        <v>340</v>
      </c>
      <c r="E42" s="15" t="s">
        <v>2377</v>
      </c>
      <c r="F42" s="16" t="s">
        <v>18</v>
      </c>
      <c r="G42" s="99" t="s">
        <v>5</v>
      </c>
      <c r="H42" s="194">
        <v>40923</v>
      </c>
      <c r="I42" s="100">
        <v>41851</v>
      </c>
      <c r="J42" s="103" t="s">
        <v>19</v>
      </c>
      <c r="K42" s="104">
        <v>19</v>
      </c>
      <c r="L42" s="103" t="s">
        <v>19</v>
      </c>
      <c r="M42" s="186">
        <v>2082</v>
      </c>
      <c r="N42" s="105" t="s">
        <v>514</v>
      </c>
      <c r="O42" s="106">
        <v>6598237323</v>
      </c>
      <c r="P42" s="106" t="s">
        <v>2314</v>
      </c>
      <c r="Q42" s="1610" t="s">
        <v>2378</v>
      </c>
      <c r="R42" s="64"/>
      <c r="S42" s="64"/>
      <c r="T42" s="64"/>
      <c r="U42" s="64"/>
      <c r="V42" s="64"/>
      <c r="W42" s="64"/>
      <c r="X42" s="64"/>
      <c r="Y42" s="64"/>
      <c r="Z42" s="64"/>
    </row>
    <row r="43" spans="1:26" s="1263" customFormat="1" ht="96" customHeight="1">
      <c r="A43" s="1311">
        <f>+A42+1</f>
        <v>2</v>
      </c>
      <c r="B43" s="15" t="s">
        <v>239</v>
      </c>
      <c r="C43" s="15" t="s">
        <v>239</v>
      </c>
      <c r="D43" s="16" t="s">
        <v>245</v>
      </c>
      <c r="E43" s="15">
        <v>2120981</v>
      </c>
      <c r="F43" s="16" t="s">
        <v>18</v>
      </c>
      <c r="G43" s="16" t="s">
        <v>5</v>
      </c>
      <c r="H43" s="194">
        <v>41003</v>
      </c>
      <c r="I43" s="100">
        <v>41171</v>
      </c>
      <c r="J43" s="103" t="s">
        <v>19</v>
      </c>
      <c r="K43" s="104">
        <v>3</v>
      </c>
      <c r="L43" s="103" t="s">
        <v>19</v>
      </c>
      <c r="M43" s="186">
        <v>255</v>
      </c>
      <c r="N43" s="105" t="s">
        <v>514</v>
      </c>
      <c r="O43" s="106">
        <v>156962547</v>
      </c>
      <c r="P43" s="106" t="s">
        <v>2318</v>
      </c>
      <c r="Q43" s="1611"/>
      <c r="R43" s="64"/>
      <c r="S43" s="64"/>
      <c r="T43" s="64"/>
      <c r="U43" s="64"/>
      <c r="V43" s="64"/>
      <c r="W43" s="64"/>
      <c r="X43" s="64"/>
      <c r="Y43" s="64"/>
      <c r="Z43" s="64"/>
    </row>
    <row r="44" spans="1:26" s="1263" customFormat="1" ht="96" customHeight="1">
      <c r="A44" s="1311">
        <f t="shared" ref="A44" si="0">+A43+1</f>
        <v>3</v>
      </c>
      <c r="B44" s="15" t="s">
        <v>239</v>
      </c>
      <c r="C44" s="15" t="s">
        <v>239</v>
      </c>
      <c r="D44" s="16" t="s">
        <v>245</v>
      </c>
      <c r="E44" s="15">
        <v>2122991</v>
      </c>
      <c r="F44" s="16" t="s">
        <v>18</v>
      </c>
      <c r="G44" s="16" t="s">
        <v>5</v>
      </c>
      <c r="H44" s="100">
        <v>41177</v>
      </c>
      <c r="I44" s="194">
        <v>41258</v>
      </c>
      <c r="J44" s="103" t="s">
        <v>19</v>
      </c>
      <c r="K44" s="104">
        <v>3</v>
      </c>
      <c r="L44" s="103" t="s">
        <v>19</v>
      </c>
      <c r="M44" s="186">
        <v>255</v>
      </c>
      <c r="N44" s="105" t="s">
        <v>514</v>
      </c>
      <c r="O44" s="106">
        <v>89253213</v>
      </c>
      <c r="P44" s="106" t="s">
        <v>2379</v>
      </c>
      <c r="Q44" s="1612"/>
      <c r="R44" s="64"/>
      <c r="S44" s="64"/>
      <c r="T44" s="64"/>
      <c r="U44" s="64"/>
      <c r="V44" s="64"/>
      <c r="W44" s="64"/>
      <c r="X44" s="64"/>
      <c r="Y44" s="64"/>
      <c r="Z44" s="64"/>
    </row>
    <row r="45" spans="1:26" s="136" customFormat="1">
      <c r="A45" s="129"/>
      <c r="B45" s="130" t="s">
        <v>29</v>
      </c>
      <c r="C45" s="131"/>
      <c r="D45" s="109"/>
      <c r="E45" s="108"/>
      <c r="F45" s="131"/>
      <c r="G45" s="131"/>
      <c r="H45" s="131"/>
      <c r="I45" s="370"/>
      <c r="J45" s="133"/>
      <c r="K45" s="571">
        <f>SUM(K42:K44)</f>
        <v>25</v>
      </c>
      <c r="L45" s="571">
        <f>SUM(L42:L44)</f>
        <v>0</v>
      </c>
      <c r="M45" s="571">
        <f>SUM(M42:M44)</f>
        <v>2592</v>
      </c>
      <c r="N45" s="109">
        <f>SUM(N42:N44)</f>
        <v>0</v>
      </c>
      <c r="O45" s="110">
        <f>SUM(O42:O44)</f>
        <v>6844453083</v>
      </c>
      <c r="P45" s="134"/>
      <c r="Q45" s="135"/>
    </row>
    <row r="46" spans="1:26" s="66" customFormat="1">
      <c r="E46" s="68"/>
    </row>
    <row r="47" spans="1:26" s="66" customFormat="1">
      <c r="B47" s="1587" t="s">
        <v>57</v>
      </c>
      <c r="C47" s="1587" t="s">
        <v>58</v>
      </c>
      <c r="D47" s="1589" t="s">
        <v>59</v>
      </c>
      <c r="E47" s="1589"/>
    </row>
    <row r="48" spans="1:26" s="66" customFormat="1">
      <c r="B48" s="1588"/>
      <c r="C48" s="1588"/>
      <c r="D48" s="1283" t="s">
        <v>60</v>
      </c>
      <c r="E48" s="118" t="s">
        <v>61</v>
      </c>
    </row>
    <row r="49" spans="2:17" s="66" customFormat="1" ht="30.6" customHeight="1">
      <c r="B49" s="19" t="s">
        <v>62</v>
      </c>
      <c r="C49" s="20">
        <f>+K45</f>
        <v>25</v>
      </c>
      <c r="D49" s="71" t="s">
        <v>21</v>
      </c>
      <c r="E49" s="90"/>
      <c r="F49" s="112"/>
      <c r="G49" s="112"/>
      <c r="H49" s="112"/>
      <c r="I49" s="112"/>
      <c r="J49" s="112"/>
      <c r="K49" s="372"/>
      <c r="L49" s="372"/>
      <c r="M49" s="112"/>
    </row>
    <row r="50" spans="2:17" s="66" customFormat="1" ht="30" customHeight="1">
      <c r="B50" s="19" t="s">
        <v>64</v>
      </c>
      <c r="C50" s="160">
        <f>+M45</f>
        <v>2592</v>
      </c>
      <c r="D50" s="71" t="s">
        <v>21</v>
      </c>
      <c r="E50" s="90"/>
      <c r="K50" s="372"/>
      <c r="L50" s="372"/>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ht="30" customHeight="1">
      <c r="B57" s="77" t="s">
        <v>2380</v>
      </c>
      <c r="C57" s="373" t="s">
        <v>251</v>
      </c>
      <c r="D57" s="374" t="s">
        <v>2381</v>
      </c>
      <c r="E57" s="374" t="s">
        <v>514</v>
      </c>
      <c r="F57" s="375" t="s">
        <v>514</v>
      </c>
      <c r="G57" s="375" t="s">
        <v>514</v>
      </c>
      <c r="H57" s="375" t="s">
        <v>514</v>
      </c>
      <c r="I57" s="373" t="s">
        <v>18</v>
      </c>
      <c r="J57" s="373" t="s">
        <v>514</v>
      </c>
      <c r="K57" s="377" t="s">
        <v>514</v>
      </c>
      <c r="L57" s="377" t="s">
        <v>514</v>
      </c>
      <c r="M57" s="377" t="s">
        <v>514</v>
      </c>
      <c r="N57" s="377" t="s">
        <v>514</v>
      </c>
      <c r="O57" s="1547" t="s">
        <v>2382</v>
      </c>
      <c r="P57" s="1548"/>
      <c r="Q57" s="1275" t="s">
        <v>2383</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5" spans="2:17">
      <c r="C65" s="166"/>
    </row>
    <row r="66" spans="2:17" ht="76.5" customHeight="1">
      <c r="B66" s="1309" t="s">
        <v>88</v>
      </c>
      <c r="C66" s="1309" t="s">
        <v>89</v>
      </c>
      <c r="D66" s="1309" t="s">
        <v>90</v>
      </c>
      <c r="E66" s="1309" t="s">
        <v>91</v>
      </c>
      <c r="F66" s="1309" t="s">
        <v>92</v>
      </c>
      <c r="G66" s="1309" t="s">
        <v>93</v>
      </c>
      <c r="H66" s="1309" t="s">
        <v>94</v>
      </c>
      <c r="I66" s="1309" t="s">
        <v>95</v>
      </c>
      <c r="J66" s="1522" t="s">
        <v>1288</v>
      </c>
      <c r="K66" s="1529"/>
      <c r="L66" s="1523"/>
      <c r="M66" s="1309" t="s">
        <v>97</v>
      </c>
      <c r="N66" s="1309" t="s">
        <v>234</v>
      </c>
      <c r="O66" s="1309" t="s">
        <v>235</v>
      </c>
      <c r="P66" s="1522" t="s">
        <v>79</v>
      </c>
      <c r="Q66" s="1523"/>
    </row>
    <row r="67" spans="2:17" s="30" customFormat="1" ht="139.5" customHeight="1">
      <c r="B67" s="1262" t="s">
        <v>356</v>
      </c>
      <c r="C67" s="1279" t="s">
        <v>2384</v>
      </c>
      <c r="D67" s="1279" t="s">
        <v>2385</v>
      </c>
      <c r="E67" s="1279">
        <v>16612751</v>
      </c>
      <c r="F67" s="1279" t="s">
        <v>2386</v>
      </c>
      <c r="G67" s="78" t="s">
        <v>2387</v>
      </c>
      <c r="H67" s="216">
        <v>32227</v>
      </c>
      <c r="I67" s="91" t="s">
        <v>19</v>
      </c>
      <c r="J67" s="78" t="s">
        <v>2388</v>
      </c>
      <c r="K67" s="428" t="s">
        <v>2389</v>
      </c>
      <c r="L67" s="91" t="s">
        <v>2390</v>
      </c>
      <c r="M67" s="78" t="s">
        <v>18</v>
      </c>
      <c r="N67" s="78" t="s">
        <v>18</v>
      </c>
      <c r="O67" s="78" t="s">
        <v>18</v>
      </c>
      <c r="P67" s="1528"/>
      <c r="Q67" s="1528"/>
    </row>
    <row r="68" spans="2:17" s="30" customFormat="1" ht="345" customHeight="1">
      <c r="B68" s="1262" t="s">
        <v>356</v>
      </c>
      <c r="C68" s="1279" t="s">
        <v>2384</v>
      </c>
      <c r="D68" s="1279" t="s">
        <v>2391</v>
      </c>
      <c r="E68" s="1279">
        <v>25453730</v>
      </c>
      <c r="F68" s="1279" t="s">
        <v>2392</v>
      </c>
      <c r="G68" s="78" t="s">
        <v>55</v>
      </c>
      <c r="H68" s="216">
        <v>39171</v>
      </c>
      <c r="I68" s="91" t="s">
        <v>19</v>
      </c>
      <c r="J68" s="78" t="s">
        <v>2393</v>
      </c>
      <c r="K68" s="428" t="s">
        <v>2394</v>
      </c>
      <c r="L68" s="91" t="s">
        <v>2395</v>
      </c>
      <c r="M68" s="78" t="s">
        <v>18</v>
      </c>
      <c r="N68" s="78" t="s">
        <v>18</v>
      </c>
      <c r="O68" s="78" t="s">
        <v>18</v>
      </c>
      <c r="P68" s="1528"/>
      <c r="Q68" s="1528"/>
    </row>
    <row r="69" spans="2:17" s="30" customFormat="1" ht="198.75" customHeight="1">
      <c r="B69" s="1262" t="s">
        <v>2396</v>
      </c>
      <c r="C69" s="1279" t="s">
        <v>2397</v>
      </c>
      <c r="D69" s="1279" t="s">
        <v>2398</v>
      </c>
      <c r="E69" s="1279">
        <v>25364392</v>
      </c>
      <c r="F69" s="1279" t="s">
        <v>2399</v>
      </c>
      <c r="G69" s="78" t="s">
        <v>131</v>
      </c>
      <c r="H69" s="216">
        <v>39427</v>
      </c>
      <c r="I69" s="91" t="s">
        <v>19</v>
      </c>
      <c r="J69" s="78" t="s">
        <v>2400</v>
      </c>
      <c r="K69" s="91" t="s">
        <v>2401</v>
      </c>
      <c r="L69" s="91" t="s">
        <v>2402</v>
      </c>
      <c r="M69" s="78" t="s">
        <v>18</v>
      </c>
      <c r="N69" s="78" t="s">
        <v>18</v>
      </c>
      <c r="O69" s="78" t="s">
        <v>18</v>
      </c>
      <c r="P69" s="1530"/>
      <c r="Q69" s="1531"/>
    </row>
    <row r="70" spans="2:17" s="30" customFormat="1" ht="111" customHeight="1">
      <c r="B70" s="1262" t="s">
        <v>2403</v>
      </c>
      <c r="C70" s="1279" t="s">
        <v>2397</v>
      </c>
      <c r="D70" s="1279" t="s">
        <v>2404</v>
      </c>
      <c r="E70" s="1279">
        <v>1061720320</v>
      </c>
      <c r="F70" s="1279" t="s">
        <v>447</v>
      </c>
      <c r="G70" s="78" t="s">
        <v>2405</v>
      </c>
      <c r="H70" s="216">
        <v>41544</v>
      </c>
      <c r="I70" s="91">
        <v>138282</v>
      </c>
      <c r="J70" s="78" t="s">
        <v>2406</v>
      </c>
      <c r="K70" s="91" t="s">
        <v>2407</v>
      </c>
      <c r="L70" s="91" t="s">
        <v>2408</v>
      </c>
      <c r="M70" s="78" t="s">
        <v>18</v>
      </c>
      <c r="N70" s="78" t="s">
        <v>18</v>
      </c>
      <c r="O70" s="78" t="s">
        <v>18</v>
      </c>
      <c r="P70" s="1528"/>
      <c r="Q70" s="1528"/>
    </row>
    <row r="71" spans="2:17" s="30" customFormat="1" ht="127.5" customHeight="1">
      <c r="B71" s="1262" t="s">
        <v>2403</v>
      </c>
      <c r="C71" s="1279" t="s">
        <v>2397</v>
      </c>
      <c r="D71" s="1279" t="s">
        <v>2409</v>
      </c>
      <c r="E71" s="1279">
        <v>25285271</v>
      </c>
      <c r="F71" s="1279" t="s">
        <v>277</v>
      </c>
      <c r="G71" s="78" t="s">
        <v>278</v>
      </c>
      <c r="H71" s="424">
        <v>39982</v>
      </c>
      <c r="I71" s="91" t="s">
        <v>19</v>
      </c>
      <c r="J71" s="78" t="s">
        <v>2410</v>
      </c>
      <c r="K71" s="91" t="s">
        <v>2411</v>
      </c>
      <c r="L71" s="91" t="s">
        <v>2408</v>
      </c>
      <c r="M71" s="78" t="s">
        <v>18</v>
      </c>
      <c r="N71" s="382" t="s">
        <v>18</v>
      </c>
      <c r="O71" s="78" t="s">
        <v>18</v>
      </c>
      <c r="P71" s="1528"/>
      <c r="Q71" s="1528"/>
    </row>
    <row r="72" spans="2:17" s="30" customFormat="1" ht="309.75" customHeight="1">
      <c r="B72" s="1262" t="s">
        <v>2403</v>
      </c>
      <c r="C72" s="1279" t="s">
        <v>2397</v>
      </c>
      <c r="D72" s="1279" t="s">
        <v>2412</v>
      </c>
      <c r="E72" s="1279">
        <v>1058963013</v>
      </c>
      <c r="F72" s="1279" t="s">
        <v>1768</v>
      </c>
      <c r="G72" s="78" t="s">
        <v>2413</v>
      </c>
      <c r="H72" s="216">
        <v>39980</v>
      </c>
      <c r="I72" s="91">
        <v>125852</v>
      </c>
      <c r="J72" s="78" t="s">
        <v>2414</v>
      </c>
      <c r="K72" s="91" t="s">
        <v>2415</v>
      </c>
      <c r="L72" s="91" t="s">
        <v>2416</v>
      </c>
      <c r="M72" s="78" t="s">
        <v>18</v>
      </c>
      <c r="N72" s="78" t="s">
        <v>18</v>
      </c>
      <c r="O72" s="78" t="s">
        <v>18</v>
      </c>
      <c r="P72" s="1528"/>
      <c r="Q72" s="1528"/>
    </row>
    <row r="73" spans="2:17" ht="15.75" thickBot="1"/>
    <row r="74" spans="2:17" ht="15.75" thickBot="1">
      <c r="B74" s="1532" t="s">
        <v>139</v>
      </c>
      <c r="C74" s="1533"/>
      <c r="D74" s="1533"/>
      <c r="E74" s="1533"/>
      <c r="F74" s="1533"/>
      <c r="G74" s="1533"/>
      <c r="H74" s="1533"/>
      <c r="I74" s="1533"/>
      <c r="J74" s="1533"/>
      <c r="K74" s="1533"/>
      <c r="L74" s="1533"/>
      <c r="M74" s="1533"/>
      <c r="N74" s="1534"/>
    </row>
    <row r="77" spans="2:17" ht="30">
      <c r="B77" s="1309" t="s">
        <v>17</v>
      </c>
      <c r="C77" s="1309" t="s">
        <v>80</v>
      </c>
      <c r="D77" s="1522" t="s">
        <v>79</v>
      </c>
      <c r="E77" s="1523"/>
    </row>
    <row r="78" spans="2:17">
      <c r="B78" s="78" t="s">
        <v>140</v>
      </c>
      <c r="C78" s="59" t="s">
        <v>18</v>
      </c>
      <c r="D78" s="1524"/>
      <c r="E78" s="1525"/>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1" t="s">
        <v>42</v>
      </c>
      <c r="L87" s="11" t="s">
        <v>43</v>
      </c>
      <c r="M87" s="12" t="s">
        <v>44</v>
      </c>
      <c r="N87" s="11" t="s">
        <v>45</v>
      </c>
      <c r="O87" s="11" t="s">
        <v>46</v>
      </c>
      <c r="P87" s="13" t="s">
        <v>47</v>
      </c>
      <c r="Q87" s="13" t="s">
        <v>48</v>
      </c>
    </row>
    <row r="88" spans="1:26" s="1263" customFormat="1" ht="30">
      <c r="A88" s="1311">
        <v>1</v>
      </c>
      <c r="B88" s="15" t="s">
        <v>2417</v>
      </c>
      <c r="C88" s="15" t="s">
        <v>2417</v>
      </c>
      <c r="D88" s="16" t="s">
        <v>340</v>
      </c>
      <c r="E88" s="98" t="s">
        <v>2418</v>
      </c>
      <c r="F88" s="16" t="s">
        <v>18</v>
      </c>
      <c r="G88" s="99" t="s">
        <v>514</v>
      </c>
      <c r="H88" s="100">
        <v>41540</v>
      </c>
      <c r="I88" s="100">
        <v>41988</v>
      </c>
      <c r="J88" s="103" t="s">
        <v>19</v>
      </c>
      <c r="K88" s="105">
        <v>15</v>
      </c>
      <c r="L88" s="103"/>
      <c r="M88" s="105">
        <v>100</v>
      </c>
      <c r="N88" s="105" t="s">
        <v>514</v>
      </c>
      <c r="O88" s="202" t="s">
        <v>329</v>
      </c>
      <c r="P88" s="202">
        <v>248</v>
      </c>
      <c r="Q88" s="18"/>
      <c r="R88" s="64"/>
      <c r="S88" s="64"/>
      <c r="T88" s="64"/>
      <c r="U88" s="64"/>
      <c r="V88" s="64"/>
      <c r="W88" s="64"/>
      <c r="X88" s="64"/>
      <c r="Y88" s="64"/>
      <c r="Z88" s="64"/>
    </row>
    <row r="89" spans="1:26" s="1263" customFormat="1" ht="127.5" customHeight="1">
      <c r="A89" s="1311">
        <f>+A88+1</f>
        <v>2</v>
      </c>
      <c r="B89" s="15" t="s">
        <v>2417</v>
      </c>
      <c r="C89" s="15" t="s">
        <v>2417</v>
      </c>
      <c r="D89" s="16" t="s">
        <v>340</v>
      </c>
      <c r="E89" s="98" t="s">
        <v>2419</v>
      </c>
      <c r="F89" s="16" t="s">
        <v>18</v>
      </c>
      <c r="G89" s="99" t="s">
        <v>514</v>
      </c>
      <c r="H89" s="100">
        <v>41426</v>
      </c>
      <c r="I89" s="100">
        <v>41639</v>
      </c>
      <c r="J89" s="103" t="s">
        <v>19</v>
      </c>
      <c r="K89" s="105">
        <v>3</v>
      </c>
      <c r="L89" s="15" t="s">
        <v>2420</v>
      </c>
      <c r="M89" s="105">
        <v>600</v>
      </c>
      <c r="N89" s="105" t="s">
        <v>514</v>
      </c>
      <c r="O89" s="202" t="s">
        <v>329</v>
      </c>
      <c r="P89" s="202">
        <v>248</v>
      </c>
      <c r="Q89" s="18" t="s">
        <v>2421</v>
      </c>
      <c r="R89" s="64"/>
      <c r="S89" s="64"/>
      <c r="T89" s="64"/>
      <c r="U89" s="64"/>
      <c r="V89" s="64"/>
      <c r="W89" s="64"/>
      <c r="X89" s="64"/>
      <c r="Y89" s="64"/>
      <c r="Z89" s="64"/>
    </row>
    <row r="90" spans="1:26" s="1263" customFormat="1">
      <c r="A90" s="1311"/>
      <c r="B90" s="17" t="s">
        <v>29</v>
      </c>
      <c r="C90" s="16"/>
      <c r="D90" s="15"/>
      <c r="E90" s="98"/>
      <c r="F90" s="16"/>
      <c r="G90" s="16"/>
      <c r="H90" s="16"/>
      <c r="I90" s="100"/>
      <c r="J90" s="103"/>
      <c r="K90" s="109">
        <f>SUM(K88:K89)</f>
        <v>18</v>
      </c>
      <c r="L90" s="109">
        <f>SUM(L88:L89)</f>
        <v>0</v>
      </c>
      <c r="M90" s="110">
        <f>SUM(M88:M89)</f>
        <v>700</v>
      </c>
      <c r="N90" s="109">
        <f>SUM(N88:N89)</f>
        <v>0</v>
      </c>
      <c r="O90" s="106"/>
      <c r="P90" s="106"/>
      <c r="Q90" s="18"/>
    </row>
    <row r="91" spans="1:26">
      <c r="B91" s="66"/>
      <c r="C91" s="66"/>
      <c r="D91" s="66"/>
      <c r="E91" s="68"/>
      <c r="F91" s="66"/>
      <c r="G91" s="66"/>
      <c r="H91" s="66"/>
      <c r="I91" s="66"/>
      <c r="J91" s="66"/>
      <c r="K91" s="66"/>
      <c r="L91" s="66"/>
      <c r="M91" s="66"/>
      <c r="N91" s="66"/>
      <c r="O91" s="66"/>
      <c r="P91" s="66"/>
    </row>
    <row r="92" spans="1:26">
      <c r="B92" s="19" t="s">
        <v>156</v>
      </c>
      <c r="C92" s="84" t="s">
        <v>1972</v>
      </c>
      <c r="H92" s="112"/>
      <c r="I92" s="112"/>
      <c r="J92" s="372"/>
      <c r="K92" s="372"/>
      <c r="L92" s="372"/>
      <c r="M92" s="112"/>
      <c r="N92" s="66"/>
      <c r="O92" s="66"/>
      <c r="P92" s="66"/>
    </row>
    <row r="93" spans="1:26">
      <c r="J93" s="387"/>
      <c r="K93" s="387"/>
    </row>
    <row r="94" spans="1:26" ht="15.75" thickBot="1"/>
    <row r="95" spans="1:26" ht="37.15" customHeight="1" thickBot="1">
      <c r="B95" s="24" t="s">
        <v>157</v>
      </c>
      <c r="C95" s="25" t="s">
        <v>158</v>
      </c>
      <c r="D95" s="24" t="s">
        <v>28</v>
      </c>
      <c r="E95" s="25" t="s">
        <v>159</v>
      </c>
      <c r="K95" s="388"/>
    </row>
    <row r="96" spans="1:26">
      <c r="B96" s="85" t="s">
        <v>160</v>
      </c>
      <c r="C96" s="86">
        <v>20</v>
      </c>
      <c r="D96" s="363">
        <v>0</v>
      </c>
      <c r="E96" s="1536">
        <f>+D96+D97+D98</f>
        <v>40</v>
      </c>
    </row>
    <row r="97" spans="1:39">
      <c r="B97" s="85" t="s">
        <v>161</v>
      </c>
      <c r="C97" s="71">
        <v>30</v>
      </c>
      <c r="D97" s="71">
        <v>0</v>
      </c>
      <c r="E97" s="1537"/>
    </row>
    <row r="98" spans="1:39" ht="15.75" thickBot="1">
      <c r="B98" s="85" t="s">
        <v>162</v>
      </c>
      <c r="C98" s="87">
        <v>40</v>
      </c>
      <c r="D98" s="364">
        <v>40</v>
      </c>
      <c r="E98" s="1538"/>
    </row>
    <row r="100" spans="1:39" ht="15.75" thickBot="1"/>
    <row r="101" spans="1:39" ht="15.75" thickBot="1">
      <c r="B101" s="1532" t="s">
        <v>163</v>
      </c>
      <c r="C101" s="1533"/>
      <c r="D101" s="1533"/>
      <c r="E101" s="1533"/>
      <c r="F101" s="1533"/>
      <c r="G101" s="1533"/>
      <c r="H101" s="1533"/>
      <c r="I101" s="1533"/>
      <c r="J101" s="1533"/>
      <c r="K101" s="1533"/>
      <c r="L101" s="1533"/>
      <c r="M101" s="1533"/>
      <c r="N101" s="1534"/>
    </row>
    <row r="102" spans="1:39">
      <c r="C102" s="166"/>
    </row>
    <row r="103" spans="1:39" ht="108.75" customHeight="1">
      <c r="B103" s="1309" t="s">
        <v>88</v>
      </c>
      <c r="C103" s="1309" t="s">
        <v>89</v>
      </c>
      <c r="D103" s="1309" t="s">
        <v>90</v>
      </c>
      <c r="E103" s="1309" t="s">
        <v>91</v>
      </c>
      <c r="F103" s="1309" t="s">
        <v>92</v>
      </c>
      <c r="G103" s="1309" t="s">
        <v>93</v>
      </c>
      <c r="H103" s="1309" t="s">
        <v>94</v>
      </c>
      <c r="I103" s="1309" t="s">
        <v>95</v>
      </c>
      <c r="J103" s="1522" t="s">
        <v>164</v>
      </c>
      <c r="K103" s="1529"/>
      <c r="L103" s="1523"/>
      <c r="M103" s="1309" t="s">
        <v>97</v>
      </c>
      <c r="N103" s="1309" t="s">
        <v>234</v>
      </c>
      <c r="O103" s="1309" t="s">
        <v>235</v>
      </c>
      <c r="P103" s="1522" t="s">
        <v>79</v>
      </c>
      <c r="Q103" s="1523"/>
    </row>
    <row r="104" spans="1:39" ht="30">
      <c r="B104" s="1309"/>
      <c r="C104" s="1309"/>
      <c r="D104" s="1309"/>
      <c r="E104" s="1309"/>
      <c r="F104" s="1309"/>
      <c r="G104" s="1309"/>
      <c r="H104" s="1309"/>
      <c r="I104" s="1309"/>
      <c r="J104" s="1309" t="s">
        <v>165</v>
      </c>
      <c r="K104" s="1309" t="s">
        <v>2422</v>
      </c>
      <c r="L104" s="1309" t="s">
        <v>2423</v>
      </c>
      <c r="M104" s="1309"/>
      <c r="N104" s="1309"/>
      <c r="O104" s="1309"/>
      <c r="P104" s="1254"/>
      <c r="Q104" s="1255"/>
    </row>
    <row r="105" spans="1:39" s="572" customFormat="1" ht="132" customHeight="1">
      <c r="A105" s="69"/>
      <c r="B105" s="308" t="s">
        <v>333</v>
      </c>
      <c r="C105" s="1253" t="s">
        <v>2424</v>
      </c>
      <c r="D105" s="1271" t="s">
        <v>2425</v>
      </c>
      <c r="E105" s="1271">
        <v>34569232</v>
      </c>
      <c r="F105" s="1271" t="s">
        <v>1316</v>
      </c>
      <c r="G105" s="217" t="s">
        <v>2426</v>
      </c>
      <c r="H105" s="407">
        <v>38520</v>
      </c>
      <c r="I105" s="299" t="s">
        <v>329</v>
      </c>
      <c r="J105" s="217"/>
      <c r="K105" s="299"/>
      <c r="L105" s="299"/>
      <c r="M105" s="217" t="s">
        <v>18</v>
      </c>
      <c r="N105" s="217" t="s">
        <v>19</v>
      </c>
      <c r="O105" s="217" t="s">
        <v>18</v>
      </c>
      <c r="P105" s="1539" t="s">
        <v>2427</v>
      </c>
      <c r="Q105" s="1539"/>
      <c r="R105" s="69"/>
      <c r="S105" s="69"/>
      <c r="T105" s="69"/>
      <c r="U105" s="69"/>
      <c r="V105" s="69"/>
      <c r="W105" s="69"/>
      <c r="X105" s="69"/>
      <c r="Y105" s="69"/>
      <c r="Z105" s="69"/>
      <c r="AA105" s="69"/>
      <c r="AB105" s="69"/>
      <c r="AC105" s="69"/>
      <c r="AD105" s="69"/>
      <c r="AE105" s="69"/>
      <c r="AF105" s="69"/>
      <c r="AG105" s="69"/>
      <c r="AH105" s="69"/>
      <c r="AI105" s="69"/>
      <c r="AJ105" s="69"/>
      <c r="AK105" s="69"/>
      <c r="AL105" s="69"/>
      <c r="AM105" s="69"/>
    </row>
    <row r="106" spans="1:39" s="572" customFormat="1" ht="135">
      <c r="A106" s="69"/>
      <c r="B106" s="308" t="s">
        <v>334</v>
      </c>
      <c r="C106" s="1253" t="s">
        <v>305</v>
      </c>
      <c r="D106" s="1271" t="s">
        <v>2428</v>
      </c>
      <c r="E106" s="1271">
        <v>36751593</v>
      </c>
      <c r="F106" s="1253" t="s">
        <v>265</v>
      </c>
      <c r="G106" s="217" t="s">
        <v>2322</v>
      </c>
      <c r="H106" s="407">
        <v>41391</v>
      </c>
      <c r="I106" s="299"/>
      <c r="J106" s="217" t="s">
        <v>2429</v>
      </c>
      <c r="K106" s="299" t="s">
        <v>2430</v>
      </c>
      <c r="L106" s="299" t="s">
        <v>2431</v>
      </c>
      <c r="M106" s="217" t="s">
        <v>18</v>
      </c>
      <c r="N106" s="217" t="s">
        <v>19</v>
      </c>
      <c r="O106" s="217" t="s">
        <v>18</v>
      </c>
      <c r="P106" s="1539" t="s">
        <v>2432</v>
      </c>
      <c r="Q106" s="1539"/>
      <c r="R106" s="69"/>
      <c r="S106" s="69"/>
      <c r="T106" s="69"/>
      <c r="U106" s="69"/>
      <c r="V106" s="69"/>
      <c r="W106" s="69"/>
      <c r="X106" s="69"/>
      <c r="Y106" s="69"/>
      <c r="Z106" s="69"/>
      <c r="AA106" s="69"/>
      <c r="AB106" s="69"/>
      <c r="AC106" s="69"/>
      <c r="AD106" s="69"/>
      <c r="AE106" s="69"/>
      <c r="AF106" s="69"/>
      <c r="AG106" s="69"/>
      <c r="AH106" s="69"/>
      <c r="AI106" s="69"/>
      <c r="AJ106" s="69"/>
      <c r="AK106" s="69"/>
      <c r="AL106" s="69"/>
      <c r="AM106" s="69"/>
    </row>
    <row r="107" spans="1:39" s="572" customFormat="1" ht="75" customHeight="1">
      <c r="A107" s="69"/>
      <c r="B107" s="308" t="s">
        <v>335</v>
      </c>
      <c r="C107" s="177" t="s">
        <v>321</v>
      </c>
      <c r="D107" s="1271" t="s">
        <v>322</v>
      </c>
      <c r="E107" s="1271">
        <v>34672873</v>
      </c>
      <c r="F107" s="1271" t="s">
        <v>323</v>
      </c>
      <c r="G107" s="217" t="s">
        <v>55</v>
      </c>
      <c r="H107" s="407">
        <v>37461</v>
      </c>
      <c r="I107" s="299">
        <v>89423</v>
      </c>
      <c r="J107" s="217" t="s">
        <v>2433</v>
      </c>
      <c r="K107" s="299" t="s">
        <v>2434</v>
      </c>
      <c r="L107" s="299" t="s">
        <v>2435</v>
      </c>
      <c r="M107" s="217" t="s">
        <v>18</v>
      </c>
      <c r="N107" s="217" t="s">
        <v>18</v>
      </c>
      <c r="O107" s="217" t="s">
        <v>18</v>
      </c>
      <c r="P107" s="1539"/>
      <c r="Q107" s="1539"/>
      <c r="R107" s="69"/>
      <c r="S107" s="69"/>
      <c r="T107" s="69"/>
      <c r="U107" s="69"/>
      <c r="V107" s="69"/>
      <c r="W107" s="69"/>
      <c r="X107" s="69"/>
      <c r="Y107" s="69"/>
      <c r="Z107" s="69"/>
      <c r="AA107" s="69"/>
      <c r="AB107" s="69"/>
      <c r="AC107" s="69"/>
      <c r="AD107" s="69"/>
      <c r="AE107" s="69"/>
      <c r="AF107" s="69"/>
      <c r="AG107" s="69"/>
      <c r="AH107" s="69"/>
      <c r="AI107" s="69"/>
      <c r="AJ107" s="69"/>
      <c r="AK107" s="69"/>
      <c r="AL107" s="69"/>
      <c r="AM107" s="69"/>
    </row>
    <row r="109" spans="1:39" ht="15.75" thickBot="1"/>
    <row r="110" spans="1:39" ht="54" customHeight="1">
      <c r="B110" s="1283" t="s">
        <v>17</v>
      </c>
      <c r="C110" s="1283" t="s">
        <v>157</v>
      </c>
      <c r="D110" s="1309" t="s">
        <v>158</v>
      </c>
      <c r="E110" s="1309" t="s">
        <v>28</v>
      </c>
      <c r="F110" s="25" t="s">
        <v>228</v>
      </c>
      <c r="G110" s="26"/>
    </row>
    <row r="111" spans="1:39" ht="120.75" customHeight="1">
      <c r="B111" s="1540" t="s">
        <v>229</v>
      </c>
      <c r="C111" s="115" t="s">
        <v>230</v>
      </c>
      <c r="D111" s="1256">
        <v>25</v>
      </c>
      <c r="E111" s="71">
        <v>0</v>
      </c>
      <c r="F111" s="1541">
        <f>+E111+E112+E113</f>
        <v>10</v>
      </c>
      <c r="G111" s="27"/>
    </row>
    <row r="112" spans="1:39" ht="76.150000000000006" customHeight="1">
      <c r="B112" s="1540"/>
      <c r="C112" s="115" t="s">
        <v>231</v>
      </c>
      <c r="D112" s="1262">
        <v>25</v>
      </c>
      <c r="E112" s="71">
        <v>0</v>
      </c>
      <c r="F112" s="1542"/>
      <c r="G112" s="27"/>
    </row>
    <row r="113" spans="2:7" ht="105.75" customHeight="1">
      <c r="B113" s="1540"/>
      <c r="C113" s="115" t="s">
        <v>232</v>
      </c>
      <c r="D113" s="1256">
        <v>10</v>
      </c>
      <c r="E113" s="71">
        <v>10</v>
      </c>
      <c r="F113" s="1543"/>
      <c r="G113" s="27"/>
    </row>
    <row r="114" spans="2:7">
      <c r="C114" s="57"/>
    </row>
    <row r="117" spans="2:7">
      <c r="B117" s="8" t="s">
        <v>233</v>
      </c>
    </row>
    <row r="120" spans="2:7">
      <c r="B120" s="1309" t="s">
        <v>17</v>
      </c>
      <c r="C120" s="1309" t="s">
        <v>27</v>
      </c>
      <c r="D120" s="1283" t="s">
        <v>28</v>
      </c>
      <c r="E120" s="1283" t="s">
        <v>29</v>
      </c>
    </row>
    <row r="121" spans="2:7">
      <c r="B121" s="1302" t="s">
        <v>236</v>
      </c>
      <c r="C121" s="1262">
        <v>40</v>
      </c>
      <c r="D121" s="1275">
        <f>+E96</f>
        <v>40</v>
      </c>
      <c r="E121" s="1519">
        <f>+D121+D122</f>
        <v>50</v>
      </c>
    </row>
    <row r="122" spans="2:7" ht="30">
      <c r="B122" s="1302" t="s">
        <v>237</v>
      </c>
      <c r="C122" s="1262">
        <v>60</v>
      </c>
      <c r="D122" s="1275">
        <f>+F111</f>
        <v>10</v>
      </c>
      <c r="E122" s="1520"/>
    </row>
  </sheetData>
  <mergeCells count="43">
    <mergeCell ref="E121:E122"/>
    <mergeCell ref="D78:E78"/>
    <mergeCell ref="B81:P81"/>
    <mergeCell ref="B84:N84"/>
    <mergeCell ref="E96:E98"/>
    <mergeCell ref="B101:N101"/>
    <mergeCell ref="J103:L103"/>
    <mergeCell ref="P103:Q103"/>
    <mergeCell ref="P105:Q105"/>
    <mergeCell ref="P106:Q106"/>
    <mergeCell ref="P107:Q107"/>
    <mergeCell ref="B111:B113"/>
    <mergeCell ref="F111:F113"/>
    <mergeCell ref="D77:E77"/>
    <mergeCell ref="O57:P57"/>
    <mergeCell ref="B63:N63"/>
    <mergeCell ref="J66:L66"/>
    <mergeCell ref="P66:Q66"/>
    <mergeCell ref="P67:Q67"/>
    <mergeCell ref="P68:Q68"/>
    <mergeCell ref="P69:Q69"/>
    <mergeCell ref="P70:Q70"/>
    <mergeCell ref="P71:Q71"/>
    <mergeCell ref="P72:Q72"/>
    <mergeCell ref="B74:N74"/>
    <mergeCell ref="O56:P56"/>
    <mergeCell ref="C10:E10"/>
    <mergeCell ref="B14:C15"/>
    <mergeCell ref="B16:C16"/>
    <mergeCell ref="E35:E36"/>
    <mergeCell ref="M38:N38"/>
    <mergeCell ref="B47:B48"/>
    <mergeCell ref="C47:C48"/>
    <mergeCell ref="D47:E47"/>
    <mergeCell ref="C51:N51"/>
    <mergeCell ref="B53:N53"/>
    <mergeCell ref="Q42:Q44"/>
    <mergeCell ref="B2:P2"/>
    <mergeCell ref="B4:P4"/>
    <mergeCell ref="C6:N6"/>
    <mergeCell ref="C7:N7"/>
    <mergeCell ref="C8:N8"/>
    <mergeCell ref="C9:N9"/>
  </mergeCells>
  <dataValidations count="2">
    <dataValidation type="decimal" allowBlank="1" showInputMessage="1" showErrorMessage="1" sqref="WVH983038 WLL983038 C65534 IV65534 SR65534 ACN65534 AMJ65534 AWF65534 BGB65534 BPX65534 BZT65534 CJP65534 CTL65534 DDH65534 DND65534 DWZ65534 EGV65534 EQR65534 FAN65534 FKJ65534 FUF65534 GEB65534 GNX65534 GXT65534 HHP65534 HRL65534 IBH65534 ILD65534 IUZ65534 JEV65534 JOR65534 JYN65534 KIJ65534 KSF65534 LCB65534 LLX65534 LVT65534 MFP65534 MPL65534 MZH65534 NJD65534 NSZ65534 OCV65534 OMR65534 OWN65534 PGJ65534 PQF65534 QAB65534 QJX65534 QTT65534 RDP65534 RNL65534 RXH65534 SHD65534 SQZ65534 TAV65534 TKR65534 TUN65534 UEJ65534 UOF65534 UYB65534 VHX65534 VRT65534 WBP65534 WLL65534 WVH65534 C131070 IV131070 SR131070 ACN131070 AMJ131070 AWF131070 BGB131070 BPX131070 BZT131070 CJP131070 CTL131070 DDH131070 DND131070 DWZ131070 EGV131070 EQR131070 FAN131070 FKJ131070 FUF131070 GEB131070 GNX131070 GXT131070 HHP131070 HRL131070 IBH131070 ILD131070 IUZ131070 JEV131070 JOR131070 JYN131070 KIJ131070 KSF131070 LCB131070 LLX131070 LVT131070 MFP131070 MPL131070 MZH131070 NJD131070 NSZ131070 OCV131070 OMR131070 OWN131070 PGJ131070 PQF131070 QAB131070 QJX131070 QTT131070 RDP131070 RNL131070 RXH131070 SHD131070 SQZ131070 TAV131070 TKR131070 TUN131070 UEJ131070 UOF131070 UYB131070 VHX131070 VRT131070 WBP131070 WLL131070 WVH131070 C196606 IV196606 SR196606 ACN196606 AMJ196606 AWF196606 BGB196606 BPX196606 BZT196606 CJP196606 CTL196606 DDH196606 DND196606 DWZ196606 EGV196606 EQR196606 FAN196606 FKJ196606 FUF196606 GEB196606 GNX196606 GXT196606 HHP196606 HRL196606 IBH196606 ILD196606 IUZ196606 JEV196606 JOR196606 JYN196606 KIJ196606 KSF196606 LCB196606 LLX196606 LVT196606 MFP196606 MPL196606 MZH196606 NJD196606 NSZ196606 OCV196606 OMR196606 OWN196606 PGJ196606 PQF196606 QAB196606 QJX196606 QTT196606 RDP196606 RNL196606 RXH196606 SHD196606 SQZ196606 TAV196606 TKR196606 TUN196606 UEJ196606 UOF196606 UYB196606 VHX196606 VRT196606 WBP196606 WLL196606 WVH196606 C262142 IV262142 SR262142 ACN262142 AMJ262142 AWF262142 BGB262142 BPX262142 BZT262142 CJP262142 CTL262142 DDH262142 DND262142 DWZ262142 EGV262142 EQR262142 FAN262142 FKJ262142 FUF262142 GEB262142 GNX262142 GXT262142 HHP262142 HRL262142 IBH262142 ILD262142 IUZ262142 JEV262142 JOR262142 JYN262142 KIJ262142 KSF262142 LCB262142 LLX262142 LVT262142 MFP262142 MPL262142 MZH262142 NJD262142 NSZ262142 OCV262142 OMR262142 OWN262142 PGJ262142 PQF262142 QAB262142 QJX262142 QTT262142 RDP262142 RNL262142 RXH262142 SHD262142 SQZ262142 TAV262142 TKR262142 TUN262142 UEJ262142 UOF262142 UYB262142 VHX262142 VRT262142 WBP262142 WLL262142 WVH262142 C327678 IV327678 SR327678 ACN327678 AMJ327678 AWF327678 BGB327678 BPX327678 BZT327678 CJP327678 CTL327678 DDH327678 DND327678 DWZ327678 EGV327678 EQR327678 FAN327678 FKJ327678 FUF327678 GEB327678 GNX327678 GXT327678 HHP327678 HRL327678 IBH327678 ILD327678 IUZ327678 JEV327678 JOR327678 JYN327678 KIJ327678 KSF327678 LCB327678 LLX327678 LVT327678 MFP327678 MPL327678 MZH327678 NJD327678 NSZ327678 OCV327678 OMR327678 OWN327678 PGJ327678 PQF327678 QAB327678 QJX327678 QTT327678 RDP327678 RNL327678 RXH327678 SHD327678 SQZ327678 TAV327678 TKR327678 TUN327678 UEJ327678 UOF327678 UYB327678 VHX327678 VRT327678 WBP327678 WLL327678 WVH327678 C393214 IV393214 SR393214 ACN393214 AMJ393214 AWF393214 BGB393214 BPX393214 BZT393214 CJP393214 CTL393214 DDH393214 DND393214 DWZ393214 EGV393214 EQR393214 FAN393214 FKJ393214 FUF393214 GEB393214 GNX393214 GXT393214 HHP393214 HRL393214 IBH393214 ILD393214 IUZ393214 JEV393214 JOR393214 JYN393214 KIJ393214 KSF393214 LCB393214 LLX393214 LVT393214 MFP393214 MPL393214 MZH393214 NJD393214 NSZ393214 OCV393214 OMR393214 OWN393214 PGJ393214 PQF393214 QAB393214 QJX393214 QTT393214 RDP393214 RNL393214 RXH393214 SHD393214 SQZ393214 TAV393214 TKR393214 TUN393214 UEJ393214 UOF393214 UYB393214 VHX393214 VRT393214 WBP393214 WLL393214 WVH393214 C458750 IV458750 SR458750 ACN458750 AMJ458750 AWF458750 BGB458750 BPX458750 BZT458750 CJP458750 CTL458750 DDH458750 DND458750 DWZ458750 EGV458750 EQR458750 FAN458750 FKJ458750 FUF458750 GEB458750 GNX458750 GXT458750 HHP458750 HRL458750 IBH458750 ILD458750 IUZ458750 JEV458750 JOR458750 JYN458750 KIJ458750 KSF458750 LCB458750 LLX458750 LVT458750 MFP458750 MPL458750 MZH458750 NJD458750 NSZ458750 OCV458750 OMR458750 OWN458750 PGJ458750 PQF458750 QAB458750 QJX458750 QTT458750 RDP458750 RNL458750 RXH458750 SHD458750 SQZ458750 TAV458750 TKR458750 TUN458750 UEJ458750 UOF458750 UYB458750 VHX458750 VRT458750 WBP458750 WLL458750 WVH458750 C524286 IV524286 SR524286 ACN524286 AMJ524286 AWF524286 BGB524286 BPX524286 BZT524286 CJP524286 CTL524286 DDH524286 DND524286 DWZ524286 EGV524286 EQR524286 FAN524286 FKJ524286 FUF524286 GEB524286 GNX524286 GXT524286 HHP524286 HRL524286 IBH524286 ILD524286 IUZ524286 JEV524286 JOR524286 JYN524286 KIJ524286 KSF524286 LCB524286 LLX524286 LVT524286 MFP524286 MPL524286 MZH524286 NJD524286 NSZ524286 OCV524286 OMR524286 OWN524286 PGJ524286 PQF524286 QAB524286 QJX524286 QTT524286 RDP524286 RNL524286 RXH524286 SHD524286 SQZ524286 TAV524286 TKR524286 TUN524286 UEJ524286 UOF524286 UYB524286 VHX524286 VRT524286 WBP524286 WLL524286 WVH524286 C589822 IV589822 SR589822 ACN589822 AMJ589822 AWF589822 BGB589822 BPX589822 BZT589822 CJP589822 CTL589822 DDH589822 DND589822 DWZ589822 EGV589822 EQR589822 FAN589822 FKJ589822 FUF589822 GEB589822 GNX589822 GXT589822 HHP589822 HRL589822 IBH589822 ILD589822 IUZ589822 JEV589822 JOR589822 JYN589822 KIJ589822 KSF589822 LCB589822 LLX589822 LVT589822 MFP589822 MPL589822 MZH589822 NJD589822 NSZ589822 OCV589822 OMR589822 OWN589822 PGJ589822 PQF589822 QAB589822 QJX589822 QTT589822 RDP589822 RNL589822 RXH589822 SHD589822 SQZ589822 TAV589822 TKR589822 TUN589822 UEJ589822 UOF589822 UYB589822 VHX589822 VRT589822 WBP589822 WLL589822 WVH589822 C655358 IV655358 SR655358 ACN655358 AMJ655358 AWF655358 BGB655358 BPX655358 BZT655358 CJP655358 CTL655358 DDH655358 DND655358 DWZ655358 EGV655358 EQR655358 FAN655358 FKJ655358 FUF655358 GEB655358 GNX655358 GXT655358 HHP655358 HRL655358 IBH655358 ILD655358 IUZ655358 JEV655358 JOR655358 JYN655358 KIJ655358 KSF655358 LCB655358 LLX655358 LVT655358 MFP655358 MPL655358 MZH655358 NJD655358 NSZ655358 OCV655358 OMR655358 OWN655358 PGJ655358 PQF655358 QAB655358 QJX655358 QTT655358 RDP655358 RNL655358 RXH655358 SHD655358 SQZ655358 TAV655358 TKR655358 TUN655358 UEJ655358 UOF655358 UYB655358 VHX655358 VRT655358 WBP655358 WLL655358 WVH655358 C720894 IV720894 SR720894 ACN720894 AMJ720894 AWF720894 BGB720894 BPX720894 BZT720894 CJP720894 CTL720894 DDH720894 DND720894 DWZ720894 EGV720894 EQR720894 FAN720894 FKJ720894 FUF720894 GEB720894 GNX720894 GXT720894 HHP720894 HRL720894 IBH720894 ILD720894 IUZ720894 JEV720894 JOR720894 JYN720894 KIJ720894 KSF720894 LCB720894 LLX720894 LVT720894 MFP720894 MPL720894 MZH720894 NJD720894 NSZ720894 OCV720894 OMR720894 OWN720894 PGJ720894 PQF720894 QAB720894 QJX720894 QTT720894 RDP720894 RNL720894 RXH720894 SHD720894 SQZ720894 TAV720894 TKR720894 TUN720894 UEJ720894 UOF720894 UYB720894 VHX720894 VRT720894 WBP720894 WLL720894 WVH720894 C786430 IV786430 SR786430 ACN786430 AMJ786430 AWF786430 BGB786430 BPX786430 BZT786430 CJP786430 CTL786430 DDH786430 DND786430 DWZ786430 EGV786430 EQR786430 FAN786430 FKJ786430 FUF786430 GEB786430 GNX786430 GXT786430 HHP786430 HRL786430 IBH786430 ILD786430 IUZ786430 JEV786430 JOR786430 JYN786430 KIJ786430 KSF786430 LCB786430 LLX786430 LVT786430 MFP786430 MPL786430 MZH786430 NJD786430 NSZ786430 OCV786430 OMR786430 OWN786430 PGJ786430 PQF786430 QAB786430 QJX786430 QTT786430 RDP786430 RNL786430 RXH786430 SHD786430 SQZ786430 TAV786430 TKR786430 TUN786430 UEJ786430 UOF786430 UYB786430 VHX786430 VRT786430 WBP786430 WLL786430 WVH786430 C851966 IV851966 SR851966 ACN851966 AMJ851966 AWF851966 BGB851966 BPX851966 BZT851966 CJP851966 CTL851966 DDH851966 DND851966 DWZ851966 EGV851966 EQR851966 FAN851966 FKJ851966 FUF851966 GEB851966 GNX851966 GXT851966 HHP851966 HRL851966 IBH851966 ILD851966 IUZ851966 JEV851966 JOR851966 JYN851966 KIJ851966 KSF851966 LCB851966 LLX851966 LVT851966 MFP851966 MPL851966 MZH851966 NJD851966 NSZ851966 OCV851966 OMR851966 OWN851966 PGJ851966 PQF851966 QAB851966 QJX851966 QTT851966 RDP851966 RNL851966 RXH851966 SHD851966 SQZ851966 TAV851966 TKR851966 TUN851966 UEJ851966 UOF851966 UYB851966 VHX851966 VRT851966 WBP851966 WLL851966 WVH851966 C917502 IV917502 SR917502 ACN917502 AMJ917502 AWF917502 BGB917502 BPX917502 BZT917502 CJP917502 CTL917502 DDH917502 DND917502 DWZ917502 EGV917502 EQR917502 FAN917502 FKJ917502 FUF917502 GEB917502 GNX917502 GXT917502 HHP917502 HRL917502 IBH917502 ILD917502 IUZ917502 JEV917502 JOR917502 JYN917502 KIJ917502 KSF917502 LCB917502 LLX917502 LVT917502 MFP917502 MPL917502 MZH917502 NJD917502 NSZ917502 OCV917502 OMR917502 OWN917502 PGJ917502 PQF917502 QAB917502 QJX917502 QTT917502 RDP917502 RNL917502 RXH917502 SHD917502 SQZ917502 TAV917502 TKR917502 TUN917502 UEJ917502 UOF917502 UYB917502 VHX917502 VRT917502 WBP917502 WLL917502 WVH917502 C983038 IV983038 SR983038 ACN983038 AMJ983038 AWF983038 BGB983038 BPX983038 BZT983038 CJP983038 CTL983038 DDH983038 DND983038 DWZ983038 EGV983038 EQR983038 FAN983038 FKJ983038 FUF983038 GEB983038 GNX983038 GXT983038 HHP983038 HRL983038 IBH983038 ILD983038 IUZ983038 JEV983038 JOR983038 JYN983038 KIJ983038 KSF983038 LCB983038 LLX983038 LVT983038 MFP983038 MPL983038 MZH983038 NJD983038 NSZ983038 OCV983038 OMR983038 OWN983038 PGJ983038 PQF983038 QAB983038 QJX983038 QTT983038 RDP983038 RNL983038 RXH983038 SHD983038 SQZ983038 TAV983038 TKR983038 TUN983038 UEJ983038 UOF983038 UYB983038 VHX983038 VRT983038 WBP983038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 type="list" allowBlank="1" showInputMessage="1" showErrorMessage="1" sqref="WVE983038 A65534 IS65534 SO65534 ACK65534 AMG65534 AWC65534 BFY65534 BPU65534 BZQ65534 CJM65534 CTI65534 DDE65534 DNA65534 DWW65534 EGS65534 EQO65534 FAK65534 FKG65534 FUC65534 GDY65534 GNU65534 GXQ65534 HHM65534 HRI65534 IBE65534 ILA65534 IUW65534 JES65534 JOO65534 JYK65534 KIG65534 KSC65534 LBY65534 LLU65534 LVQ65534 MFM65534 MPI65534 MZE65534 NJA65534 NSW65534 OCS65534 OMO65534 OWK65534 PGG65534 PQC65534 PZY65534 QJU65534 QTQ65534 RDM65534 RNI65534 RXE65534 SHA65534 SQW65534 TAS65534 TKO65534 TUK65534 UEG65534 UOC65534 UXY65534 VHU65534 VRQ65534 WBM65534 WLI65534 WVE65534 A131070 IS131070 SO131070 ACK131070 AMG131070 AWC131070 BFY131070 BPU131070 BZQ131070 CJM131070 CTI131070 DDE131070 DNA131070 DWW131070 EGS131070 EQO131070 FAK131070 FKG131070 FUC131070 GDY131070 GNU131070 GXQ131070 HHM131070 HRI131070 IBE131070 ILA131070 IUW131070 JES131070 JOO131070 JYK131070 KIG131070 KSC131070 LBY131070 LLU131070 LVQ131070 MFM131070 MPI131070 MZE131070 NJA131070 NSW131070 OCS131070 OMO131070 OWK131070 PGG131070 PQC131070 PZY131070 QJU131070 QTQ131070 RDM131070 RNI131070 RXE131070 SHA131070 SQW131070 TAS131070 TKO131070 TUK131070 UEG131070 UOC131070 UXY131070 VHU131070 VRQ131070 WBM131070 WLI131070 WVE131070 A196606 IS196606 SO196606 ACK196606 AMG196606 AWC196606 BFY196606 BPU196606 BZQ196606 CJM196606 CTI196606 DDE196606 DNA196606 DWW196606 EGS196606 EQO196606 FAK196606 FKG196606 FUC196606 GDY196606 GNU196606 GXQ196606 HHM196606 HRI196606 IBE196606 ILA196606 IUW196606 JES196606 JOO196606 JYK196606 KIG196606 KSC196606 LBY196606 LLU196606 LVQ196606 MFM196606 MPI196606 MZE196606 NJA196606 NSW196606 OCS196606 OMO196606 OWK196606 PGG196606 PQC196606 PZY196606 QJU196606 QTQ196606 RDM196606 RNI196606 RXE196606 SHA196606 SQW196606 TAS196606 TKO196606 TUK196606 UEG196606 UOC196606 UXY196606 VHU196606 VRQ196606 WBM196606 WLI196606 WVE196606 A262142 IS262142 SO262142 ACK262142 AMG262142 AWC262142 BFY262142 BPU262142 BZQ262142 CJM262142 CTI262142 DDE262142 DNA262142 DWW262142 EGS262142 EQO262142 FAK262142 FKG262142 FUC262142 GDY262142 GNU262142 GXQ262142 HHM262142 HRI262142 IBE262142 ILA262142 IUW262142 JES262142 JOO262142 JYK262142 KIG262142 KSC262142 LBY262142 LLU262142 LVQ262142 MFM262142 MPI262142 MZE262142 NJA262142 NSW262142 OCS262142 OMO262142 OWK262142 PGG262142 PQC262142 PZY262142 QJU262142 QTQ262142 RDM262142 RNI262142 RXE262142 SHA262142 SQW262142 TAS262142 TKO262142 TUK262142 UEG262142 UOC262142 UXY262142 VHU262142 VRQ262142 WBM262142 WLI262142 WVE262142 A327678 IS327678 SO327678 ACK327678 AMG327678 AWC327678 BFY327678 BPU327678 BZQ327678 CJM327678 CTI327678 DDE327678 DNA327678 DWW327678 EGS327678 EQO327678 FAK327678 FKG327678 FUC327678 GDY327678 GNU327678 GXQ327678 HHM327678 HRI327678 IBE327678 ILA327678 IUW327678 JES327678 JOO327678 JYK327678 KIG327678 KSC327678 LBY327678 LLU327678 LVQ327678 MFM327678 MPI327678 MZE327678 NJA327678 NSW327678 OCS327678 OMO327678 OWK327678 PGG327678 PQC327678 PZY327678 QJU327678 QTQ327678 RDM327678 RNI327678 RXE327678 SHA327678 SQW327678 TAS327678 TKO327678 TUK327678 UEG327678 UOC327678 UXY327678 VHU327678 VRQ327678 WBM327678 WLI327678 WVE327678 A393214 IS393214 SO393214 ACK393214 AMG393214 AWC393214 BFY393214 BPU393214 BZQ393214 CJM393214 CTI393214 DDE393214 DNA393214 DWW393214 EGS393214 EQO393214 FAK393214 FKG393214 FUC393214 GDY393214 GNU393214 GXQ393214 HHM393214 HRI393214 IBE393214 ILA393214 IUW393214 JES393214 JOO393214 JYK393214 KIG393214 KSC393214 LBY393214 LLU393214 LVQ393214 MFM393214 MPI393214 MZE393214 NJA393214 NSW393214 OCS393214 OMO393214 OWK393214 PGG393214 PQC393214 PZY393214 QJU393214 QTQ393214 RDM393214 RNI393214 RXE393214 SHA393214 SQW393214 TAS393214 TKO393214 TUK393214 UEG393214 UOC393214 UXY393214 VHU393214 VRQ393214 WBM393214 WLI393214 WVE393214 A458750 IS458750 SO458750 ACK458750 AMG458750 AWC458750 BFY458750 BPU458750 BZQ458750 CJM458750 CTI458750 DDE458750 DNA458750 DWW458750 EGS458750 EQO458750 FAK458750 FKG458750 FUC458750 GDY458750 GNU458750 GXQ458750 HHM458750 HRI458750 IBE458750 ILA458750 IUW458750 JES458750 JOO458750 JYK458750 KIG458750 KSC458750 LBY458750 LLU458750 LVQ458750 MFM458750 MPI458750 MZE458750 NJA458750 NSW458750 OCS458750 OMO458750 OWK458750 PGG458750 PQC458750 PZY458750 QJU458750 QTQ458750 RDM458750 RNI458750 RXE458750 SHA458750 SQW458750 TAS458750 TKO458750 TUK458750 UEG458750 UOC458750 UXY458750 VHU458750 VRQ458750 WBM458750 WLI458750 WVE458750 A524286 IS524286 SO524286 ACK524286 AMG524286 AWC524286 BFY524286 BPU524286 BZQ524286 CJM524286 CTI524286 DDE524286 DNA524286 DWW524286 EGS524286 EQO524286 FAK524286 FKG524286 FUC524286 GDY524286 GNU524286 GXQ524286 HHM524286 HRI524286 IBE524286 ILA524286 IUW524286 JES524286 JOO524286 JYK524286 KIG524286 KSC524286 LBY524286 LLU524286 LVQ524286 MFM524286 MPI524286 MZE524286 NJA524286 NSW524286 OCS524286 OMO524286 OWK524286 PGG524286 PQC524286 PZY524286 QJU524286 QTQ524286 RDM524286 RNI524286 RXE524286 SHA524286 SQW524286 TAS524286 TKO524286 TUK524286 UEG524286 UOC524286 UXY524286 VHU524286 VRQ524286 WBM524286 WLI524286 WVE524286 A589822 IS589822 SO589822 ACK589822 AMG589822 AWC589822 BFY589822 BPU589822 BZQ589822 CJM589822 CTI589822 DDE589822 DNA589822 DWW589822 EGS589822 EQO589822 FAK589822 FKG589822 FUC589822 GDY589822 GNU589822 GXQ589822 HHM589822 HRI589822 IBE589822 ILA589822 IUW589822 JES589822 JOO589822 JYK589822 KIG589822 KSC589822 LBY589822 LLU589822 LVQ589822 MFM589822 MPI589822 MZE589822 NJA589822 NSW589822 OCS589822 OMO589822 OWK589822 PGG589822 PQC589822 PZY589822 QJU589822 QTQ589822 RDM589822 RNI589822 RXE589822 SHA589822 SQW589822 TAS589822 TKO589822 TUK589822 UEG589822 UOC589822 UXY589822 VHU589822 VRQ589822 WBM589822 WLI589822 WVE589822 A655358 IS655358 SO655358 ACK655358 AMG655358 AWC655358 BFY655358 BPU655358 BZQ655358 CJM655358 CTI655358 DDE655358 DNA655358 DWW655358 EGS655358 EQO655358 FAK655358 FKG655358 FUC655358 GDY655358 GNU655358 GXQ655358 HHM655358 HRI655358 IBE655358 ILA655358 IUW655358 JES655358 JOO655358 JYK655358 KIG655358 KSC655358 LBY655358 LLU655358 LVQ655358 MFM655358 MPI655358 MZE655358 NJA655358 NSW655358 OCS655358 OMO655358 OWK655358 PGG655358 PQC655358 PZY655358 QJU655358 QTQ655358 RDM655358 RNI655358 RXE655358 SHA655358 SQW655358 TAS655358 TKO655358 TUK655358 UEG655358 UOC655358 UXY655358 VHU655358 VRQ655358 WBM655358 WLI655358 WVE655358 A720894 IS720894 SO720894 ACK720894 AMG720894 AWC720894 BFY720894 BPU720894 BZQ720894 CJM720894 CTI720894 DDE720894 DNA720894 DWW720894 EGS720894 EQO720894 FAK720894 FKG720894 FUC720894 GDY720894 GNU720894 GXQ720894 HHM720894 HRI720894 IBE720894 ILA720894 IUW720894 JES720894 JOO720894 JYK720894 KIG720894 KSC720894 LBY720894 LLU720894 LVQ720894 MFM720894 MPI720894 MZE720894 NJA720894 NSW720894 OCS720894 OMO720894 OWK720894 PGG720894 PQC720894 PZY720894 QJU720894 QTQ720894 RDM720894 RNI720894 RXE720894 SHA720894 SQW720894 TAS720894 TKO720894 TUK720894 UEG720894 UOC720894 UXY720894 VHU720894 VRQ720894 WBM720894 WLI720894 WVE720894 A786430 IS786430 SO786430 ACK786430 AMG786430 AWC786430 BFY786430 BPU786430 BZQ786430 CJM786430 CTI786430 DDE786430 DNA786430 DWW786430 EGS786430 EQO786430 FAK786430 FKG786430 FUC786430 GDY786430 GNU786430 GXQ786430 HHM786430 HRI786430 IBE786430 ILA786430 IUW786430 JES786430 JOO786430 JYK786430 KIG786430 KSC786430 LBY786430 LLU786430 LVQ786430 MFM786430 MPI786430 MZE786430 NJA786430 NSW786430 OCS786430 OMO786430 OWK786430 PGG786430 PQC786430 PZY786430 QJU786430 QTQ786430 RDM786430 RNI786430 RXE786430 SHA786430 SQW786430 TAS786430 TKO786430 TUK786430 UEG786430 UOC786430 UXY786430 VHU786430 VRQ786430 WBM786430 WLI786430 WVE786430 A851966 IS851966 SO851966 ACK851966 AMG851966 AWC851966 BFY851966 BPU851966 BZQ851966 CJM851966 CTI851966 DDE851966 DNA851966 DWW851966 EGS851966 EQO851966 FAK851966 FKG851966 FUC851966 GDY851966 GNU851966 GXQ851966 HHM851966 HRI851966 IBE851966 ILA851966 IUW851966 JES851966 JOO851966 JYK851966 KIG851966 KSC851966 LBY851966 LLU851966 LVQ851966 MFM851966 MPI851966 MZE851966 NJA851966 NSW851966 OCS851966 OMO851966 OWK851966 PGG851966 PQC851966 PZY851966 QJU851966 QTQ851966 RDM851966 RNI851966 RXE851966 SHA851966 SQW851966 TAS851966 TKO851966 TUK851966 UEG851966 UOC851966 UXY851966 VHU851966 VRQ851966 WBM851966 WLI851966 WVE851966 A917502 IS917502 SO917502 ACK917502 AMG917502 AWC917502 BFY917502 BPU917502 BZQ917502 CJM917502 CTI917502 DDE917502 DNA917502 DWW917502 EGS917502 EQO917502 FAK917502 FKG917502 FUC917502 GDY917502 GNU917502 GXQ917502 HHM917502 HRI917502 IBE917502 ILA917502 IUW917502 JES917502 JOO917502 JYK917502 KIG917502 KSC917502 LBY917502 LLU917502 LVQ917502 MFM917502 MPI917502 MZE917502 NJA917502 NSW917502 OCS917502 OMO917502 OWK917502 PGG917502 PQC917502 PZY917502 QJU917502 QTQ917502 RDM917502 RNI917502 RXE917502 SHA917502 SQW917502 TAS917502 TKO917502 TUK917502 UEG917502 UOC917502 UXY917502 VHU917502 VRQ917502 WBM917502 WLI917502 WVE917502 A983038 IS983038 SO983038 ACK983038 AMG983038 AWC983038 BFY983038 BPU983038 BZQ983038 CJM983038 CTI983038 DDE983038 DNA983038 DWW983038 EGS983038 EQO983038 FAK983038 FKG983038 FUC983038 GDY983038 GNU983038 GXQ983038 HHM983038 HRI983038 IBE983038 ILA983038 IUW983038 JES983038 JOO983038 JYK983038 KIG983038 KSC983038 LBY983038 LLU983038 LVQ983038 MFM983038 MPI983038 MZE983038 NJA983038 NSW983038 OCS983038 OMO983038 OWK983038 PGG983038 PQC983038 PZY983038 QJU983038 QTQ983038 RDM983038 RNI983038 RXE983038 SHA983038 SQW983038 TAS983038 TKO983038 TUK983038 UEG983038 UOC983038 UXY983038 VHU983038 VRQ983038 WBM983038 WLI983038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A19" zoomScale="70" zoomScaleNormal="7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2" width="24.7109375" style="28" customWidth="1"/>
    <col min="13" max="13" width="18.7109375" style="28" customWidth="1"/>
    <col min="14" max="14" width="22.140625" style="28" customWidth="1"/>
    <col min="15" max="15" width="26.140625" style="28" customWidth="1"/>
    <col min="16" max="16" width="19.5703125" style="28" bestFit="1" customWidth="1"/>
    <col min="17" max="17" width="26.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239</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v>15</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10</v>
      </c>
      <c r="E14" s="1265" t="s">
        <v>11</v>
      </c>
      <c r="F14" s="1265" t="s">
        <v>12</v>
      </c>
      <c r="G14" s="148"/>
      <c r="I14" s="41"/>
      <c r="J14" s="41"/>
      <c r="K14" s="41"/>
      <c r="L14" s="41"/>
      <c r="M14" s="41"/>
      <c r="N14" s="1289"/>
    </row>
    <row r="15" spans="2:16">
      <c r="B15" s="1516"/>
      <c r="C15" s="1516"/>
      <c r="D15" s="1265">
        <v>15</v>
      </c>
      <c r="E15" s="42">
        <v>1973425545</v>
      </c>
      <c r="F15" s="149">
        <v>945</v>
      </c>
      <c r="G15" s="150"/>
      <c r="I15" s="45"/>
      <c r="J15" s="45"/>
      <c r="K15" s="45"/>
      <c r="L15" s="45"/>
      <c r="M15" s="45"/>
      <c r="N15" s="1289"/>
    </row>
    <row r="16" spans="2:16" ht="15.75" thickBot="1">
      <c r="B16" s="1517" t="s">
        <v>13</v>
      </c>
      <c r="C16" s="1518"/>
      <c r="D16" s="1265"/>
      <c r="E16" s="151">
        <f>+SUM(E15:E15)</f>
        <v>1973425545</v>
      </c>
      <c r="F16" s="4">
        <f>+SUM(F15:F15)</f>
        <v>945</v>
      </c>
      <c r="G16" s="150"/>
      <c r="H16" s="46"/>
      <c r="I16" s="39"/>
      <c r="J16" s="39"/>
      <c r="K16" s="39"/>
      <c r="L16" s="39"/>
      <c r="M16" s="39"/>
      <c r="N16" s="47"/>
    </row>
    <row r="17" spans="1:14" ht="45.75" thickBot="1">
      <c r="A17" s="48"/>
      <c r="B17" s="415" t="s">
        <v>14</v>
      </c>
      <c r="C17" s="415" t="s">
        <v>15</v>
      </c>
      <c r="E17" s="41"/>
      <c r="F17" s="41"/>
      <c r="G17" s="41"/>
      <c r="H17" s="41"/>
      <c r="I17" s="50"/>
      <c r="J17" s="50"/>
      <c r="K17" s="50"/>
      <c r="L17" s="50"/>
      <c r="M17" s="50"/>
    </row>
    <row r="18" spans="1:14" ht="15.75" thickBot="1">
      <c r="A18" s="51"/>
      <c r="C18" s="52">
        <f>+F16*0.8</f>
        <v>756</v>
      </c>
      <c r="D18" s="416"/>
      <c r="E18" s="6">
        <v>1973425545</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t="s">
        <v>63</v>
      </c>
      <c r="D24" s="1256"/>
      <c r="E24" s="57"/>
      <c r="F24" s="57"/>
      <c r="G24" s="57"/>
      <c r="H24" s="57"/>
      <c r="I24" s="39"/>
      <c r="J24" s="39"/>
      <c r="K24" s="39"/>
      <c r="L24" s="39"/>
      <c r="M24" s="39"/>
      <c r="N24" s="1289"/>
    </row>
    <row r="25" spans="1:14">
      <c r="A25" s="142"/>
      <c r="B25" s="59" t="s">
        <v>22</v>
      </c>
      <c r="C25" s="1256" t="s">
        <v>63</v>
      </c>
      <c r="D25" s="1256"/>
      <c r="E25" s="57"/>
      <c r="F25" s="57"/>
      <c r="G25" s="57"/>
      <c r="H25" s="57"/>
      <c r="I25" s="39"/>
      <c r="J25" s="39"/>
      <c r="K25" s="39"/>
      <c r="L25" s="39"/>
      <c r="M25" s="39"/>
      <c r="N25" s="1289"/>
    </row>
    <row r="26" spans="1:14">
      <c r="A26" s="142"/>
      <c r="B26" s="59" t="s">
        <v>23</v>
      </c>
      <c r="C26" s="1256" t="s">
        <v>63</v>
      </c>
      <c r="D26" s="1256"/>
      <c r="E26" s="57"/>
      <c r="F26" s="57"/>
      <c r="G26" s="57"/>
      <c r="H26" s="57"/>
      <c r="I26" s="39"/>
      <c r="J26" s="39"/>
      <c r="K26" s="39"/>
      <c r="L26" s="39"/>
      <c r="M26" s="39"/>
      <c r="N26" s="1289"/>
    </row>
    <row r="27" spans="1:14">
      <c r="A27" s="142"/>
      <c r="B27" s="59" t="s">
        <v>24</v>
      </c>
      <c r="C27" s="1256"/>
      <c r="D27" s="1256" t="s">
        <v>63</v>
      </c>
      <c r="E27" s="57"/>
      <c r="F27" s="57"/>
      <c r="G27" s="57"/>
      <c r="H27" s="57"/>
      <c r="I27" s="39"/>
      <c r="J27" s="39"/>
      <c r="K27" s="39"/>
      <c r="L27" s="39"/>
      <c r="M27" s="39"/>
      <c r="N27" s="1289"/>
    </row>
    <row r="28" spans="1:14">
      <c r="A28" s="142"/>
      <c r="B28" s="88" t="s">
        <v>240</v>
      </c>
      <c r="C28" s="417" t="s">
        <v>63</v>
      </c>
      <c r="D28" s="417"/>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51" customHeight="1">
      <c r="A34" s="142"/>
      <c r="B34" s="1302" t="s">
        <v>30</v>
      </c>
      <c r="C34" s="1262">
        <v>40</v>
      </c>
      <c r="D34" s="1256">
        <f>+D129</f>
        <v>0</v>
      </c>
      <c r="E34" s="1519">
        <f>+D34+D35</f>
        <v>35</v>
      </c>
      <c r="F34" s="57"/>
      <c r="G34" s="57"/>
      <c r="H34" s="57"/>
      <c r="I34" s="39"/>
      <c r="J34" s="39"/>
      <c r="K34" s="39"/>
      <c r="L34" s="39"/>
      <c r="M34" s="39"/>
      <c r="N34" s="1289"/>
    </row>
    <row r="35" spans="1:26" ht="60">
      <c r="A35" s="142"/>
      <c r="B35" s="1302" t="s">
        <v>31</v>
      </c>
      <c r="C35" s="1262">
        <v>60</v>
      </c>
      <c r="D35" s="1256">
        <f>+D130</f>
        <v>35</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30">
      <c r="A41" s="1311">
        <v>1</v>
      </c>
      <c r="B41" s="15" t="s">
        <v>239</v>
      </c>
      <c r="C41" s="15" t="s">
        <v>239</v>
      </c>
      <c r="D41" s="15" t="s">
        <v>340</v>
      </c>
      <c r="E41" s="186" t="s">
        <v>2436</v>
      </c>
      <c r="F41" s="16" t="s">
        <v>18</v>
      </c>
      <c r="G41" s="99" t="s">
        <v>51</v>
      </c>
      <c r="H41" s="100">
        <v>41533</v>
      </c>
      <c r="I41" s="194">
        <v>41970</v>
      </c>
      <c r="J41" s="103" t="s">
        <v>19</v>
      </c>
      <c r="K41" s="186">
        <f>(DAYS360(H41,I41))/30</f>
        <v>14.366666666666667</v>
      </c>
      <c r="L41" s="103"/>
      <c r="M41" s="186">
        <v>580</v>
      </c>
      <c r="N41" s="186" t="s">
        <v>51</v>
      </c>
      <c r="O41" s="573">
        <v>1491914780</v>
      </c>
      <c r="P41" s="574">
        <v>64</v>
      </c>
      <c r="Q41" s="575"/>
      <c r="R41" s="64"/>
      <c r="S41" s="64"/>
      <c r="T41" s="64"/>
      <c r="U41" s="64"/>
      <c r="V41" s="64"/>
      <c r="W41" s="64"/>
      <c r="X41" s="64"/>
      <c r="Y41" s="64"/>
      <c r="Z41" s="64"/>
    </row>
    <row r="42" spans="1:26" s="1263" customFormat="1" ht="90.75" customHeight="1">
      <c r="A42" s="1311">
        <f>+A41+1</f>
        <v>2</v>
      </c>
      <c r="B42" s="15" t="s">
        <v>239</v>
      </c>
      <c r="C42" s="15" t="s">
        <v>239</v>
      </c>
      <c r="D42" s="15" t="s">
        <v>2437</v>
      </c>
      <c r="E42" s="186" t="s">
        <v>2438</v>
      </c>
      <c r="F42" s="16" t="s">
        <v>18</v>
      </c>
      <c r="G42" s="99" t="s">
        <v>51</v>
      </c>
      <c r="H42" s="100">
        <v>40731</v>
      </c>
      <c r="I42" s="100">
        <v>40868</v>
      </c>
      <c r="J42" s="103" t="s">
        <v>19</v>
      </c>
      <c r="K42" s="186">
        <f t="shared" ref="K42:K44" si="0">(DAYS360(H42,I42))/30</f>
        <v>4.4666666666666668</v>
      </c>
      <c r="L42" s="103"/>
      <c r="M42" s="576">
        <v>255</v>
      </c>
      <c r="N42" s="186" t="s">
        <v>51</v>
      </c>
      <c r="O42" s="573">
        <v>142813442</v>
      </c>
      <c r="P42" s="574">
        <v>173</v>
      </c>
      <c r="Q42" s="575" t="s">
        <v>2439</v>
      </c>
      <c r="R42" s="64"/>
      <c r="S42" s="64"/>
      <c r="T42" s="64"/>
      <c r="U42" s="64"/>
      <c r="V42" s="64"/>
      <c r="W42" s="64"/>
      <c r="X42" s="64"/>
      <c r="Y42" s="64"/>
      <c r="Z42" s="64"/>
    </row>
    <row r="43" spans="1:26" s="1263" customFormat="1" ht="30">
      <c r="A43" s="1311">
        <f t="shared" ref="A43:A44" si="1">+A42+1</f>
        <v>3</v>
      </c>
      <c r="B43" s="15" t="s">
        <v>239</v>
      </c>
      <c r="C43" s="15" t="s">
        <v>239</v>
      </c>
      <c r="D43" s="15" t="s">
        <v>245</v>
      </c>
      <c r="E43" s="186">
        <v>2120977</v>
      </c>
      <c r="F43" s="16" t="s">
        <v>18</v>
      </c>
      <c r="G43" s="99" t="s">
        <v>51</v>
      </c>
      <c r="H43" s="100">
        <v>41003</v>
      </c>
      <c r="I43" s="100">
        <v>41170</v>
      </c>
      <c r="J43" s="103" t="s">
        <v>19</v>
      </c>
      <c r="K43" s="186">
        <f t="shared" si="0"/>
        <v>5.4666666666666668</v>
      </c>
      <c r="L43" s="103"/>
      <c r="M43" s="186">
        <v>235</v>
      </c>
      <c r="N43" s="186" t="s">
        <v>51</v>
      </c>
      <c r="O43" s="573">
        <v>144651759</v>
      </c>
      <c r="P43" s="574">
        <v>76</v>
      </c>
      <c r="Q43" s="575"/>
      <c r="R43" s="64"/>
      <c r="S43" s="64"/>
      <c r="T43" s="64"/>
      <c r="U43" s="64"/>
      <c r="V43" s="64"/>
      <c r="W43" s="64"/>
      <c r="X43" s="64"/>
      <c r="Y43" s="64"/>
      <c r="Z43" s="64"/>
    </row>
    <row r="44" spans="1:26" s="1263" customFormat="1" ht="30">
      <c r="A44" s="1311">
        <f t="shared" si="1"/>
        <v>4</v>
      </c>
      <c r="B44" s="15" t="s">
        <v>239</v>
      </c>
      <c r="C44" s="15" t="s">
        <v>239</v>
      </c>
      <c r="D44" s="15" t="s">
        <v>245</v>
      </c>
      <c r="E44" s="186">
        <v>2122987</v>
      </c>
      <c r="F44" s="16" t="s">
        <v>18</v>
      </c>
      <c r="G44" s="99" t="s">
        <v>51</v>
      </c>
      <c r="H44" s="100">
        <v>41177</v>
      </c>
      <c r="I44" s="100">
        <v>41258</v>
      </c>
      <c r="J44" s="103" t="s">
        <v>19</v>
      </c>
      <c r="K44" s="186">
        <f t="shared" si="0"/>
        <v>2.6666666666666665</v>
      </c>
      <c r="L44" s="103"/>
      <c r="M44" s="186">
        <v>665</v>
      </c>
      <c r="N44" s="186" t="s">
        <v>51</v>
      </c>
      <c r="O44" s="573">
        <v>232758379</v>
      </c>
      <c r="P44" s="574">
        <v>77</v>
      </c>
      <c r="Q44" s="575"/>
      <c r="R44" s="64"/>
      <c r="S44" s="64"/>
      <c r="T44" s="64"/>
      <c r="U44" s="64"/>
      <c r="V44" s="64"/>
      <c r="W44" s="64"/>
      <c r="X44" s="64"/>
      <c r="Y44" s="64"/>
      <c r="Z44" s="64"/>
    </row>
    <row r="45" spans="1:26" s="136" customFormat="1">
      <c r="A45" s="129"/>
      <c r="B45" s="130" t="s">
        <v>29</v>
      </c>
      <c r="C45" s="131"/>
      <c r="D45" s="109"/>
      <c r="E45" s="108"/>
      <c r="F45" s="131"/>
      <c r="G45" s="131"/>
      <c r="H45" s="131"/>
      <c r="I45" s="370"/>
      <c r="J45" s="133"/>
      <c r="K45" s="108">
        <f>SUM(K41:K44)</f>
        <v>26.966666666666672</v>
      </c>
      <c r="L45" s="109">
        <f>SUM(L41:L44)</f>
        <v>0</v>
      </c>
      <c r="M45" s="108">
        <f>SUM(M41:M44)</f>
        <v>1735</v>
      </c>
      <c r="N45" s="108">
        <f>SUM(N41:N44)</f>
        <v>0</v>
      </c>
      <c r="O45" s="577"/>
      <c r="P45" s="422"/>
      <c r="Q45" s="578"/>
    </row>
    <row r="46" spans="1:26" s="66" customFormat="1">
      <c r="E46" s="68"/>
      <c r="K46" s="443"/>
    </row>
    <row r="47" spans="1:26" s="66" customFormat="1">
      <c r="B47" s="1509" t="s">
        <v>57</v>
      </c>
      <c r="C47" s="1509" t="s">
        <v>58</v>
      </c>
      <c r="D47" s="1511" t="s">
        <v>59</v>
      </c>
      <c r="E47" s="1511"/>
    </row>
    <row r="48" spans="1:26" s="66" customFormat="1">
      <c r="B48" s="1510"/>
      <c r="C48" s="1510"/>
      <c r="D48" s="1266" t="s">
        <v>60</v>
      </c>
      <c r="E48" s="358" t="s">
        <v>61</v>
      </c>
    </row>
    <row r="49" spans="2:17" s="66" customFormat="1">
      <c r="B49" s="19" t="s">
        <v>62</v>
      </c>
      <c r="C49" s="160" t="s">
        <v>2440</v>
      </c>
      <c r="D49" s="1275" t="s">
        <v>21</v>
      </c>
      <c r="E49" s="71"/>
      <c r="F49" s="112"/>
      <c r="G49" s="112"/>
      <c r="H49" s="112"/>
      <c r="I49" s="112"/>
      <c r="J49" s="112"/>
      <c r="K49" s="112"/>
      <c r="L49" s="112"/>
      <c r="M49" s="112"/>
    </row>
    <row r="50" spans="2:17" s="66" customFormat="1">
      <c r="B50" s="19" t="s">
        <v>64</v>
      </c>
      <c r="C50" s="160">
        <f>+M45</f>
        <v>1735</v>
      </c>
      <c r="D50" s="1275" t="s">
        <v>21</v>
      </c>
      <c r="E50" s="71"/>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5">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ht="32.25" customHeight="1">
      <c r="B57" s="72" t="s">
        <v>1428</v>
      </c>
      <c r="C57" s="72" t="s">
        <v>251</v>
      </c>
      <c r="D57" s="74"/>
      <c r="E57" s="74"/>
      <c r="F57" s="76"/>
      <c r="G57" s="76"/>
      <c r="H57" s="76"/>
      <c r="I57" s="76" t="s">
        <v>18</v>
      </c>
      <c r="J57" s="77"/>
      <c r="K57" s="59"/>
      <c r="L57" s="59"/>
      <c r="M57" s="59"/>
      <c r="N57" s="59"/>
      <c r="O57" s="1530" t="s">
        <v>2441</v>
      </c>
      <c r="P57" s="1531"/>
      <c r="Q57" s="1256"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5">
      <c r="B66" s="1309" t="s">
        <v>88</v>
      </c>
      <c r="C66" s="1309" t="s">
        <v>89</v>
      </c>
      <c r="D66" s="1309" t="s">
        <v>90</v>
      </c>
      <c r="E66" s="1309" t="s">
        <v>91</v>
      </c>
      <c r="F66" s="1309" t="s">
        <v>92</v>
      </c>
      <c r="G66" s="1309" t="s">
        <v>93</v>
      </c>
      <c r="H66" s="1309" t="s">
        <v>94</v>
      </c>
      <c r="I66" s="1309" t="s">
        <v>95</v>
      </c>
      <c r="J66" s="415" t="s">
        <v>165</v>
      </c>
      <c r="K66" s="415" t="s">
        <v>166</v>
      </c>
      <c r="L66" s="415" t="s">
        <v>167</v>
      </c>
      <c r="M66" s="1309" t="s">
        <v>97</v>
      </c>
      <c r="N66" s="1309" t="s">
        <v>234</v>
      </c>
      <c r="O66" s="1309" t="s">
        <v>235</v>
      </c>
      <c r="P66" s="1522" t="s">
        <v>79</v>
      </c>
      <c r="Q66" s="1523"/>
    </row>
    <row r="67" spans="2:17" s="30" customFormat="1" ht="174.75" customHeight="1">
      <c r="B67" s="78" t="s">
        <v>2442</v>
      </c>
      <c r="C67" s="430" t="s">
        <v>2443</v>
      </c>
      <c r="D67" s="78" t="s">
        <v>2444</v>
      </c>
      <c r="E67" s="440">
        <v>25276870</v>
      </c>
      <c r="F67" s="78" t="s">
        <v>277</v>
      </c>
      <c r="G67" s="78" t="s">
        <v>278</v>
      </c>
      <c r="H67" s="361">
        <v>38687</v>
      </c>
      <c r="I67" s="1269">
        <v>112129</v>
      </c>
      <c r="J67" s="78" t="s">
        <v>2445</v>
      </c>
      <c r="K67" s="91" t="s">
        <v>2446</v>
      </c>
      <c r="L67" s="1277" t="s">
        <v>2447</v>
      </c>
      <c r="M67" s="1262" t="s">
        <v>18</v>
      </c>
      <c r="N67" s="1262" t="s">
        <v>19</v>
      </c>
      <c r="O67" s="1279" t="s">
        <v>2448</v>
      </c>
      <c r="P67" s="1524" t="s">
        <v>2449</v>
      </c>
      <c r="Q67" s="1525"/>
    </row>
    <row r="68" spans="2:17" s="30" customFormat="1" ht="188.25" customHeight="1">
      <c r="B68" s="1278" t="s">
        <v>2450</v>
      </c>
      <c r="C68" s="430" t="s">
        <v>2443</v>
      </c>
      <c r="D68" s="78" t="s">
        <v>2451</v>
      </c>
      <c r="E68" s="440">
        <v>25340567</v>
      </c>
      <c r="F68" s="1278" t="s">
        <v>277</v>
      </c>
      <c r="G68" s="78" t="s">
        <v>278</v>
      </c>
      <c r="H68" s="361">
        <v>38336</v>
      </c>
      <c r="J68" s="1278" t="s">
        <v>2452</v>
      </c>
      <c r="K68" s="91" t="s">
        <v>2453</v>
      </c>
      <c r="L68" s="1277" t="s">
        <v>2454</v>
      </c>
      <c r="M68" s="78" t="s">
        <v>18</v>
      </c>
      <c r="N68" s="1262" t="s">
        <v>19</v>
      </c>
      <c r="O68" s="1279" t="s">
        <v>2448</v>
      </c>
      <c r="P68" s="1524" t="s">
        <v>2449</v>
      </c>
      <c r="Q68" s="1525"/>
    </row>
    <row r="69" spans="2:17" s="30" customFormat="1" ht="120">
      <c r="B69" s="78" t="s">
        <v>2455</v>
      </c>
      <c r="C69" s="78" t="s">
        <v>2443</v>
      </c>
      <c r="D69" s="78" t="s">
        <v>2456</v>
      </c>
      <c r="E69" s="449">
        <v>36752982</v>
      </c>
      <c r="F69" s="78" t="s">
        <v>2457</v>
      </c>
      <c r="G69" s="78" t="s">
        <v>1033</v>
      </c>
      <c r="H69" s="361">
        <v>38212</v>
      </c>
      <c r="I69" s="1269" t="s">
        <v>2458</v>
      </c>
      <c r="J69" s="78" t="s">
        <v>2459</v>
      </c>
      <c r="K69" s="78" t="s">
        <v>2460</v>
      </c>
      <c r="L69" s="1277" t="s">
        <v>2461</v>
      </c>
      <c r="M69" s="78" t="s">
        <v>18</v>
      </c>
      <c r="N69" s="1262" t="s">
        <v>19</v>
      </c>
      <c r="O69" s="1279" t="s">
        <v>2448</v>
      </c>
      <c r="P69" s="1524" t="s">
        <v>2462</v>
      </c>
      <c r="Q69" s="1525"/>
    </row>
    <row r="70" spans="2:17" s="30" customFormat="1" ht="126.75" customHeight="1">
      <c r="B70" s="78" t="s">
        <v>1766</v>
      </c>
      <c r="C70" s="78"/>
      <c r="D70" s="78" t="s">
        <v>2463</v>
      </c>
      <c r="E70" s="449">
        <v>25312385</v>
      </c>
      <c r="F70" s="78" t="s">
        <v>277</v>
      </c>
      <c r="G70" s="78" t="s">
        <v>1194</v>
      </c>
      <c r="H70" s="216">
        <v>39412</v>
      </c>
      <c r="I70" s="78"/>
      <c r="J70" s="78" t="s">
        <v>2464</v>
      </c>
      <c r="K70" s="30" t="s">
        <v>2465</v>
      </c>
      <c r="L70" s="1277" t="s">
        <v>2466</v>
      </c>
      <c r="M70" s="78" t="s">
        <v>18</v>
      </c>
      <c r="N70" s="78" t="s">
        <v>18</v>
      </c>
      <c r="O70" s="382" t="s">
        <v>18</v>
      </c>
      <c r="P70" s="1524"/>
      <c r="Q70" s="1525"/>
    </row>
    <row r="71" spans="2:17" s="30" customFormat="1" ht="138" customHeight="1">
      <c r="B71" s="78" t="s">
        <v>1773</v>
      </c>
      <c r="C71" s="78">
        <v>945</v>
      </c>
      <c r="D71" s="78" t="s">
        <v>2467</v>
      </c>
      <c r="E71" s="449">
        <v>25292854</v>
      </c>
      <c r="F71" s="78" t="s">
        <v>277</v>
      </c>
      <c r="G71" s="78" t="s">
        <v>278</v>
      </c>
      <c r="H71" s="216" t="s">
        <v>2468</v>
      </c>
      <c r="I71" s="78"/>
      <c r="J71" s="78" t="s">
        <v>2469</v>
      </c>
      <c r="K71" s="1278" t="s">
        <v>2470</v>
      </c>
      <c r="L71" s="1277" t="s">
        <v>2471</v>
      </c>
      <c r="M71" s="78" t="s">
        <v>18</v>
      </c>
      <c r="N71" s="78" t="s">
        <v>18</v>
      </c>
      <c r="O71" s="382" t="s">
        <v>18</v>
      </c>
      <c r="P71" s="1524" t="s">
        <v>2448</v>
      </c>
      <c r="Q71" s="1525"/>
    </row>
    <row r="72" spans="2:17" s="30" customFormat="1" ht="120">
      <c r="B72" s="78" t="s">
        <v>2472</v>
      </c>
      <c r="C72" s="78">
        <v>945</v>
      </c>
      <c r="D72" s="78" t="s">
        <v>2473</v>
      </c>
      <c r="E72" s="78">
        <v>25241131</v>
      </c>
      <c r="F72" s="78" t="s">
        <v>277</v>
      </c>
      <c r="G72" s="78" t="s">
        <v>278</v>
      </c>
      <c r="H72" s="216" t="s">
        <v>2474</v>
      </c>
      <c r="I72" s="78"/>
      <c r="J72" s="78" t="s">
        <v>2475</v>
      </c>
      <c r="K72" s="78" t="s">
        <v>2476</v>
      </c>
      <c r="L72" s="1277" t="s">
        <v>277</v>
      </c>
      <c r="M72" s="78" t="s">
        <v>18</v>
      </c>
      <c r="N72" s="78" t="s">
        <v>18</v>
      </c>
      <c r="O72" s="382" t="s">
        <v>18</v>
      </c>
      <c r="P72" s="1524" t="s">
        <v>2448</v>
      </c>
      <c r="Q72" s="1525"/>
    </row>
    <row r="73" spans="2:17" s="30" customFormat="1" ht="30">
      <c r="B73" s="78" t="s">
        <v>2477</v>
      </c>
      <c r="C73" s="78">
        <v>945</v>
      </c>
      <c r="D73" s="78" t="s">
        <v>2478</v>
      </c>
      <c r="E73" s="78">
        <v>25338882</v>
      </c>
      <c r="F73" s="78" t="s">
        <v>277</v>
      </c>
      <c r="G73" s="78" t="s">
        <v>278</v>
      </c>
      <c r="H73" s="216">
        <v>41814</v>
      </c>
      <c r="I73" s="78"/>
      <c r="J73" s="78"/>
      <c r="K73" s="78"/>
      <c r="L73" s="1277"/>
      <c r="M73" s="78" t="s">
        <v>18</v>
      </c>
      <c r="N73" s="78" t="s">
        <v>19</v>
      </c>
      <c r="O73" s="382" t="s">
        <v>19</v>
      </c>
      <c r="P73" s="1524" t="s">
        <v>2479</v>
      </c>
      <c r="Q73" s="1525"/>
    </row>
    <row r="74" spans="2:17" s="30" customFormat="1" ht="30">
      <c r="B74" s="78" t="s">
        <v>2480</v>
      </c>
      <c r="C74" s="78">
        <v>945</v>
      </c>
      <c r="D74" s="78" t="s">
        <v>2481</v>
      </c>
      <c r="E74" s="449">
        <v>25277803</v>
      </c>
      <c r="F74" s="78" t="s">
        <v>277</v>
      </c>
      <c r="G74" s="78" t="s">
        <v>278</v>
      </c>
      <c r="H74" s="216">
        <v>37594</v>
      </c>
      <c r="I74" s="78"/>
      <c r="J74" s="78"/>
      <c r="K74" s="78"/>
      <c r="L74" s="1277"/>
      <c r="M74" s="78" t="s">
        <v>18</v>
      </c>
      <c r="N74" s="78" t="s">
        <v>19</v>
      </c>
      <c r="O74" s="382" t="s">
        <v>19</v>
      </c>
      <c r="P74" s="1524" t="s">
        <v>2479</v>
      </c>
      <c r="Q74" s="1525"/>
    </row>
    <row r="75" spans="2:17" s="30" customFormat="1" ht="75">
      <c r="B75" s="78" t="s">
        <v>2482</v>
      </c>
      <c r="C75" s="78">
        <v>945</v>
      </c>
      <c r="D75" s="78" t="s">
        <v>2483</v>
      </c>
      <c r="E75" s="449">
        <v>34672307</v>
      </c>
      <c r="F75" s="78" t="s">
        <v>277</v>
      </c>
      <c r="G75" s="78" t="s">
        <v>131</v>
      </c>
      <c r="H75" s="216">
        <v>39437</v>
      </c>
      <c r="I75" s="78"/>
      <c r="J75" s="78" t="s">
        <v>2484</v>
      </c>
      <c r="K75" s="78" t="s">
        <v>2485</v>
      </c>
      <c r="L75" s="1277" t="s">
        <v>2486</v>
      </c>
      <c r="M75" s="78" t="s">
        <v>18</v>
      </c>
      <c r="N75" s="78" t="s">
        <v>18</v>
      </c>
      <c r="O75" s="382" t="s">
        <v>18</v>
      </c>
      <c r="P75" s="1524" t="s">
        <v>2448</v>
      </c>
      <c r="Q75" s="1525"/>
    </row>
    <row r="76" spans="2:17" s="30" customFormat="1">
      <c r="B76" s="93"/>
      <c r="C76" s="93"/>
      <c r="D76" s="93"/>
      <c r="E76" s="450"/>
      <c r="F76" s="93"/>
      <c r="G76" s="93"/>
      <c r="H76" s="451"/>
      <c r="I76" s="93"/>
      <c r="J76" s="93"/>
      <c r="K76" s="93"/>
      <c r="L76" s="579"/>
      <c r="M76" s="93"/>
      <c r="N76" s="93"/>
      <c r="O76" s="460"/>
      <c r="P76" s="506"/>
      <c r="Q76" s="506"/>
    </row>
    <row r="77" spans="2:17" ht="15.75" thickBot="1">
      <c r="B77" s="1553" t="s">
        <v>139</v>
      </c>
      <c r="C77" s="1554"/>
      <c r="D77" s="1554"/>
      <c r="E77" s="1554"/>
      <c r="F77" s="1554"/>
      <c r="G77" s="1554"/>
      <c r="H77" s="1554"/>
      <c r="I77" s="1554"/>
      <c r="J77" s="1554"/>
      <c r="K77" s="1554"/>
      <c r="L77" s="1554"/>
      <c r="M77" s="1554"/>
      <c r="N77" s="1555"/>
    </row>
    <row r="80" spans="2:17" ht="30">
      <c r="B80" s="22" t="s">
        <v>17</v>
      </c>
      <c r="C80" s="22" t="s">
        <v>80</v>
      </c>
      <c r="D80" s="1522" t="s">
        <v>79</v>
      </c>
      <c r="E80" s="1523"/>
    </row>
    <row r="81" spans="1:26" ht="30">
      <c r="B81" s="78" t="s">
        <v>140</v>
      </c>
      <c r="C81" s="1256" t="s">
        <v>63</v>
      </c>
      <c r="D81" s="1535"/>
      <c r="E81" s="1535"/>
    </row>
    <row r="84" spans="1:26">
      <c r="B84" s="1505" t="s">
        <v>141</v>
      </c>
      <c r="C84" s="1506"/>
      <c r="D84" s="1506"/>
      <c r="E84" s="1506"/>
      <c r="F84" s="1506"/>
      <c r="G84" s="1506"/>
      <c r="H84" s="1506"/>
      <c r="I84" s="1506"/>
      <c r="J84" s="1506"/>
      <c r="K84" s="1506"/>
      <c r="L84" s="1506"/>
      <c r="M84" s="1506"/>
      <c r="N84" s="1506"/>
      <c r="O84" s="1506"/>
      <c r="P84" s="1506"/>
    </row>
    <row r="86" spans="1:26" ht="15.75" thickBot="1"/>
    <row r="87" spans="1:26" ht="15.75" thickBot="1">
      <c r="B87" s="1532" t="s">
        <v>142</v>
      </c>
      <c r="C87" s="1533"/>
      <c r="D87" s="1533"/>
      <c r="E87" s="1533"/>
      <c r="F87" s="1533"/>
      <c r="G87" s="1533"/>
      <c r="H87" s="1533"/>
      <c r="I87" s="1533"/>
      <c r="J87" s="1533"/>
      <c r="K87" s="1533"/>
      <c r="L87" s="1533"/>
      <c r="M87" s="1533"/>
      <c r="N87" s="1534"/>
    </row>
    <row r="89" spans="1:26" ht="15.75" thickBot="1">
      <c r="M89" s="10"/>
      <c r="N89" s="10"/>
    </row>
    <row r="90" spans="1:26" s="39" customFormat="1" ht="92.25" customHeight="1">
      <c r="B90" s="11" t="s">
        <v>33</v>
      </c>
      <c r="C90" s="11" t="s">
        <v>34</v>
      </c>
      <c r="D90" s="11" t="s">
        <v>35</v>
      </c>
      <c r="E90" s="11" t="s">
        <v>36</v>
      </c>
      <c r="F90" s="11" t="s">
        <v>37</v>
      </c>
      <c r="G90" s="11" t="s">
        <v>38</v>
      </c>
      <c r="H90" s="11" t="s">
        <v>39</v>
      </c>
      <c r="I90" s="11" t="s">
        <v>40</v>
      </c>
      <c r="J90" s="11" t="s">
        <v>41</v>
      </c>
      <c r="K90" s="11" t="s">
        <v>42</v>
      </c>
      <c r="L90" s="11" t="s">
        <v>43</v>
      </c>
      <c r="M90" s="12" t="s">
        <v>44</v>
      </c>
      <c r="N90" s="11" t="s">
        <v>45</v>
      </c>
      <c r="O90" s="11" t="s">
        <v>46</v>
      </c>
      <c r="P90" s="13" t="s">
        <v>47</v>
      </c>
      <c r="Q90" s="13" t="s">
        <v>48</v>
      </c>
    </row>
    <row r="91" spans="1:26" s="1263" customFormat="1" ht="147" customHeight="1">
      <c r="A91" s="1311">
        <v>1</v>
      </c>
      <c r="B91" s="338" t="s">
        <v>2487</v>
      </c>
      <c r="C91" s="338" t="s">
        <v>2487</v>
      </c>
      <c r="D91" s="338" t="s">
        <v>340</v>
      </c>
      <c r="E91" s="576" t="s">
        <v>2488</v>
      </c>
      <c r="F91" s="580" t="s">
        <v>259</v>
      </c>
      <c r="G91" s="581" t="s">
        <v>2489</v>
      </c>
      <c r="H91" s="194">
        <v>41395</v>
      </c>
      <c r="I91" s="194">
        <v>41639</v>
      </c>
      <c r="J91" s="576" t="s">
        <v>19</v>
      </c>
      <c r="K91" s="576"/>
      <c r="L91" s="576">
        <v>7</v>
      </c>
      <c r="M91" s="576" t="s">
        <v>329</v>
      </c>
      <c r="N91" s="576"/>
      <c r="O91" s="504" t="s">
        <v>2490</v>
      </c>
      <c r="P91" s="504">
        <v>17</v>
      </c>
      <c r="Q91" s="65" t="s">
        <v>2491</v>
      </c>
      <c r="R91" s="64"/>
      <c r="S91" s="64"/>
      <c r="T91" s="64"/>
      <c r="U91" s="64"/>
      <c r="V91" s="64"/>
      <c r="W91" s="64"/>
      <c r="X91" s="64"/>
      <c r="Y91" s="64"/>
      <c r="Z91" s="64"/>
    </row>
    <row r="92" spans="1:26" s="1263" customFormat="1" ht="60.75" customHeight="1">
      <c r="A92" s="1311">
        <f>+A91+1</f>
        <v>2</v>
      </c>
      <c r="B92" s="338" t="s">
        <v>2487</v>
      </c>
      <c r="C92" s="338" t="s">
        <v>2487</v>
      </c>
      <c r="D92" s="338" t="s">
        <v>1422</v>
      </c>
      <c r="E92" s="576" t="s">
        <v>2492</v>
      </c>
      <c r="F92" s="580" t="s">
        <v>259</v>
      </c>
      <c r="G92" s="580" t="s">
        <v>2489</v>
      </c>
      <c r="H92" s="194">
        <v>40779</v>
      </c>
      <c r="I92" s="194">
        <v>41122</v>
      </c>
      <c r="J92" s="576" t="s">
        <v>19</v>
      </c>
      <c r="K92" s="104">
        <v>1.23</v>
      </c>
      <c r="L92" s="576">
        <v>0</v>
      </c>
      <c r="M92" s="576">
        <v>235</v>
      </c>
      <c r="N92" s="576"/>
      <c r="O92" s="504">
        <v>111040121</v>
      </c>
      <c r="P92" s="504">
        <v>5</v>
      </c>
      <c r="Q92" s="65" t="s">
        <v>2493</v>
      </c>
      <c r="R92" s="64"/>
      <c r="S92" s="64"/>
      <c r="T92" s="64"/>
      <c r="U92" s="64"/>
      <c r="V92" s="64"/>
      <c r="W92" s="64"/>
      <c r="X92" s="64"/>
      <c r="Y92" s="64"/>
      <c r="Z92" s="64"/>
    </row>
    <row r="93" spans="1:26" s="1263" customFormat="1" ht="79.5" customHeight="1">
      <c r="A93" s="1311">
        <f t="shared" ref="A93" si="2">+A92+1</f>
        <v>3</v>
      </c>
      <c r="B93" s="338" t="s">
        <v>2487</v>
      </c>
      <c r="C93" s="338" t="s">
        <v>2487</v>
      </c>
      <c r="D93" s="338" t="s">
        <v>340</v>
      </c>
      <c r="E93" s="576" t="s">
        <v>2494</v>
      </c>
      <c r="F93" s="580" t="s">
        <v>259</v>
      </c>
      <c r="G93" s="580" t="s">
        <v>2489</v>
      </c>
      <c r="H93" s="194">
        <v>41655</v>
      </c>
      <c r="I93" s="194">
        <v>41943</v>
      </c>
      <c r="J93" s="576" t="s">
        <v>329</v>
      </c>
      <c r="K93" s="576"/>
      <c r="L93" s="104">
        <v>9.14</v>
      </c>
      <c r="M93" s="576" t="s">
        <v>329</v>
      </c>
      <c r="N93" s="576"/>
      <c r="O93" s="504" t="s">
        <v>2495</v>
      </c>
      <c r="P93" s="504">
        <v>18</v>
      </c>
      <c r="Q93" s="65" t="s">
        <v>2496</v>
      </c>
      <c r="R93" s="64"/>
      <c r="S93" s="64"/>
      <c r="T93" s="64"/>
      <c r="U93" s="64"/>
      <c r="V93" s="64"/>
      <c r="W93" s="64"/>
      <c r="X93" s="64"/>
      <c r="Y93" s="64"/>
      <c r="Z93" s="64"/>
    </row>
    <row r="94" spans="1:26" s="1263" customFormat="1">
      <c r="A94" s="1311"/>
      <c r="B94" s="17" t="s">
        <v>29</v>
      </c>
      <c r="C94" s="16"/>
      <c r="D94" s="15"/>
      <c r="E94" s="98"/>
      <c r="F94" s="16"/>
      <c r="G94" s="16"/>
      <c r="H94" s="16"/>
      <c r="I94" s="103"/>
      <c r="J94" s="103"/>
      <c r="K94" s="109">
        <f>SUM(K91:K93)</f>
        <v>1.23</v>
      </c>
      <c r="L94" s="109">
        <f>SUM(L91:L93)</f>
        <v>16.14</v>
      </c>
      <c r="M94" s="110">
        <f>SUM(M91:M93)</f>
        <v>235</v>
      </c>
      <c r="N94" s="109">
        <f>SUM(N91:N93)</f>
        <v>0</v>
      </c>
      <c r="O94" s="106"/>
      <c r="P94" s="106"/>
      <c r="Q94" s="18"/>
    </row>
    <row r="95" spans="1:26">
      <c r="B95" s="66"/>
      <c r="C95" s="66"/>
      <c r="D95" s="66"/>
      <c r="E95" s="68"/>
      <c r="F95" s="66"/>
      <c r="G95" s="66"/>
      <c r="H95" s="66"/>
      <c r="I95" s="66"/>
      <c r="J95" s="66"/>
      <c r="K95" s="66"/>
      <c r="L95" s="66"/>
      <c r="M95" s="66"/>
      <c r="N95" s="66"/>
      <c r="O95" s="66"/>
      <c r="P95" s="66"/>
    </row>
    <row r="96" spans="1:26">
      <c r="B96" s="19" t="s">
        <v>156</v>
      </c>
      <c r="C96" s="84">
        <f>+K94</f>
        <v>1.23</v>
      </c>
      <c r="H96" s="112"/>
      <c r="I96" s="112"/>
      <c r="J96" s="112"/>
      <c r="K96" s="112"/>
      <c r="L96" s="112"/>
      <c r="M96" s="112"/>
      <c r="N96" s="66"/>
      <c r="O96" s="66"/>
      <c r="P96" s="66"/>
    </row>
    <row r="98" spans="2:17">
      <c r="B98" s="1626" t="s">
        <v>2497</v>
      </c>
      <c r="C98" s="1626"/>
      <c r="D98" s="1626"/>
      <c r="E98" s="1626"/>
      <c r="F98" s="1626"/>
      <c r="G98" s="1626"/>
      <c r="H98" s="1626"/>
      <c r="I98" s="1626"/>
      <c r="J98" s="1626"/>
      <c r="K98" s="1626"/>
      <c r="L98" s="1626"/>
      <c r="M98" s="1626"/>
      <c r="N98" s="1626"/>
      <c r="O98" s="1626"/>
      <c r="P98" s="1626"/>
      <c r="Q98" s="1626"/>
    </row>
    <row r="102" spans="2:17" ht="15.75" thickBot="1"/>
    <row r="103" spans="2:17" ht="30.75" thickBot="1">
      <c r="B103" s="24" t="s">
        <v>157</v>
      </c>
      <c r="C103" s="25" t="s">
        <v>158</v>
      </c>
      <c r="D103" s="24" t="s">
        <v>28</v>
      </c>
      <c r="E103" s="25" t="s">
        <v>159</v>
      </c>
    </row>
    <row r="104" spans="2:17">
      <c r="B104" s="85" t="s">
        <v>160</v>
      </c>
      <c r="C104" s="86">
        <v>20</v>
      </c>
      <c r="D104" s="363">
        <v>0</v>
      </c>
      <c r="E104" s="1536">
        <f>+D104+D105+D106</f>
        <v>0</v>
      </c>
    </row>
    <row r="105" spans="2:17">
      <c r="B105" s="85" t="s">
        <v>161</v>
      </c>
      <c r="C105" s="71">
        <v>30</v>
      </c>
      <c r="D105" s="71">
        <v>0</v>
      </c>
      <c r="E105" s="1537"/>
    </row>
    <row r="106" spans="2:17" ht="15.75" thickBot="1">
      <c r="B106" s="85" t="s">
        <v>162</v>
      </c>
      <c r="C106" s="87">
        <v>40</v>
      </c>
      <c r="D106" s="364">
        <v>0</v>
      </c>
      <c r="E106" s="1538"/>
    </row>
    <row r="108" spans="2:17" ht="15.75" thickBot="1"/>
    <row r="109" spans="2:17" ht="15.75" thickBot="1">
      <c r="B109" s="1532" t="s">
        <v>163</v>
      </c>
      <c r="C109" s="1533"/>
      <c r="D109" s="1533"/>
      <c r="E109" s="1533"/>
      <c r="F109" s="1533"/>
      <c r="G109" s="1533"/>
      <c r="H109" s="1533"/>
      <c r="I109" s="1533"/>
      <c r="J109" s="1533"/>
      <c r="K109" s="1533"/>
      <c r="L109" s="1533"/>
      <c r="M109" s="1533"/>
      <c r="N109" s="1534"/>
    </row>
    <row r="111" spans="2:17" ht="75">
      <c r="B111" s="1309" t="s">
        <v>88</v>
      </c>
      <c r="C111" s="1309" t="s">
        <v>89</v>
      </c>
      <c r="D111" s="1309" t="s">
        <v>90</v>
      </c>
      <c r="E111" s="1309" t="s">
        <v>91</v>
      </c>
      <c r="F111" s="1309" t="s">
        <v>92</v>
      </c>
      <c r="G111" s="1309" t="s">
        <v>93</v>
      </c>
      <c r="H111" s="1309" t="s">
        <v>94</v>
      </c>
      <c r="I111" s="1309" t="s">
        <v>95</v>
      </c>
      <c r="J111" s="1522" t="s">
        <v>164</v>
      </c>
      <c r="K111" s="1529"/>
      <c r="L111" s="1523"/>
      <c r="M111" s="1309" t="s">
        <v>97</v>
      </c>
      <c r="N111" s="1309" t="s">
        <v>234</v>
      </c>
      <c r="O111" s="1309" t="s">
        <v>235</v>
      </c>
      <c r="P111" s="1522" t="s">
        <v>79</v>
      </c>
      <c r="Q111" s="1523"/>
    </row>
    <row r="112" spans="2:17" s="30" customFormat="1" ht="54.75" customHeight="1">
      <c r="B112" s="217" t="s">
        <v>1495</v>
      </c>
      <c r="C112" s="217" t="s">
        <v>305</v>
      </c>
      <c r="D112" s="217" t="s">
        <v>2498</v>
      </c>
      <c r="E112" s="453">
        <v>59805380</v>
      </c>
      <c r="F112" s="217" t="s">
        <v>2499</v>
      </c>
      <c r="G112" s="217" t="s">
        <v>271</v>
      </c>
      <c r="H112" s="407">
        <v>40810</v>
      </c>
      <c r="I112" s="299"/>
      <c r="J112" s="217" t="s">
        <v>2500</v>
      </c>
      <c r="K112" s="299" t="s">
        <v>2501</v>
      </c>
      <c r="L112" s="413" t="s">
        <v>2502</v>
      </c>
      <c r="M112" s="217" t="s">
        <v>18</v>
      </c>
      <c r="N112" s="299" t="s">
        <v>19</v>
      </c>
      <c r="O112" s="299" t="s">
        <v>18</v>
      </c>
      <c r="P112" s="1627" t="s">
        <v>2503</v>
      </c>
      <c r="Q112" s="1627"/>
    </row>
    <row r="113" spans="2:17" s="30" customFormat="1" ht="165" customHeight="1">
      <c r="B113" s="217" t="s">
        <v>1075</v>
      </c>
      <c r="C113" s="217" t="s">
        <v>305</v>
      </c>
      <c r="D113" s="217" t="s">
        <v>2504</v>
      </c>
      <c r="E113" s="453">
        <v>34323890</v>
      </c>
      <c r="F113" s="217" t="s">
        <v>2505</v>
      </c>
      <c r="G113" s="217" t="s">
        <v>278</v>
      </c>
      <c r="H113" s="407">
        <v>39360</v>
      </c>
      <c r="I113" s="299">
        <v>102883</v>
      </c>
      <c r="J113" s="217" t="s">
        <v>2506</v>
      </c>
      <c r="K113" s="217" t="s">
        <v>2507</v>
      </c>
      <c r="L113" s="413" t="s">
        <v>2508</v>
      </c>
      <c r="M113" s="217" t="s">
        <v>18</v>
      </c>
      <c r="N113" s="299" t="s">
        <v>18</v>
      </c>
      <c r="O113" s="217" t="s">
        <v>18</v>
      </c>
      <c r="P113" s="1628" t="s">
        <v>2509</v>
      </c>
      <c r="Q113" s="1628"/>
    </row>
    <row r="114" spans="2:17" s="30" customFormat="1" ht="318" customHeight="1">
      <c r="B114" s="217" t="s">
        <v>227</v>
      </c>
      <c r="C114" s="217" t="s">
        <v>2510</v>
      </c>
      <c r="D114" s="217" t="s">
        <v>2511</v>
      </c>
      <c r="E114" s="453">
        <v>34672873</v>
      </c>
      <c r="F114" s="217" t="s">
        <v>457</v>
      </c>
      <c r="G114" s="217" t="s">
        <v>55</v>
      </c>
      <c r="H114" s="407">
        <v>37462</v>
      </c>
      <c r="I114" s="299">
        <v>89423</v>
      </c>
      <c r="J114" s="217" t="s">
        <v>1462</v>
      </c>
      <c r="K114" s="299" t="s">
        <v>2512</v>
      </c>
      <c r="L114" s="299" t="s">
        <v>2513</v>
      </c>
      <c r="M114" s="217" t="s">
        <v>18</v>
      </c>
      <c r="N114" s="217" t="s">
        <v>18</v>
      </c>
      <c r="O114" s="217" t="s">
        <v>18</v>
      </c>
      <c r="P114" s="1601" t="s">
        <v>2509</v>
      </c>
      <c r="Q114" s="1601"/>
    </row>
    <row r="117" spans="2:17" ht="15.75" thickBot="1">
      <c r="G117" s="66"/>
    </row>
    <row r="118" spans="2:17" ht="30">
      <c r="B118" s="1283" t="s">
        <v>17</v>
      </c>
      <c r="C118" s="1283" t="s">
        <v>157</v>
      </c>
      <c r="D118" s="1309" t="s">
        <v>158</v>
      </c>
      <c r="E118" s="1283" t="s">
        <v>28</v>
      </c>
      <c r="F118" s="25" t="s">
        <v>228</v>
      </c>
      <c r="G118" s="178"/>
    </row>
    <row r="119" spans="2:17" ht="150">
      <c r="B119" s="1540" t="s">
        <v>229</v>
      </c>
      <c r="C119" s="115" t="s">
        <v>230</v>
      </c>
      <c r="D119" s="1256">
        <v>25</v>
      </c>
      <c r="E119" s="71">
        <v>0</v>
      </c>
      <c r="F119" s="1541">
        <f>+E119+E120+E121</f>
        <v>35</v>
      </c>
      <c r="G119" s="27"/>
    </row>
    <row r="120" spans="2:17" ht="120">
      <c r="B120" s="1540"/>
      <c r="C120" s="115" t="s">
        <v>231</v>
      </c>
      <c r="D120" s="1262">
        <v>25</v>
      </c>
      <c r="E120" s="71">
        <v>25</v>
      </c>
      <c r="F120" s="1542"/>
      <c r="G120" s="27"/>
    </row>
    <row r="121" spans="2:17" ht="90">
      <c r="B121" s="1540"/>
      <c r="C121" s="115" t="s">
        <v>232</v>
      </c>
      <c r="D121" s="1256">
        <v>10</v>
      </c>
      <c r="E121" s="71">
        <v>10</v>
      </c>
      <c r="F121" s="1543"/>
      <c r="G121" s="27"/>
    </row>
    <row r="122" spans="2:17">
      <c r="C122" s="57"/>
    </row>
    <row r="125" spans="2:17">
      <c r="B125" s="8" t="s">
        <v>233</v>
      </c>
    </row>
    <row r="128" spans="2:17">
      <c r="B128" s="1309" t="s">
        <v>17</v>
      </c>
      <c r="C128" s="1309" t="s">
        <v>27</v>
      </c>
      <c r="D128" s="1283" t="s">
        <v>28</v>
      </c>
      <c r="E128" s="1283" t="s">
        <v>29</v>
      </c>
    </row>
    <row r="129" spans="2:5" ht="30">
      <c r="B129" s="1302" t="s">
        <v>236</v>
      </c>
      <c r="C129" s="1262">
        <v>40</v>
      </c>
      <c r="D129" s="1256">
        <f>+E104</f>
        <v>0</v>
      </c>
      <c r="E129" s="1519">
        <f>+D129+D130</f>
        <v>35</v>
      </c>
    </row>
    <row r="130" spans="2:5" ht="60">
      <c r="B130" s="1302" t="s">
        <v>237</v>
      </c>
      <c r="C130" s="1262">
        <v>60</v>
      </c>
      <c r="D130" s="1256">
        <f>+F119</f>
        <v>35</v>
      </c>
      <c r="E130" s="1520"/>
    </row>
  </sheetData>
  <mergeCells count="45">
    <mergeCell ref="E129:E130"/>
    <mergeCell ref="B84:P84"/>
    <mergeCell ref="B87:N87"/>
    <mergeCell ref="B98:Q98"/>
    <mergeCell ref="E104:E106"/>
    <mergeCell ref="B109:N109"/>
    <mergeCell ref="J111:L111"/>
    <mergeCell ref="P111:Q111"/>
    <mergeCell ref="P112:Q112"/>
    <mergeCell ref="P113:Q113"/>
    <mergeCell ref="P114:Q114"/>
    <mergeCell ref="B119:B121"/>
    <mergeCell ref="F119:F121"/>
    <mergeCell ref="D81:E81"/>
    <mergeCell ref="P67:Q67"/>
    <mergeCell ref="P68:Q68"/>
    <mergeCell ref="P69:Q69"/>
    <mergeCell ref="P70:Q70"/>
    <mergeCell ref="P71:Q71"/>
    <mergeCell ref="P72:Q72"/>
    <mergeCell ref="P73:Q73"/>
    <mergeCell ref="P74:Q74"/>
    <mergeCell ref="P75:Q75"/>
    <mergeCell ref="B77:N77"/>
    <mergeCell ref="D80:E80"/>
    <mergeCell ref="P66:Q66"/>
    <mergeCell ref="C10:E10"/>
    <mergeCell ref="B14:C15"/>
    <mergeCell ref="B16:C16"/>
    <mergeCell ref="E34:E35"/>
    <mergeCell ref="M37:N37"/>
    <mergeCell ref="B47:B48"/>
    <mergeCell ref="C47:C48"/>
    <mergeCell ref="D47:E47"/>
    <mergeCell ref="C51:N51"/>
    <mergeCell ref="B53:N53"/>
    <mergeCell ref="O56:P56"/>
    <mergeCell ref="O57:P57"/>
    <mergeCell ref="B63:N63"/>
    <mergeCell ref="C9:N9"/>
    <mergeCell ref="B2:P2"/>
    <mergeCell ref="B4:P4"/>
    <mergeCell ref="C6:N6"/>
    <mergeCell ref="C7:N7"/>
    <mergeCell ref="C8:N8"/>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3"/>
  <sheetViews>
    <sheetView topLeftCell="A32" zoomScale="71" zoomScaleNormal="71" workbookViewId="0">
      <selection activeCell="B34" sqref="B34"/>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28" customWidth="1"/>
    <col min="8" max="8" width="24.5703125" style="28" customWidth="1"/>
    <col min="9" max="9" width="24" style="28" customWidth="1"/>
    <col min="10" max="10" width="25.7109375" style="28" customWidth="1"/>
    <col min="11" max="11" width="18.28515625" style="28" customWidth="1"/>
    <col min="12" max="12" width="42.855468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239</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44">
        <v>1</v>
      </c>
      <c r="D10" s="1544"/>
      <c r="E10" s="1545"/>
      <c r="F10" s="32"/>
      <c r="G10" s="32"/>
      <c r="H10" s="32"/>
      <c r="I10" s="32"/>
      <c r="J10" s="32"/>
      <c r="K10" s="32"/>
      <c r="L10" s="32"/>
      <c r="M10" s="32"/>
      <c r="N10" s="33"/>
    </row>
    <row r="11" spans="2:16" ht="15.75" thickBot="1">
      <c r="B11" s="117" t="s">
        <v>8</v>
      </c>
      <c r="C11" s="1308"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10</v>
      </c>
      <c r="E14" s="1265" t="s">
        <v>11</v>
      </c>
      <c r="F14" s="1265" t="s">
        <v>12</v>
      </c>
      <c r="G14" s="148"/>
      <c r="I14" s="41"/>
      <c r="J14" s="41"/>
      <c r="K14" s="41"/>
      <c r="L14" s="41"/>
      <c r="M14" s="41"/>
      <c r="N14" s="1289"/>
    </row>
    <row r="15" spans="2:16">
      <c r="B15" s="1516"/>
      <c r="C15" s="1516"/>
      <c r="D15" s="1265">
        <v>1</v>
      </c>
      <c r="E15" s="42">
        <v>3195069930</v>
      </c>
      <c r="F15" s="221">
        <v>1530</v>
      </c>
      <c r="G15" s="150"/>
      <c r="I15" s="45"/>
      <c r="J15" s="45"/>
      <c r="K15" s="45"/>
      <c r="L15" s="45"/>
      <c r="M15" s="45"/>
      <c r="N15" s="1289"/>
    </row>
    <row r="16" spans="2:16" ht="15.75" thickBot="1">
      <c r="B16" s="1517" t="s">
        <v>13</v>
      </c>
      <c r="C16" s="1518"/>
      <c r="D16" s="1265"/>
      <c r="E16" s="151">
        <f>+SUM(E15:E15)</f>
        <v>3195069930</v>
      </c>
      <c r="F16" s="4">
        <f>+SUM(F15:F15)</f>
        <v>1530</v>
      </c>
      <c r="G16" s="150"/>
      <c r="H16" s="46"/>
      <c r="I16" s="39"/>
      <c r="J16" s="39"/>
      <c r="K16" s="39"/>
      <c r="L16" s="39"/>
      <c r="M16" s="39"/>
      <c r="N16" s="47"/>
    </row>
    <row r="17" spans="1:14" ht="45.75" thickBot="1">
      <c r="A17" s="48"/>
      <c r="B17" s="415" t="s">
        <v>14</v>
      </c>
      <c r="C17" s="415" t="s">
        <v>15</v>
      </c>
      <c r="E17" s="41"/>
      <c r="F17" s="41"/>
      <c r="G17" s="41"/>
      <c r="H17" s="41"/>
      <c r="I17" s="50"/>
      <c r="J17" s="50"/>
      <c r="K17" s="50"/>
      <c r="L17" s="50"/>
      <c r="M17" s="50"/>
    </row>
    <row r="18" spans="1:14" ht="15.75" thickBot="1">
      <c r="A18" s="51"/>
      <c r="C18" s="52">
        <f>+F16*0.8</f>
        <v>1224</v>
      </c>
      <c r="D18" s="195"/>
      <c r="E18" s="6">
        <f>E16</f>
        <v>3195069930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75" t="s">
        <v>21</v>
      </c>
      <c r="D24" s="1275"/>
      <c r="E24" s="57"/>
      <c r="F24" s="57"/>
      <c r="G24" s="57"/>
      <c r="H24" s="57"/>
      <c r="I24" s="39"/>
      <c r="J24" s="39"/>
      <c r="K24" s="39"/>
      <c r="L24" s="39"/>
      <c r="M24" s="39"/>
      <c r="N24" s="1289"/>
    </row>
    <row r="25" spans="1:14">
      <c r="A25" s="142"/>
      <c r="B25" s="59" t="s">
        <v>22</v>
      </c>
      <c r="C25" s="1275" t="s">
        <v>21</v>
      </c>
      <c r="D25" s="1275"/>
      <c r="E25" s="57"/>
      <c r="F25" s="57"/>
      <c r="G25" s="57"/>
      <c r="H25" s="57"/>
      <c r="I25" s="39"/>
      <c r="J25" s="39"/>
      <c r="K25" s="39"/>
      <c r="L25" s="39"/>
      <c r="M25" s="39"/>
      <c r="N25" s="1289"/>
    </row>
    <row r="26" spans="1:14">
      <c r="A26" s="142"/>
      <c r="B26" s="59" t="s">
        <v>23</v>
      </c>
      <c r="C26" s="1275" t="s">
        <v>21</v>
      </c>
      <c r="D26" s="1275"/>
      <c r="E26" s="57"/>
      <c r="F26" s="57"/>
      <c r="G26" s="57"/>
      <c r="H26" s="57"/>
      <c r="I26" s="39"/>
      <c r="J26" s="39"/>
      <c r="K26" s="39"/>
      <c r="L26" s="39"/>
      <c r="M26" s="39"/>
      <c r="N26" s="1289"/>
    </row>
    <row r="27" spans="1:14">
      <c r="A27" s="142"/>
      <c r="B27" s="377" t="s">
        <v>24</v>
      </c>
      <c r="C27" s="1275" t="s">
        <v>21</v>
      </c>
      <c r="D27" s="1275"/>
      <c r="E27" s="57"/>
      <c r="F27" s="57"/>
      <c r="G27" s="57"/>
      <c r="H27" s="57"/>
      <c r="I27" s="39"/>
      <c r="J27" s="39"/>
      <c r="K27" s="39"/>
      <c r="L27" s="39"/>
      <c r="M27" s="39"/>
      <c r="N27" s="1289"/>
    </row>
    <row r="28" spans="1:14">
      <c r="A28" s="142"/>
      <c r="B28" s="377" t="s">
        <v>1275</v>
      </c>
      <c r="C28" s="1275" t="s">
        <v>21</v>
      </c>
      <c r="D28" s="1275"/>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57"/>
      <c r="C30" s="57"/>
      <c r="D30" s="57"/>
      <c r="E30" s="57"/>
      <c r="F30" s="57"/>
      <c r="G30" s="57"/>
      <c r="H30" s="57"/>
      <c r="I30" s="39"/>
      <c r="J30" s="39"/>
      <c r="K30" s="39"/>
      <c r="L30" s="39"/>
      <c r="M30" s="39"/>
      <c r="N30" s="1289"/>
    </row>
    <row r="31" spans="1:14">
      <c r="A31" s="142"/>
      <c r="B31" s="8" t="s">
        <v>26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57"/>
      <c r="C33" s="57"/>
      <c r="D33" s="57"/>
      <c r="E33" s="57"/>
      <c r="F33" s="57"/>
      <c r="G33" s="57"/>
      <c r="H33" s="57"/>
      <c r="I33" s="39"/>
      <c r="J33" s="39"/>
      <c r="K33" s="39"/>
      <c r="L33" s="39"/>
      <c r="M33" s="39"/>
      <c r="N33" s="1289"/>
    </row>
    <row r="34" spans="1:26">
      <c r="A34" s="142"/>
      <c r="B34" s="1309" t="s">
        <v>17</v>
      </c>
      <c r="C34" s="1309" t="s">
        <v>27</v>
      </c>
      <c r="D34" s="1283" t="s">
        <v>28</v>
      </c>
      <c r="E34" s="1283" t="s">
        <v>29</v>
      </c>
      <c r="F34" s="57"/>
      <c r="G34" s="57"/>
      <c r="H34" s="57"/>
      <c r="I34" s="39"/>
      <c r="J34" s="39"/>
      <c r="K34" s="39"/>
      <c r="L34" s="39"/>
      <c r="M34" s="39"/>
      <c r="N34" s="1289"/>
    </row>
    <row r="35" spans="1:26">
      <c r="A35" s="142"/>
      <c r="B35" s="1302" t="s">
        <v>30</v>
      </c>
      <c r="C35" s="1262">
        <v>40</v>
      </c>
      <c r="D35" s="1256">
        <f>+D132</f>
        <v>0</v>
      </c>
      <c r="E35" s="1519">
        <f>+D35+D36</f>
        <v>60</v>
      </c>
      <c r="F35" s="57"/>
      <c r="G35" s="57"/>
      <c r="H35" s="57"/>
      <c r="I35" s="39"/>
      <c r="J35" s="39"/>
      <c r="K35" s="39"/>
      <c r="L35" s="39"/>
      <c r="M35" s="39"/>
      <c r="N35" s="1289"/>
    </row>
    <row r="36" spans="1:26" ht="50.25" customHeight="1">
      <c r="A36" s="142"/>
      <c r="B36" s="1302" t="s">
        <v>31</v>
      </c>
      <c r="C36" s="1262">
        <v>60</v>
      </c>
      <c r="D36" s="1256">
        <f>+D133</f>
        <v>60</v>
      </c>
      <c r="E36" s="1520"/>
      <c r="F36" s="57"/>
      <c r="G36" s="57"/>
      <c r="H36" s="57"/>
      <c r="I36" s="39"/>
      <c r="J36" s="39"/>
      <c r="K36" s="39"/>
      <c r="L36" s="39"/>
      <c r="M36" s="39"/>
      <c r="N36" s="1289"/>
    </row>
    <row r="37" spans="1:26">
      <c r="A37" s="142"/>
      <c r="C37" s="54"/>
      <c r="D37" s="45"/>
      <c r="E37" s="56"/>
      <c r="F37" s="7"/>
      <c r="G37" s="7"/>
      <c r="H37" s="7"/>
      <c r="I37" s="53"/>
      <c r="J37" s="53"/>
      <c r="K37" s="53"/>
      <c r="L37" s="53"/>
      <c r="M37" s="53"/>
    </row>
    <row r="38" spans="1:26" ht="15.75" thickBot="1">
      <c r="M38" s="1608"/>
      <c r="N38" s="1608"/>
    </row>
    <row r="39" spans="1:26">
      <c r="B39" s="8" t="s">
        <v>32</v>
      </c>
      <c r="M39" s="10"/>
      <c r="N39" s="10"/>
    </row>
    <row r="40" spans="1:26" ht="15.75" thickBot="1">
      <c r="M40" s="10"/>
      <c r="N40" s="10"/>
    </row>
    <row r="41" spans="1:26" s="39" customFormat="1" ht="60">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263" customFormat="1" ht="30">
      <c r="A42" s="1311">
        <v>1</v>
      </c>
      <c r="B42" s="15" t="s">
        <v>239</v>
      </c>
      <c r="C42" s="15" t="s">
        <v>239</v>
      </c>
      <c r="D42" s="16" t="s">
        <v>340</v>
      </c>
      <c r="E42" s="98" t="s">
        <v>2514</v>
      </c>
      <c r="F42" s="16" t="s">
        <v>18</v>
      </c>
      <c r="G42" s="99" t="s">
        <v>5</v>
      </c>
      <c r="H42" s="100">
        <v>41207</v>
      </c>
      <c r="I42" s="100">
        <v>41274</v>
      </c>
      <c r="J42" s="103" t="s">
        <v>19</v>
      </c>
      <c r="K42" s="104">
        <f>(DAYS360(H42,I42))/30</f>
        <v>2.2000000000000002</v>
      </c>
      <c r="L42" s="103" t="s">
        <v>19</v>
      </c>
      <c r="M42" s="105">
        <v>1000</v>
      </c>
      <c r="N42" s="105" t="s">
        <v>51</v>
      </c>
      <c r="O42" s="106">
        <v>4898241873</v>
      </c>
      <c r="P42" s="106">
        <v>4</v>
      </c>
      <c r="Q42" s="18"/>
      <c r="R42" s="64"/>
      <c r="S42" s="64"/>
      <c r="T42" s="64"/>
      <c r="U42" s="64"/>
      <c r="V42" s="64"/>
      <c r="W42" s="64"/>
      <c r="X42" s="64"/>
      <c r="Y42" s="64"/>
      <c r="Z42" s="64"/>
    </row>
    <row r="43" spans="1:26" s="1263" customFormat="1" ht="30">
      <c r="A43" s="1311">
        <f>+A42+1</f>
        <v>2</v>
      </c>
      <c r="B43" s="15" t="s">
        <v>239</v>
      </c>
      <c r="C43" s="15" t="s">
        <v>239</v>
      </c>
      <c r="D43" s="16" t="s">
        <v>340</v>
      </c>
      <c r="E43" s="98" t="s">
        <v>2515</v>
      </c>
      <c r="F43" s="16" t="s">
        <v>18</v>
      </c>
      <c r="G43" s="16" t="s">
        <v>5</v>
      </c>
      <c r="H43" s="100">
        <v>41295</v>
      </c>
      <c r="I43" s="100">
        <v>41974</v>
      </c>
      <c r="J43" s="103" t="s">
        <v>19</v>
      </c>
      <c r="K43" s="104">
        <f t="shared" ref="K43:K44" si="0">(DAYS360(H43,I43))/30</f>
        <v>22.333333333333332</v>
      </c>
      <c r="L43" s="103" t="s">
        <v>19</v>
      </c>
      <c r="M43" s="105">
        <v>1205</v>
      </c>
      <c r="N43" s="105" t="s">
        <v>51</v>
      </c>
      <c r="O43" s="106">
        <v>3612278505</v>
      </c>
      <c r="P43" s="106">
        <v>3</v>
      </c>
      <c r="Q43" s="18"/>
      <c r="R43" s="64"/>
      <c r="S43" s="64"/>
      <c r="T43" s="64"/>
      <c r="U43" s="64"/>
      <c r="V43" s="64"/>
      <c r="W43" s="64"/>
      <c r="X43" s="64"/>
      <c r="Y43" s="64"/>
      <c r="Z43" s="64"/>
    </row>
    <row r="44" spans="1:26" s="1263" customFormat="1" ht="30">
      <c r="A44" s="1311">
        <f t="shared" ref="A44" si="1">+A43+1</f>
        <v>3</v>
      </c>
      <c r="B44" s="15" t="s">
        <v>239</v>
      </c>
      <c r="C44" s="15" t="s">
        <v>239</v>
      </c>
      <c r="D44" s="16" t="s">
        <v>245</v>
      </c>
      <c r="E44" s="186">
        <v>2120473</v>
      </c>
      <c r="F44" s="16" t="s">
        <v>18</v>
      </c>
      <c r="G44" s="16" t="s">
        <v>5</v>
      </c>
      <c r="H44" s="100">
        <v>40976</v>
      </c>
      <c r="I44" s="100">
        <v>41067</v>
      </c>
      <c r="J44" s="103" t="s">
        <v>19</v>
      </c>
      <c r="K44" s="104">
        <f t="shared" si="0"/>
        <v>2.9666666666666668</v>
      </c>
      <c r="L44" s="103" t="s">
        <v>19</v>
      </c>
      <c r="M44" s="105">
        <v>428</v>
      </c>
      <c r="N44" s="105" t="s">
        <v>51</v>
      </c>
      <c r="O44" s="106">
        <v>141948768</v>
      </c>
      <c r="P44" s="106">
        <v>1</v>
      </c>
      <c r="Q44" s="18"/>
      <c r="R44" s="64"/>
      <c r="S44" s="64"/>
      <c r="T44" s="64"/>
      <c r="U44" s="64"/>
      <c r="V44" s="64"/>
      <c r="W44" s="64"/>
      <c r="X44" s="64"/>
      <c r="Y44" s="64"/>
      <c r="Z44" s="64"/>
    </row>
    <row r="45" spans="1:26" s="136" customFormat="1">
      <c r="A45" s="129"/>
      <c r="B45" s="130" t="s">
        <v>29</v>
      </c>
      <c r="C45" s="131"/>
      <c r="D45" s="109"/>
      <c r="E45" s="108"/>
      <c r="F45" s="131"/>
      <c r="G45" s="131"/>
      <c r="H45" s="131"/>
      <c r="I45" s="370"/>
      <c r="J45" s="133"/>
      <c r="K45" s="371">
        <f>SUM(K42:K44)</f>
        <v>27.5</v>
      </c>
      <c r="L45" s="109">
        <f>SUM(L42:L44)</f>
        <v>0</v>
      </c>
      <c r="M45" s="110">
        <f>SUM(M42:M44)</f>
        <v>2633</v>
      </c>
      <c r="N45" s="109">
        <f>SUM(N42:N44)</f>
        <v>0</v>
      </c>
      <c r="O45" s="110">
        <f>SUM(O42:O44)</f>
        <v>8652469146</v>
      </c>
      <c r="P45" s="134"/>
      <c r="Q45" s="135"/>
    </row>
    <row r="46" spans="1:26" s="66" customFormat="1">
      <c r="E46" s="68"/>
    </row>
    <row r="47" spans="1:26" s="66" customFormat="1">
      <c r="B47" s="1509" t="s">
        <v>57</v>
      </c>
      <c r="C47" s="1509" t="s">
        <v>58</v>
      </c>
      <c r="D47" s="1511" t="s">
        <v>59</v>
      </c>
      <c r="E47" s="1511"/>
    </row>
    <row r="48" spans="1:26" s="66" customFormat="1">
      <c r="B48" s="1510"/>
      <c r="C48" s="1510"/>
      <c r="D48" s="1266" t="s">
        <v>60</v>
      </c>
      <c r="E48" s="358" t="s">
        <v>61</v>
      </c>
    </row>
    <row r="49" spans="2:17" s="66" customFormat="1">
      <c r="B49" s="19" t="s">
        <v>62</v>
      </c>
      <c r="C49" s="20">
        <f>+K45</f>
        <v>27.5</v>
      </c>
      <c r="D49" s="71" t="s">
        <v>21</v>
      </c>
      <c r="E49" s="90"/>
      <c r="F49" s="112"/>
      <c r="G49" s="112"/>
      <c r="H49" s="112"/>
      <c r="I49" s="112"/>
      <c r="J49" s="112"/>
      <c r="K49" s="372"/>
      <c r="L49" s="372"/>
      <c r="M49" s="112"/>
    </row>
    <row r="50" spans="2:17" s="66" customFormat="1">
      <c r="B50" s="19" t="s">
        <v>64</v>
      </c>
      <c r="C50" s="160">
        <f>+M45</f>
        <v>2633</v>
      </c>
      <c r="D50" s="71" t="s">
        <v>21</v>
      </c>
      <c r="E50" s="90"/>
      <c r="K50" s="372"/>
      <c r="L50" s="372"/>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90">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373" t="s">
        <v>427</v>
      </c>
      <c r="C57" s="373" t="s">
        <v>251</v>
      </c>
      <c r="D57" s="374" t="s">
        <v>18</v>
      </c>
      <c r="E57" s="374" t="s">
        <v>514</v>
      </c>
      <c r="F57" s="375" t="s">
        <v>514</v>
      </c>
      <c r="G57" s="375" t="s">
        <v>514</v>
      </c>
      <c r="H57" s="375" t="s">
        <v>514</v>
      </c>
      <c r="I57" s="373" t="s">
        <v>18</v>
      </c>
      <c r="J57" s="373" t="s">
        <v>514</v>
      </c>
      <c r="K57" s="377" t="s">
        <v>514</v>
      </c>
      <c r="L57" s="377" t="s">
        <v>514</v>
      </c>
      <c r="M57" s="377" t="s">
        <v>514</v>
      </c>
      <c r="N57" s="377" t="s">
        <v>514</v>
      </c>
      <c r="O57" s="1629" t="s">
        <v>2516</v>
      </c>
      <c r="P57" s="1630"/>
      <c r="Q57" s="377"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5" spans="2:17">
      <c r="C65" s="166"/>
    </row>
    <row r="66" spans="2:17" ht="75">
      <c r="B66" s="1309" t="s">
        <v>88</v>
      </c>
      <c r="C66" s="1309" t="s">
        <v>89</v>
      </c>
      <c r="D66" s="1309" t="s">
        <v>90</v>
      </c>
      <c r="E66" s="1309" t="s">
        <v>91</v>
      </c>
      <c r="F66" s="1309" t="s">
        <v>92</v>
      </c>
      <c r="G66" s="1309" t="s">
        <v>93</v>
      </c>
      <c r="H66" s="1309" t="s">
        <v>94</v>
      </c>
      <c r="I66" s="1309" t="s">
        <v>95</v>
      </c>
      <c r="J66" s="1522" t="s">
        <v>1288</v>
      </c>
      <c r="K66" s="1529"/>
      <c r="L66" s="1523"/>
      <c r="M66" s="1309" t="s">
        <v>97</v>
      </c>
      <c r="N66" s="1309" t="s">
        <v>234</v>
      </c>
      <c r="O66" s="1309" t="s">
        <v>235</v>
      </c>
      <c r="P66" s="1522" t="s">
        <v>79</v>
      </c>
      <c r="Q66" s="1523"/>
    </row>
    <row r="67" spans="2:17" s="30" customFormat="1" ht="180">
      <c r="B67" s="78" t="s">
        <v>356</v>
      </c>
      <c r="C67" s="78" t="s">
        <v>2517</v>
      </c>
      <c r="D67" s="78" t="s">
        <v>2518</v>
      </c>
      <c r="E67" s="78">
        <v>25339276</v>
      </c>
      <c r="F67" s="78" t="s">
        <v>2519</v>
      </c>
      <c r="G67" s="78" t="s">
        <v>55</v>
      </c>
      <c r="H67" s="216">
        <v>39899</v>
      </c>
      <c r="I67" s="91"/>
      <c r="J67" s="78" t="s">
        <v>2520</v>
      </c>
      <c r="K67" s="428" t="s">
        <v>2521</v>
      </c>
      <c r="L67" s="91" t="s">
        <v>2522</v>
      </c>
      <c r="M67" s="78" t="s">
        <v>18</v>
      </c>
      <c r="N67" s="78" t="s">
        <v>18</v>
      </c>
      <c r="O67" s="78" t="s">
        <v>18</v>
      </c>
      <c r="P67" s="1528"/>
      <c r="Q67" s="1528"/>
    </row>
    <row r="68" spans="2:17" s="30" customFormat="1" ht="180">
      <c r="B68" s="78" t="s">
        <v>356</v>
      </c>
      <c r="C68" s="78" t="s">
        <v>2517</v>
      </c>
      <c r="D68" s="78" t="s">
        <v>2523</v>
      </c>
      <c r="E68" s="78">
        <v>10752458</v>
      </c>
      <c r="F68" s="78" t="s">
        <v>2524</v>
      </c>
      <c r="G68" s="78" t="s">
        <v>2525</v>
      </c>
      <c r="H68" s="216" t="s">
        <v>2526</v>
      </c>
      <c r="I68" s="91"/>
      <c r="J68" s="78" t="s">
        <v>2527</v>
      </c>
      <c r="K68" s="428" t="s">
        <v>2528</v>
      </c>
      <c r="L68" s="91" t="s">
        <v>2529</v>
      </c>
      <c r="M68" s="78" t="s">
        <v>18</v>
      </c>
      <c r="N68" s="78" t="s">
        <v>18</v>
      </c>
      <c r="O68" s="78" t="s">
        <v>18</v>
      </c>
      <c r="P68" s="1528"/>
      <c r="Q68" s="1528"/>
    </row>
    <row r="69" spans="2:17" s="30" customFormat="1" ht="180">
      <c r="B69" s="78" t="s">
        <v>356</v>
      </c>
      <c r="C69" s="78" t="s">
        <v>2517</v>
      </c>
      <c r="D69" s="78" t="s">
        <v>2530</v>
      </c>
      <c r="E69" s="78">
        <v>34561234</v>
      </c>
      <c r="F69" s="78" t="s">
        <v>2531</v>
      </c>
      <c r="G69" s="78" t="s">
        <v>55</v>
      </c>
      <c r="H69" s="216">
        <v>37505</v>
      </c>
      <c r="I69" s="91"/>
      <c r="J69" s="78" t="s">
        <v>2532</v>
      </c>
      <c r="K69" s="91" t="s">
        <v>2533</v>
      </c>
      <c r="L69" s="91" t="s">
        <v>2534</v>
      </c>
      <c r="M69" s="78" t="s">
        <v>18</v>
      </c>
      <c r="N69" s="78" t="s">
        <v>18</v>
      </c>
      <c r="O69" s="78" t="s">
        <v>18</v>
      </c>
      <c r="P69" s="1528"/>
      <c r="Q69" s="1528"/>
    </row>
    <row r="70" spans="2:17" s="30" customFormat="1" ht="180">
      <c r="B70" s="78" t="s">
        <v>356</v>
      </c>
      <c r="C70" s="430" t="s">
        <v>2517</v>
      </c>
      <c r="D70" s="78" t="s">
        <v>2535</v>
      </c>
      <c r="E70" s="78">
        <v>34562942</v>
      </c>
      <c r="F70" s="78" t="s">
        <v>2536</v>
      </c>
      <c r="G70" s="78" t="s">
        <v>1563</v>
      </c>
      <c r="H70" s="216">
        <v>36378</v>
      </c>
      <c r="I70" s="91">
        <v>103385</v>
      </c>
      <c r="J70" s="78" t="s">
        <v>2537</v>
      </c>
      <c r="K70" s="91" t="s">
        <v>2538</v>
      </c>
      <c r="L70" s="91" t="s">
        <v>2539</v>
      </c>
      <c r="M70" s="78" t="s">
        <v>18</v>
      </c>
      <c r="N70" s="78" t="s">
        <v>18</v>
      </c>
      <c r="O70" s="78" t="s">
        <v>18</v>
      </c>
      <c r="P70" s="1528"/>
      <c r="Q70" s="1528"/>
    </row>
    <row r="71" spans="2:17" s="30" customFormat="1" ht="143.25" customHeight="1">
      <c r="B71" s="78" t="s">
        <v>356</v>
      </c>
      <c r="C71" s="78" t="s">
        <v>2517</v>
      </c>
      <c r="D71" s="78" t="s">
        <v>2540</v>
      </c>
      <c r="E71" s="78">
        <v>34534706</v>
      </c>
      <c r="F71" s="78" t="s">
        <v>2541</v>
      </c>
      <c r="G71" s="78" t="s">
        <v>1923</v>
      </c>
      <c r="H71" s="424">
        <v>34479</v>
      </c>
      <c r="I71" s="91"/>
      <c r="J71" s="78" t="s">
        <v>2542</v>
      </c>
      <c r="K71" s="91" t="s">
        <v>2543</v>
      </c>
      <c r="L71" s="91" t="s">
        <v>2544</v>
      </c>
      <c r="M71" s="78" t="s">
        <v>18</v>
      </c>
      <c r="N71" s="78" t="s">
        <v>18</v>
      </c>
      <c r="O71" s="78" t="s">
        <v>18</v>
      </c>
      <c r="P71" s="1528" t="s">
        <v>2545</v>
      </c>
      <c r="Q71" s="1528"/>
    </row>
    <row r="72" spans="2:17" s="30" customFormat="1" ht="225">
      <c r="B72" s="78" t="s">
        <v>119</v>
      </c>
      <c r="C72" s="78" t="s">
        <v>2546</v>
      </c>
      <c r="D72" s="78" t="s">
        <v>2547</v>
      </c>
      <c r="E72" s="78">
        <v>1061688616</v>
      </c>
      <c r="F72" s="78" t="s">
        <v>277</v>
      </c>
      <c r="G72" s="78" t="s">
        <v>1563</v>
      </c>
      <c r="H72" s="216">
        <v>40711</v>
      </c>
      <c r="I72" s="382"/>
      <c r="J72" s="78" t="s">
        <v>2548</v>
      </c>
      <c r="K72" s="91" t="s">
        <v>2549</v>
      </c>
      <c r="L72" s="91" t="s">
        <v>2550</v>
      </c>
      <c r="M72" s="78" t="s">
        <v>18</v>
      </c>
      <c r="N72" s="78" t="s">
        <v>18</v>
      </c>
      <c r="O72" s="78" t="s">
        <v>18</v>
      </c>
      <c r="P72" s="1528"/>
      <c r="Q72" s="1528"/>
    </row>
    <row r="73" spans="2:17" s="30" customFormat="1" ht="225">
      <c r="B73" s="78" t="s">
        <v>119</v>
      </c>
      <c r="C73" s="78" t="s">
        <v>2546</v>
      </c>
      <c r="D73" s="91" t="s">
        <v>2551</v>
      </c>
      <c r="E73" s="449">
        <v>25278413</v>
      </c>
      <c r="F73" s="91" t="s">
        <v>277</v>
      </c>
      <c r="G73" s="78" t="s">
        <v>1845</v>
      </c>
      <c r="H73" s="216">
        <v>39801</v>
      </c>
      <c r="I73" s="91">
        <v>125155</v>
      </c>
      <c r="J73" s="78" t="s">
        <v>2552</v>
      </c>
      <c r="K73" s="91" t="s">
        <v>2553</v>
      </c>
      <c r="L73" s="91" t="s">
        <v>2550</v>
      </c>
      <c r="M73" s="78" t="s">
        <v>18</v>
      </c>
      <c r="N73" s="78" t="s">
        <v>18</v>
      </c>
      <c r="O73" s="78" t="s">
        <v>18</v>
      </c>
      <c r="P73" s="1528"/>
      <c r="Q73" s="1528"/>
    </row>
    <row r="74" spans="2:17" s="30" customFormat="1" ht="270">
      <c r="B74" s="78" t="s">
        <v>119</v>
      </c>
      <c r="C74" s="78" t="s">
        <v>2546</v>
      </c>
      <c r="D74" s="91" t="s">
        <v>2554</v>
      </c>
      <c r="E74" s="449">
        <v>34571589</v>
      </c>
      <c r="F74" s="91" t="s">
        <v>277</v>
      </c>
      <c r="G74" s="78" t="s">
        <v>1845</v>
      </c>
      <c r="H74" s="216">
        <v>39801</v>
      </c>
      <c r="I74" s="91">
        <v>118021</v>
      </c>
      <c r="J74" s="78" t="s">
        <v>2555</v>
      </c>
      <c r="K74" s="91" t="s">
        <v>2556</v>
      </c>
      <c r="L74" s="91" t="s">
        <v>2557</v>
      </c>
      <c r="M74" s="78" t="s">
        <v>18</v>
      </c>
      <c r="N74" s="78" t="s">
        <v>18</v>
      </c>
      <c r="O74" s="78" t="s">
        <v>18</v>
      </c>
      <c r="P74" s="1528"/>
      <c r="Q74" s="1528"/>
    </row>
    <row r="75" spans="2:17" s="30" customFormat="1" ht="336.75" customHeight="1">
      <c r="B75" s="78" t="s">
        <v>119</v>
      </c>
      <c r="C75" s="78" t="s">
        <v>2546</v>
      </c>
      <c r="D75" s="91" t="s">
        <v>2558</v>
      </c>
      <c r="E75" s="91">
        <v>1061714526</v>
      </c>
      <c r="F75" s="91" t="s">
        <v>277</v>
      </c>
      <c r="G75" s="78" t="s">
        <v>1563</v>
      </c>
      <c r="H75" s="216">
        <v>41201</v>
      </c>
      <c r="I75" s="382"/>
      <c r="J75" s="78" t="s">
        <v>2559</v>
      </c>
      <c r="K75" s="91" t="s">
        <v>2560</v>
      </c>
      <c r="L75" s="91" t="s">
        <v>2561</v>
      </c>
      <c r="M75" s="78" t="s">
        <v>18</v>
      </c>
      <c r="N75" s="78" t="s">
        <v>18</v>
      </c>
      <c r="O75" s="78" t="s">
        <v>18</v>
      </c>
      <c r="P75" s="1530" t="s">
        <v>2562</v>
      </c>
      <c r="Q75" s="1531"/>
    </row>
    <row r="76" spans="2:17" s="30" customFormat="1" ht="409.5" customHeight="1">
      <c r="B76" s="78" t="s">
        <v>119</v>
      </c>
      <c r="C76" s="78" t="s">
        <v>2546</v>
      </c>
      <c r="D76" s="91" t="s">
        <v>2563</v>
      </c>
      <c r="E76" s="449">
        <v>34570138</v>
      </c>
      <c r="F76" s="91" t="s">
        <v>277</v>
      </c>
      <c r="G76" s="78" t="s">
        <v>2564</v>
      </c>
      <c r="H76" s="216">
        <v>37932</v>
      </c>
      <c r="I76" s="382"/>
      <c r="J76" s="78" t="s">
        <v>2565</v>
      </c>
      <c r="K76" s="91" t="s">
        <v>2566</v>
      </c>
      <c r="L76" s="91" t="s">
        <v>2567</v>
      </c>
      <c r="M76" s="78" t="s">
        <v>18</v>
      </c>
      <c r="N76" s="78" t="s">
        <v>18</v>
      </c>
      <c r="O76" s="78" t="s">
        <v>18</v>
      </c>
      <c r="P76" s="1528"/>
      <c r="Q76" s="1528"/>
    </row>
    <row r="77" spans="2:17" s="30" customFormat="1" ht="409.5" customHeight="1">
      <c r="B77" s="78" t="s">
        <v>119</v>
      </c>
      <c r="C77" s="78" t="s">
        <v>2546</v>
      </c>
      <c r="D77" s="91" t="s">
        <v>2568</v>
      </c>
      <c r="E77" s="449">
        <v>1061698303</v>
      </c>
      <c r="F77" s="91" t="s">
        <v>277</v>
      </c>
      <c r="G77" s="78" t="s">
        <v>1563</v>
      </c>
      <c r="H77" s="216">
        <v>41803</v>
      </c>
      <c r="I77" s="382"/>
      <c r="J77" s="78" t="s">
        <v>2569</v>
      </c>
      <c r="K77" s="91" t="s">
        <v>2570</v>
      </c>
      <c r="L77" s="91" t="s">
        <v>2571</v>
      </c>
      <c r="M77" s="78" t="s">
        <v>18</v>
      </c>
      <c r="N77" s="78" t="s">
        <v>18</v>
      </c>
      <c r="O77" s="78" t="s">
        <v>18</v>
      </c>
      <c r="P77" s="1530" t="s">
        <v>2572</v>
      </c>
      <c r="Q77" s="1531"/>
    </row>
    <row r="78" spans="2:17" s="30" customFormat="1" ht="240">
      <c r="B78" s="78" t="s">
        <v>119</v>
      </c>
      <c r="C78" s="78" t="s">
        <v>2546</v>
      </c>
      <c r="D78" s="91" t="s">
        <v>2573</v>
      </c>
      <c r="E78" s="420">
        <v>34542758</v>
      </c>
      <c r="F78" s="91" t="s">
        <v>277</v>
      </c>
      <c r="G78" s="78" t="s">
        <v>1563</v>
      </c>
      <c r="H78" s="216">
        <v>41257</v>
      </c>
      <c r="I78" s="91">
        <v>144840</v>
      </c>
      <c r="J78" s="78" t="s">
        <v>2574</v>
      </c>
      <c r="K78" s="91" t="s">
        <v>2575</v>
      </c>
      <c r="L78" s="91" t="s">
        <v>2576</v>
      </c>
      <c r="M78" s="78" t="s">
        <v>18</v>
      </c>
      <c r="N78" s="78" t="s">
        <v>18</v>
      </c>
      <c r="O78" s="78" t="s">
        <v>18</v>
      </c>
      <c r="P78" s="1528" t="s">
        <v>2577</v>
      </c>
      <c r="Q78" s="1528"/>
    </row>
    <row r="79" spans="2:17" s="30" customFormat="1" ht="240">
      <c r="B79" s="78" t="s">
        <v>119</v>
      </c>
      <c r="C79" s="78" t="s">
        <v>2546</v>
      </c>
      <c r="D79" s="91" t="s">
        <v>2578</v>
      </c>
      <c r="E79" s="420">
        <v>25288159</v>
      </c>
      <c r="F79" s="91" t="s">
        <v>277</v>
      </c>
      <c r="G79" s="78" t="s">
        <v>1563</v>
      </c>
      <c r="H79" s="216">
        <v>40665</v>
      </c>
      <c r="I79" s="382"/>
      <c r="J79" s="78" t="s">
        <v>2579</v>
      </c>
      <c r="K79" s="91" t="s">
        <v>2580</v>
      </c>
      <c r="L79" s="91" t="s">
        <v>2581</v>
      </c>
      <c r="M79" s="78" t="s">
        <v>18</v>
      </c>
      <c r="N79" s="78" t="s">
        <v>18</v>
      </c>
      <c r="O79" s="78" t="s">
        <v>18</v>
      </c>
      <c r="P79" s="1528" t="s">
        <v>2582</v>
      </c>
      <c r="Q79" s="1528"/>
    </row>
    <row r="80" spans="2:17" s="30" customFormat="1" ht="170.25" customHeight="1">
      <c r="B80" s="78" t="s">
        <v>119</v>
      </c>
      <c r="C80" s="78" t="s">
        <v>2546</v>
      </c>
      <c r="D80" s="91" t="s">
        <v>2583</v>
      </c>
      <c r="E80" s="420">
        <v>34315084</v>
      </c>
      <c r="F80" s="91" t="s">
        <v>277</v>
      </c>
      <c r="G80" s="78" t="s">
        <v>1845</v>
      </c>
      <c r="H80" s="216">
        <v>40894</v>
      </c>
      <c r="I80" s="382"/>
      <c r="J80" s="78" t="s">
        <v>2584</v>
      </c>
      <c r="K80" s="91" t="s">
        <v>2585</v>
      </c>
      <c r="L80" s="91" t="s">
        <v>2586</v>
      </c>
      <c r="M80" s="78" t="s">
        <v>18</v>
      </c>
      <c r="N80" s="78" t="s">
        <v>18</v>
      </c>
      <c r="O80" s="78" t="s">
        <v>18</v>
      </c>
      <c r="P80" s="1530" t="s">
        <v>2587</v>
      </c>
      <c r="Q80" s="1531"/>
    </row>
    <row r="81" spans="2:17" s="30" customFormat="1" ht="255">
      <c r="B81" s="78" t="s">
        <v>119</v>
      </c>
      <c r="C81" s="78" t="s">
        <v>2546</v>
      </c>
      <c r="D81" s="91" t="s">
        <v>2588</v>
      </c>
      <c r="E81" s="420">
        <v>34327459</v>
      </c>
      <c r="F81" s="91" t="s">
        <v>277</v>
      </c>
      <c r="G81" s="78" t="s">
        <v>1563</v>
      </c>
      <c r="H81" s="216">
        <v>40095</v>
      </c>
      <c r="I81" s="382"/>
      <c r="J81" s="78" t="s">
        <v>2589</v>
      </c>
      <c r="K81" s="91" t="s">
        <v>2590</v>
      </c>
      <c r="L81" s="91" t="s">
        <v>2591</v>
      </c>
      <c r="M81" s="78" t="s">
        <v>18</v>
      </c>
      <c r="N81" s="78" t="s">
        <v>18</v>
      </c>
      <c r="O81" s="78" t="s">
        <v>18</v>
      </c>
      <c r="P81" s="1528"/>
      <c r="Q81" s="1528"/>
    </row>
    <row r="82" spans="2:17" ht="15.75" thickBot="1">
      <c r="I82" s="166"/>
    </row>
    <row r="83" spans="2:17" ht="15.75" thickBot="1">
      <c r="B83" s="1532" t="s">
        <v>139</v>
      </c>
      <c r="C83" s="1533"/>
      <c r="D83" s="1533"/>
      <c r="E83" s="1533"/>
      <c r="F83" s="1533"/>
      <c r="G83" s="1533"/>
      <c r="H83" s="1533"/>
      <c r="I83" s="1533"/>
      <c r="J83" s="1533"/>
      <c r="K83" s="1533"/>
      <c r="L83" s="1533"/>
      <c r="M83" s="1533"/>
      <c r="N83" s="1534"/>
    </row>
    <row r="86" spans="2:17" ht="30">
      <c r="B86" s="22" t="s">
        <v>17</v>
      </c>
      <c r="C86" s="22" t="s">
        <v>80</v>
      </c>
      <c r="D86" s="1522" t="s">
        <v>79</v>
      </c>
      <c r="E86" s="1523"/>
    </row>
    <row r="87" spans="2:17">
      <c r="B87" s="78" t="s">
        <v>140</v>
      </c>
      <c r="C87" s="59" t="s">
        <v>18</v>
      </c>
      <c r="D87" s="1524"/>
      <c r="E87" s="1525"/>
    </row>
    <row r="90" spans="2:17">
      <c r="B90" s="1505" t="s">
        <v>141</v>
      </c>
      <c r="C90" s="1506"/>
      <c r="D90" s="1506"/>
      <c r="E90" s="1506"/>
      <c r="F90" s="1506"/>
      <c r="G90" s="1506"/>
      <c r="H90" s="1506"/>
      <c r="I90" s="1506"/>
      <c r="J90" s="1506"/>
      <c r="K90" s="1506"/>
      <c r="L90" s="1506"/>
      <c r="M90" s="1506"/>
      <c r="N90" s="1506"/>
      <c r="O90" s="1506"/>
      <c r="P90" s="1506"/>
    </row>
    <row r="92" spans="2:17" ht="15.75" thickBot="1"/>
    <row r="93" spans="2:17" ht="15.75" thickBot="1">
      <c r="B93" s="1532" t="s">
        <v>142</v>
      </c>
      <c r="C93" s="1533"/>
      <c r="D93" s="1533"/>
      <c r="E93" s="1533"/>
      <c r="F93" s="1533"/>
      <c r="G93" s="1533"/>
      <c r="H93" s="1533"/>
      <c r="I93" s="1533"/>
      <c r="J93" s="1533"/>
      <c r="K93" s="1533"/>
      <c r="L93" s="1533"/>
      <c r="M93" s="1533"/>
      <c r="N93" s="1534"/>
    </row>
    <row r="95" spans="2:17" ht="15.75" thickBot="1">
      <c r="M95" s="10"/>
      <c r="N95" s="10"/>
    </row>
    <row r="96" spans="2:17" s="39" customFormat="1" ht="60">
      <c r="B96" s="11" t="s">
        <v>33</v>
      </c>
      <c r="C96" s="11" t="s">
        <v>34</v>
      </c>
      <c r="D96" s="11" t="s">
        <v>35</v>
      </c>
      <c r="E96" s="11" t="s">
        <v>36</v>
      </c>
      <c r="F96" s="11" t="s">
        <v>37</v>
      </c>
      <c r="G96" s="11" t="s">
        <v>38</v>
      </c>
      <c r="H96" s="11" t="s">
        <v>39</v>
      </c>
      <c r="I96" s="11" t="s">
        <v>40</v>
      </c>
      <c r="J96" s="11" t="s">
        <v>41</v>
      </c>
      <c r="K96" s="11" t="s">
        <v>42</v>
      </c>
      <c r="L96" s="11" t="s">
        <v>43</v>
      </c>
      <c r="M96" s="12" t="s">
        <v>44</v>
      </c>
      <c r="N96" s="11" t="s">
        <v>45</v>
      </c>
      <c r="O96" s="11" t="s">
        <v>46</v>
      </c>
      <c r="P96" s="13" t="s">
        <v>47</v>
      </c>
      <c r="Q96" s="13" t="s">
        <v>48</v>
      </c>
    </row>
    <row r="97" spans="1:26" s="1263" customFormat="1" ht="30">
      <c r="A97" s="1311">
        <v>1</v>
      </c>
      <c r="B97" s="15" t="s">
        <v>2592</v>
      </c>
      <c r="C97" s="15" t="s">
        <v>2592</v>
      </c>
      <c r="D97" s="16" t="s">
        <v>2593</v>
      </c>
      <c r="E97" s="107">
        <v>19677</v>
      </c>
      <c r="F97" s="16" t="s">
        <v>18</v>
      </c>
      <c r="G97" s="99" t="s">
        <v>5</v>
      </c>
      <c r="H97" s="100">
        <v>40731</v>
      </c>
      <c r="I97" s="100">
        <v>40865</v>
      </c>
      <c r="J97" s="103" t="s">
        <v>19</v>
      </c>
      <c r="K97" s="186">
        <f>(DAYS360(H97,I97))/30</f>
        <v>4.3666666666666663</v>
      </c>
      <c r="L97" s="107">
        <v>0</v>
      </c>
      <c r="M97" s="105">
        <v>428</v>
      </c>
      <c r="N97" s="105" t="s">
        <v>5</v>
      </c>
      <c r="O97" s="106">
        <v>193149082</v>
      </c>
      <c r="P97" s="106">
        <v>440</v>
      </c>
      <c r="Q97" s="18"/>
      <c r="R97" s="64"/>
      <c r="S97" s="64"/>
      <c r="T97" s="64"/>
      <c r="U97" s="64"/>
      <c r="V97" s="64"/>
      <c r="W97" s="64"/>
      <c r="X97" s="64"/>
      <c r="Y97" s="64"/>
      <c r="Z97" s="64"/>
    </row>
    <row r="98" spans="1:26" s="1263" customFormat="1" ht="30">
      <c r="A98" s="1311">
        <f>+A97+1</f>
        <v>2</v>
      </c>
      <c r="B98" s="15" t="s">
        <v>2592</v>
      </c>
      <c r="C98" s="15" t="s">
        <v>2592</v>
      </c>
      <c r="D98" s="16" t="s">
        <v>2593</v>
      </c>
      <c r="E98" s="107">
        <v>19678</v>
      </c>
      <c r="F98" s="16" t="s">
        <v>18</v>
      </c>
      <c r="G98" s="99" t="s">
        <v>5</v>
      </c>
      <c r="H98" s="100">
        <v>40753</v>
      </c>
      <c r="I98" s="100">
        <v>40893</v>
      </c>
      <c r="J98" s="103" t="s">
        <v>19</v>
      </c>
      <c r="K98" s="186">
        <v>0</v>
      </c>
      <c r="L98" s="107">
        <v>5</v>
      </c>
      <c r="M98" s="105">
        <v>377</v>
      </c>
      <c r="N98" s="105" t="s">
        <v>5</v>
      </c>
      <c r="O98" s="106">
        <v>191956219</v>
      </c>
      <c r="P98" s="106">
        <v>441</v>
      </c>
      <c r="Q98" s="18"/>
      <c r="R98" s="64"/>
      <c r="S98" s="64"/>
      <c r="T98" s="64"/>
      <c r="U98" s="64"/>
      <c r="V98" s="64"/>
      <c r="W98" s="64"/>
      <c r="X98" s="64"/>
      <c r="Y98" s="64"/>
      <c r="Z98" s="64"/>
    </row>
    <row r="99" spans="1:26" s="1263" customFormat="1" ht="30">
      <c r="A99" s="1311">
        <f t="shared" ref="A99" si="2">+A98+1</f>
        <v>3</v>
      </c>
      <c r="B99" s="15" t="s">
        <v>2592</v>
      </c>
      <c r="C99" s="15" t="s">
        <v>2592</v>
      </c>
      <c r="D99" s="16" t="s">
        <v>2593</v>
      </c>
      <c r="E99" s="107">
        <v>19930</v>
      </c>
      <c r="F99" s="16" t="s">
        <v>18</v>
      </c>
      <c r="G99" s="99" t="s">
        <v>5</v>
      </c>
      <c r="H99" s="100">
        <v>40844</v>
      </c>
      <c r="I99" s="100">
        <v>41207</v>
      </c>
      <c r="J99" s="103" t="s">
        <v>19</v>
      </c>
      <c r="K99" s="186">
        <v>0</v>
      </c>
      <c r="L99" s="107">
        <v>9</v>
      </c>
      <c r="M99" s="105">
        <v>976</v>
      </c>
      <c r="N99" s="105" t="s">
        <v>5</v>
      </c>
      <c r="O99" s="106">
        <v>536479624</v>
      </c>
      <c r="P99" s="106">
        <v>443</v>
      </c>
      <c r="Q99" s="18"/>
      <c r="R99" s="64"/>
      <c r="S99" s="64"/>
      <c r="T99" s="64"/>
      <c r="U99" s="64"/>
      <c r="V99" s="64"/>
      <c r="W99" s="64"/>
      <c r="X99" s="64"/>
      <c r="Y99" s="64"/>
      <c r="Z99" s="64"/>
    </row>
    <row r="100" spans="1:26" s="1263" customFormat="1">
      <c r="A100" s="1311"/>
      <c r="B100" s="17" t="s">
        <v>29</v>
      </c>
      <c r="C100" s="16"/>
      <c r="D100" s="15"/>
      <c r="E100" s="98"/>
      <c r="F100" s="16"/>
      <c r="G100" s="16"/>
      <c r="H100" s="16"/>
      <c r="I100" s="100"/>
      <c r="J100" s="103"/>
      <c r="K100" s="109">
        <f>SUM(K97:K99)</f>
        <v>4.3666666666666663</v>
      </c>
      <c r="L100" s="109">
        <f>SUM(L97:L99)</f>
        <v>14</v>
      </c>
      <c r="M100" s="110">
        <f>SUM(M97:M99)</f>
        <v>1781</v>
      </c>
      <c r="N100" s="109">
        <f>SUM(N97:N99)</f>
        <v>0</v>
      </c>
      <c r="O100" s="106"/>
      <c r="P100" s="106"/>
      <c r="Q100" s="18"/>
    </row>
    <row r="101" spans="1:26" s="1263" customFormat="1">
      <c r="A101" s="1285"/>
      <c r="B101" s="468"/>
      <c r="C101" s="469"/>
      <c r="D101" s="470"/>
      <c r="E101" s="480"/>
      <c r="F101" s="469"/>
      <c r="G101" s="469"/>
      <c r="H101" s="469"/>
      <c r="I101" s="582"/>
      <c r="J101" s="472"/>
      <c r="K101" s="473"/>
      <c r="L101" s="473"/>
      <c r="M101" s="474"/>
      <c r="N101" s="473"/>
      <c r="O101" s="475"/>
      <c r="P101" s="475"/>
      <c r="Q101" s="64"/>
    </row>
    <row r="102" spans="1:26" ht="15.75" thickBot="1">
      <c r="B102" s="66"/>
      <c r="C102" s="66"/>
      <c r="D102" s="66"/>
      <c r="E102" s="68"/>
      <c r="F102" s="66"/>
      <c r="G102" s="100"/>
      <c r="H102" s="100"/>
      <c r="I102" s="66"/>
      <c r="J102" s="66"/>
      <c r="K102" s="66"/>
      <c r="L102" s="66"/>
      <c r="M102" s="66"/>
      <c r="N102" s="66"/>
      <c r="O102" s="66"/>
      <c r="P102" s="66"/>
    </row>
    <row r="103" spans="1:26">
      <c r="B103" s="19" t="s">
        <v>156</v>
      </c>
      <c r="C103" s="583">
        <f>+K100</f>
        <v>4.3666666666666663</v>
      </c>
      <c r="G103" s="100"/>
      <c r="H103" s="100"/>
      <c r="I103" s="112"/>
      <c r="J103" s="372"/>
      <c r="K103" s="372"/>
      <c r="L103" s="372"/>
      <c r="M103" s="112"/>
      <c r="N103" s="66"/>
      <c r="O103" s="66"/>
      <c r="P103" s="66"/>
    </row>
    <row r="104" spans="1:26">
      <c r="G104" s="100"/>
      <c r="H104" s="100"/>
      <c r="J104" s="387"/>
      <c r="K104" s="387"/>
    </row>
    <row r="105" spans="1:26" ht="15.75" thickBot="1"/>
    <row r="106" spans="1:26" ht="30.75" thickBot="1">
      <c r="B106" s="24" t="s">
        <v>157</v>
      </c>
      <c r="C106" s="25" t="s">
        <v>158</v>
      </c>
      <c r="D106" s="24" t="s">
        <v>28</v>
      </c>
      <c r="E106" s="25" t="s">
        <v>159</v>
      </c>
      <c r="K106" s="388"/>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3" spans="2:18">
      <c r="C113" s="166"/>
    </row>
    <row r="114" spans="2:18" ht="75">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8" s="30" customFormat="1" ht="180">
      <c r="B115" s="217" t="s">
        <v>356</v>
      </c>
      <c r="C115" s="217" t="s">
        <v>305</v>
      </c>
      <c r="D115" s="217" t="s">
        <v>2594</v>
      </c>
      <c r="E115" s="217">
        <v>10293756</v>
      </c>
      <c r="F115" s="217" t="s">
        <v>2595</v>
      </c>
      <c r="G115" s="217" t="s">
        <v>2596</v>
      </c>
      <c r="H115" s="407">
        <v>40522</v>
      </c>
      <c r="I115" s="299"/>
      <c r="J115" s="217" t="s">
        <v>2597</v>
      </c>
      <c r="K115" s="299" t="s">
        <v>2598</v>
      </c>
      <c r="L115" s="299" t="s">
        <v>2599</v>
      </c>
      <c r="M115" s="217" t="s">
        <v>18</v>
      </c>
      <c r="N115" s="217" t="s">
        <v>18</v>
      </c>
      <c r="O115" s="217" t="s">
        <v>18</v>
      </c>
      <c r="P115" s="1539"/>
      <c r="Q115" s="1539"/>
      <c r="R115" s="331"/>
    </row>
    <row r="116" spans="2:18" s="30" customFormat="1" ht="135">
      <c r="B116" s="217" t="s">
        <v>356</v>
      </c>
      <c r="C116" s="217" t="s">
        <v>305</v>
      </c>
      <c r="D116" s="217" t="s">
        <v>2600</v>
      </c>
      <c r="E116" s="217">
        <v>1144037635</v>
      </c>
      <c r="F116" s="217" t="s">
        <v>1316</v>
      </c>
      <c r="G116" s="217" t="s">
        <v>2601</v>
      </c>
      <c r="H116" s="407">
        <v>41436</v>
      </c>
      <c r="I116" s="299">
        <v>136387</v>
      </c>
      <c r="J116" s="217" t="s">
        <v>2602</v>
      </c>
      <c r="K116" s="299" t="s">
        <v>2603</v>
      </c>
      <c r="L116" s="299" t="s">
        <v>2604</v>
      </c>
      <c r="M116" s="217" t="s">
        <v>18</v>
      </c>
      <c r="N116" s="217" t="s">
        <v>18</v>
      </c>
      <c r="O116" s="217" t="s">
        <v>18</v>
      </c>
      <c r="P116" s="1539"/>
      <c r="Q116" s="1539"/>
      <c r="R116" s="331"/>
    </row>
    <row r="117" spans="2:18" s="30" customFormat="1" ht="180">
      <c r="B117" s="217" t="s">
        <v>98</v>
      </c>
      <c r="C117" s="217" t="s">
        <v>305</v>
      </c>
      <c r="D117" s="217" t="s">
        <v>2605</v>
      </c>
      <c r="E117" s="217">
        <v>51568905</v>
      </c>
      <c r="F117" s="217" t="s">
        <v>2606</v>
      </c>
      <c r="G117" s="217" t="s">
        <v>2607</v>
      </c>
      <c r="H117" s="407">
        <v>30533</v>
      </c>
      <c r="I117" s="299"/>
      <c r="J117" s="217" t="s">
        <v>2608</v>
      </c>
      <c r="K117" s="299" t="s">
        <v>2609</v>
      </c>
      <c r="L117" s="299" t="s">
        <v>2610</v>
      </c>
      <c r="M117" s="217" t="s">
        <v>18</v>
      </c>
      <c r="N117" s="217" t="s">
        <v>18</v>
      </c>
      <c r="O117" s="217" t="s">
        <v>18</v>
      </c>
      <c r="P117" s="1539"/>
      <c r="Q117" s="1539"/>
      <c r="R117" s="331"/>
    </row>
    <row r="118" spans="2:18" s="30" customFormat="1" ht="195">
      <c r="B118" s="217" t="s">
        <v>1289</v>
      </c>
      <c r="C118" s="217" t="s">
        <v>305</v>
      </c>
      <c r="D118" s="217" t="s">
        <v>2611</v>
      </c>
      <c r="E118" s="217">
        <v>38241422</v>
      </c>
      <c r="F118" s="404" t="s">
        <v>2612</v>
      </c>
      <c r="G118" s="331" t="s">
        <v>2613</v>
      </c>
      <c r="H118" s="405">
        <v>32479</v>
      </c>
      <c r="I118" s="404"/>
      <c r="J118" s="404" t="s">
        <v>2574</v>
      </c>
      <c r="K118" s="217" t="s">
        <v>2614</v>
      </c>
      <c r="L118" s="299" t="s">
        <v>2615</v>
      </c>
      <c r="M118" s="217" t="s">
        <v>18</v>
      </c>
      <c r="N118" s="217" t="s">
        <v>18</v>
      </c>
      <c r="O118" s="217" t="s">
        <v>18</v>
      </c>
      <c r="P118" s="1539"/>
      <c r="Q118" s="1539"/>
      <c r="R118" s="331"/>
    </row>
    <row r="119" spans="2:18" s="30" customFormat="1" ht="195">
      <c r="B119" s="217" t="s">
        <v>1375</v>
      </c>
      <c r="C119" s="406" t="s">
        <v>321</v>
      </c>
      <c r="D119" s="217" t="s">
        <v>2369</v>
      </c>
      <c r="E119" s="217">
        <v>10527318</v>
      </c>
      <c r="F119" s="217" t="s">
        <v>2616</v>
      </c>
      <c r="G119" s="217" t="s">
        <v>2617</v>
      </c>
      <c r="H119" s="407">
        <v>32332</v>
      </c>
      <c r="I119" s="217" t="s">
        <v>2618</v>
      </c>
      <c r="J119" s="217" t="s">
        <v>2619</v>
      </c>
      <c r="K119" s="217" t="s">
        <v>2620</v>
      </c>
      <c r="L119" s="299" t="s">
        <v>2621</v>
      </c>
      <c r="M119" s="217" t="s">
        <v>18</v>
      </c>
      <c r="N119" s="217" t="s">
        <v>18</v>
      </c>
      <c r="O119" s="217" t="s">
        <v>18</v>
      </c>
      <c r="P119" s="1539" t="s">
        <v>2622</v>
      </c>
      <c r="Q119" s="1539"/>
      <c r="R119" s="494"/>
    </row>
    <row r="121" spans="2:18" ht="15.75" thickBot="1"/>
    <row r="122" spans="2:18" ht="30">
      <c r="B122" s="1283" t="s">
        <v>17</v>
      </c>
      <c r="C122" s="1283" t="s">
        <v>157</v>
      </c>
      <c r="D122" s="1309" t="s">
        <v>158</v>
      </c>
      <c r="E122" s="1283" t="s">
        <v>28</v>
      </c>
      <c r="F122" s="25" t="s">
        <v>228</v>
      </c>
      <c r="G122" s="26"/>
    </row>
    <row r="123" spans="2:18" ht="157.5" customHeight="1">
      <c r="B123" s="1540" t="s">
        <v>229</v>
      </c>
      <c r="C123" s="115" t="s">
        <v>1990</v>
      </c>
      <c r="D123" s="1256">
        <v>25</v>
      </c>
      <c r="E123" s="1275">
        <v>25</v>
      </c>
      <c r="F123" s="1541">
        <f>+E123+E124+E125</f>
        <v>60</v>
      </c>
      <c r="G123" s="27"/>
    </row>
    <row r="124" spans="2:18" ht="120">
      <c r="B124" s="1540"/>
      <c r="C124" s="115" t="s">
        <v>231</v>
      </c>
      <c r="D124" s="1262">
        <v>25</v>
      </c>
      <c r="E124" s="1275">
        <v>25</v>
      </c>
      <c r="F124" s="1542"/>
      <c r="G124" s="27"/>
    </row>
    <row r="125" spans="2:18" ht="90">
      <c r="B125" s="1540"/>
      <c r="C125" s="115" t="s">
        <v>232</v>
      </c>
      <c r="D125" s="1256">
        <v>10</v>
      </c>
      <c r="E125" s="1275">
        <v>10</v>
      </c>
      <c r="F125" s="1543"/>
      <c r="G125" s="27"/>
    </row>
    <row r="126" spans="2:18">
      <c r="C126" s="57"/>
    </row>
    <row r="128" spans="2:18">
      <c r="B128" s="8" t="s">
        <v>233</v>
      </c>
    </row>
    <row r="131" spans="2:5">
      <c r="B131" s="1309" t="s">
        <v>17</v>
      </c>
      <c r="C131" s="1309" t="s">
        <v>27</v>
      </c>
      <c r="D131" s="1283" t="s">
        <v>28</v>
      </c>
      <c r="E131" s="1283" t="s">
        <v>29</v>
      </c>
    </row>
    <row r="132" spans="2:5">
      <c r="B132" s="1302" t="s">
        <v>236</v>
      </c>
      <c r="C132" s="1262">
        <v>40</v>
      </c>
      <c r="D132" s="1275">
        <f>+E107</f>
        <v>0</v>
      </c>
      <c r="E132" s="1519">
        <f>+D132+D133</f>
        <v>60</v>
      </c>
    </row>
    <row r="133" spans="2:5" ht="30">
      <c r="B133" s="1302" t="s">
        <v>237</v>
      </c>
      <c r="C133" s="1262">
        <v>60</v>
      </c>
      <c r="D133" s="1275">
        <f>+F123</f>
        <v>60</v>
      </c>
      <c r="E133" s="1520"/>
    </row>
  </sheetData>
  <mergeCells count="53">
    <mergeCell ref="E132:E133"/>
    <mergeCell ref="P115:Q115"/>
    <mergeCell ref="P116:Q116"/>
    <mergeCell ref="P117:Q117"/>
    <mergeCell ref="P118:Q118"/>
    <mergeCell ref="P119:Q119"/>
    <mergeCell ref="B123:B125"/>
    <mergeCell ref="F123:F125"/>
    <mergeCell ref="B90:P90"/>
    <mergeCell ref="B93:N93"/>
    <mergeCell ref="E107:E109"/>
    <mergeCell ref="B112:N112"/>
    <mergeCell ref="J114:L114"/>
    <mergeCell ref="P114:Q114"/>
    <mergeCell ref="D87:E87"/>
    <mergeCell ref="P73:Q73"/>
    <mergeCell ref="P74:Q74"/>
    <mergeCell ref="P75:Q75"/>
    <mergeCell ref="P76:Q76"/>
    <mergeCell ref="P77:Q77"/>
    <mergeCell ref="P78:Q78"/>
    <mergeCell ref="P79:Q79"/>
    <mergeCell ref="P80:Q80"/>
    <mergeCell ref="P81:Q81"/>
    <mergeCell ref="B83:N83"/>
    <mergeCell ref="D86:E86"/>
    <mergeCell ref="P72:Q72"/>
    <mergeCell ref="C51:N51"/>
    <mergeCell ref="B53:N53"/>
    <mergeCell ref="O56:P56"/>
    <mergeCell ref="O57:P57"/>
    <mergeCell ref="B63:N63"/>
    <mergeCell ref="J66:L66"/>
    <mergeCell ref="P66:Q66"/>
    <mergeCell ref="P67:Q67"/>
    <mergeCell ref="P68:Q68"/>
    <mergeCell ref="P69:Q69"/>
    <mergeCell ref="P70:Q70"/>
    <mergeCell ref="P71:Q71"/>
    <mergeCell ref="B47:B48"/>
    <mergeCell ref="C47:C48"/>
    <mergeCell ref="D47:E47"/>
    <mergeCell ref="B2:P2"/>
    <mergeCell ref="B4:P4"/>
    <mergeCell ref="C6:N6"/>
    <mergeCell ref="C7:N7"/>
    <mergeCell ref="C8:N8"/>
    <mergeCell ref="C9:N9"/>
    <mergeCell ref="C10:E10"/>
    <mergeCell ref="B14:C15"/>
    <mergeCell ref="B16:C16"/>
    <mergeCell ref="E35:E36"/>
    <mergeCell ref="M38:N38"/>
  </mergeCells>
  <dataValidations count="2">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B1" zoomScale="77" zoomScaleNormal="77" workbookViewId="0">
      <selection activeCell="B34" sqref="B34"/>
    </sheetView>
  </sheetViews>
  <sheetFormatPr baseColWidth="10" defaultRowHeight="15"/>
  <cols>
    <col min="1" max="1" width="3.140625" style="28" bestFit="1" customWidth="1"/>
    <col min="2" max="2" width="102.7109375" style="28" bestFit="1" customWidth="1"/>
    <col min="3" max="3" width="31.140625" style="28" customWidth="1"/>
    <col min="4" max="4" width="26.7109375"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17.5703125" style="28" customWidth="1"/>
    <col min="12" max="13" width="18.7109375" style="28" customWidth="1"/>
    <col min="14" max="14" width="22.140625" style="28" customWidth="1"/>
    <col min="15" max="15" width="26.140625" style="28" customWidth="1"/>
    <col min="16" max="16" width="19.5703125" style="28" bestFit="1" customWidth="1"/>
    <col min="17" max="17" width="18.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239</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v>13</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10</v>
      </c>
      <c r="E14" s="1265" t="s">
        <v>11</v>
      </c>
      <c r="F14" s="1265" t="s">
        <v>12</v>
      </c>
      <c r="G14" s="40"/>
      <c r="I14" s="41"/>
      <c r="J14" s="41"/>
      <c r="K14" s="41"/>
      <c r="L14" s="41"/>
      <c r="M14" s="41"/>
      <c r="N14" s="1289"/>
    </row>
    <row r="15" spans="2:16">
      <c r="B15" s="1516"/>
      <c r="C15" s="1516"/>
      <c r="D15" s="1265">
        <v>13</v>
      </c>
      <c r="E15" s="502">
        <v>1869011495</v>
      </c>
      <c r="F15" s="584">
        <v>895</v>
      </c>
      <c r="G15" s="44"/>
      <c r="I15" s="45"/>
      <c r="J15" s="45"/>
      <c r="K15" s="45"/>
      <c r="L15" s="45"/>
      <c r="M15" s="45"/>
      <c r="N15" s="1289"/>
    </row>
    <row r="16" spans="2:16" ht="15.75" thickBot="1">
      <c r="B16" s="1517" t="s">
        <v>13</v>
      </c>
      <c r="C16" s="1518"/>
      <c r="D16" s="85"/>
      <c r="E16" s="585">
        <f>SUM(E15)</f>
        <v>1869011495</v>
      </c>
      <c r="F16" s="584">
        <f>SUM(F15)</f>
        <v>895</v>
      </c>
      <c r="G16" s="44"/>
      <c r="H16" s="46"/>
      <c r="I16" s="39"/>
      <c r="J16" s="39"/>
      <c r="K16" s="39"/>
      <c r="L16" s="39"/>
      <c r="M16" s="39"/>
      <c r="N16" s="47"/>
    </row>
    <row r="17" spans="1:14" ht="45.75" thickBot="1">
      <c r="A17" s="48"/>
      <c r="B17" s="415" t="s">
        <v>14</v>
      </c>
      <c r="C17" s="415" t="s">
        <v>15</v>
      </c>
      <c r="D17" s="8"/>
      <c r="E17" s="7"/>
      <c r="F17" s="41"/>
      <c r="G17" s="41"/>
      <c r="H17" s="41"/>
      <c r="I17" s="50"/>
      <c r="J17" s="50"/>
      <c r="K17" s="50"/>
      <c r="L17" s="50"/>
      <c r="M17" s="50"/>
    </row>
    <row r="18" spans="1:14" ht="15.75" thickBot="1">
      <c r="A18" s="51"/>
      <c r="B18" s="8"/>
      <c r="C18" s="586">
        <f>+F16*0.8</f>
        <v>716</v>
      </c>
      <c r="D18" s="195"/>
      <c r="E18" s="6">
        <f>E16</f>
        <v>1869011495</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1309" t="s">
        <v>79</v>
      </c>
      <c r="F23" s="57"/>
      <c r="G23" s="57"/>
      <c r="H23" s="57"/>
      <c r="I23" s="39"/>
      <c r="J23" s="39"/>
      <c r="K23" s="39"/>
      <c r="L23" s="39"/>
      <c r="M23" s="39"/>
      <c r="N23" s="1289"/>
    </row>
    <row r="24" spans="1:14">
      <c r="A24" s="142"/>
      <c r="B24" s="59" t="s">
        <v>20</v>
      </c>
      <c r="C24" s="1256" t="s">
        <v>21</v>
      </c>
      <c r="D24" s="1256"/>
      <c r="E24" s="1256"/>
      <c r="F24" s="57"/>
      <c r="G24" s="57"/>
      <c r="H24" s="57"/>
      <c r="I24" s="39"/>
      <c r="J24" s="39"/>
      <c r="K24" s="39"/>
      <c r="L24" s="39"/>
      <c r="M24" s="39"/>
      <c r="N24" s="1289"/>
    </row>
    <row r="25" spans="1:14">
      <c r="A25" s="142"/>
      <c r="B25" s="59" t="s">
        <v>22</v>
      </c>
      <c r="C25" s="1256" t="s">
        <v>21</v>
      </c>
      <c r="D25" s="1256"/>
      <c r="E25" s="1262"/>
      <c r="F25" s="57" t="s">
        <v>1944</v>
      </c>
      <c r="G25" s="57"/>
      <c r="H25" s="57"/>
      <c r="I25" s="39"/>
      <c r="J25" s="39"/>
      <c r="K25" s="39"/>
      <c r="L25" s="39"/>
      <c r="M25" s="39"/>
      <c r="N25" s="1289"/>
    </row>
    <row r="26" spans="1:14">
      <c r="A26" s="142"/>
      <c r="B26" s="59" t="s">
        <v>23</v>
      </c>
      <c r="C26" s="1256" t="s">
        <v>21</v>
      </c>
      <c r="D26" s="1256"/>
      <c r="E26" s="1262"/>
      <c r="F26" s="57"/>
      <c r="G26" s="57"/>
      <c r="H26" s="57"/>
      <c r="I26" s="39"/>
      <c r="J26" s="39"/>
      <c r="K26" s="39"/>
      <c r="L26" s="39"/>
      <c r="M26" s="39"/>
      <c r="N26" s="1289"/>
    </row>
    <row r="27" spans="1:14">
      <c r="A27" s="142"/>
      <c r="B27" s="59" t="s">
        <v>24</v>
      </c>
      <c r="C27" s="1256"/>
      <c r="D27" s="1256" t="s">
        <v>21</v>
      </c>
      <c r="E27" s="1262"/>
      <c r="F27" s="57" t="s">
        <v>2623</v>
      </c>
      <c r="G27" s="57"/>
      <c r="H27" s="57"/>
      <c r="I27" s="39"/>
      <c r="J27" s="39"/>
      <c r="K27" s="39"/>
      <c r="L27" s="39"/>
      <c r="M27" s="39"/>
      <c r="N27" s="1289"/>
    </row>
    <row r="28" spans="1:14">
      <c r="A28" s="142"/>
      <c r="B28" s="59" t="s">
        <v>1899</v>
      </c>
      <c r="C28" s="1256" t="s">
        <v>21</v>
      </c>
      <c r="D28" s="1256"/>
      <c r="E28" s="1262"/>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30">
      <c r="A34" s="142"/>
      <c r="B34" s="1302" t="s">
        <v>30</v>
      </c>
      <c r="C34" s="1262">
        <v>40</v>
      </c>
      <c r="D34" s="1256">
        <f>+D149</f>
        <v>0</v>
      </c>
      <c r="E34" s="1519">
        <f>+D34+D35</f>
        <v>10</v>
      </c>
      <c r="F34" s="57"/>
      <c r="G34" s="57"/>
      <c r="H34" s="57"/>
      <c r="I34" s="39"/>
      <c r="J34" s="39"/>
      <c r="K34" s="39"/>
      <c r="L34" s="39"/>
      <c r="M34" s="39"/>
      <c r="N34" s="1289"/>
    </row>
    <row r="35" spans="1:26" ht="45">
      <c r="A35" s="142"/>
      <c r="B35" s="1302" t="s">
        <v>31</v>
      </c>
      <c r="C35" s="1262">
        <v>60</v>
      </c>
      <c r="D35" s="1256">
        <f>+D150</f>
        <v>10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30">
      <c r="A41" s="1311">
        <v>1</v>
      </c>
      <c r="B41" s="15" t="s">
        <v>239</v>
      </c>
      <c r="C41" s="15" t="s">
        <v>239</v>
      </c>
      <c r="D41" s="15" t="s">
        <v>340</v>
      </c>
      <c r="E41" s="107">
        <v>19262012738</v>
      </c>
      <c r="F41" s="16" t="s">
        <v>18</v>
      </c>
      <c r="G41" s="99" t="s">
        <v>51</v>
      </c>
      <c r="H41" s="100">
        <v>41290</v>
      </c>
      <c r="I41" s="100">
        <v>41943</v>
      </c>
      <c r="J41" s="103" t="s">
        <v>19</v>
      </c>
      <c r="K41" s="107">
        <f>(DAYS360(H41,I41))/30</f>
        <v>21.5</v>
      </c>
      <c r="L41" s="103"/>
      <c r="M41" s="105">
        <v>490</v>
      </c>
      <c r="N41" s="105" t="s">
        <v>51</v>
      </c>
      <c r="O41" s="518">
        <v>1414346610</v>
      </c>
      <c r="P41" s="518">
        <v>63</v>
      </c>
      <c r="Q41" s="18"/>
      <c r="R41" s="64"/>
      <c r="S41" s="64"/>
      <c r="T41" s="64"/>
      <c r="U41" s="64"/>
      <c r="V41" s="64"/>
      <c r="W41" s="64"/>
      <c r="X41" s="64"/>
      <c r="Y41" s="64"/>
      <c r="Z41" s="64"/>
    </row>
    <row r="42" spans="1:26" s="1263" customFormat="1" ht="150">
      <c r="A42" s="1311">
        <f>+A41+1</f>
        <v>2</v>
      </c>
      <c r="B42" s="15" t="s">
        <v>239</v>
      </c>
      <c r="C42" s="15" t="s">
        <v>239</v>
      </c>
      <c r="D42" s="15" t="s">
        <v>1422</v>
      </c>
      <c r="E42" s="107">
        <v>19673</v>
      </c>
      <c r="F42" s="16" t="s">
        <v>18</v>
      </c>
      <c r="G42" s="99" t="s">
        <v>51</v>
      </c>
      <c r="H42" s="100">
        <v>40731</v>
      </c>
      <c r="I42" s="100">
        <v>40873</v>
      </c>
      <c r="J42" s="103" t="s">
        <v>19</v>
      </c>
      <c r="K42" s="102">
        <f>(DAYS360(H42,I42))/30</f>
        <v>4.6333333333333337</v>
      </c>
      <c r="L42" s="103"/>
      <c r="M42" s="105">
        <v>311</v>
      </c>
      <c r="N42" s="105" t="s">
        <v>51</v>
      </c>
      <c r="O42" s="518">
        <v>147388805</v>
      </c>
      <c r="P42" s="518">
        <v>68</v>
      </c>
      <c r="Q42" s="18" t="s">
        <v>2624</v>
      </c>
      <c r="R42" s="64"/>
      <c r="S42" s="64"/>
      <c r="T42" s="64"/>
      <c r="U42" s="64"/>
      <c r="V42" s="64"/>
      <c r="W42" s="64"/>
      <c r="X42" s="64"/>
      <c r="Y42" s="64"/>
      <c r="Z42" s="64"/>
    </row>
    <row r="43" spans="1:26" s="136" customFormat="1">
      <c r="A43" s="129"/>
      <c r="B43" s="130" t="s">
        <v>29</v>
      </c>
      <c r="C43" s="131"/>
      <c r="D43" s="109"/>
      <c r="E43" s="132"/>
      <c r="F43" s="131"/>
      <c r="G43" s="131"/>
      <c r="H43" s="131"/>
      <c r="I43" s="133"/>
      <c r="J43" s="133"/>
      <c r="K43" s="587">
        <f>SUM(K41:K42)</f>
        <v>26.133333333333333</v>
      </c>
      <c r="L43" s="109">
        <f>SUM(L41:L42)</f>
        <v>0</v>
      </c>
      <c r="M43" s="110">
        <f>SUM(M41:M42)</f>
        <v>801</v>
      </c>
      <c r="N43" s="109">
        <f>SUM(N41:N42)</f>
        <v>0</v>
      </c>
      <c r="O43" s="519"/>
      <c r="P43" s="519"/>
      <c r="Q43" s="135"/>
    </row>
    <row r="44" spans="1:26" s="66" customFormat="1">
      <c r="E44" s="68"/>
    </row>
    <row r="45" spans="1:26" s="66" customFormat="1">
      <c r="B45" s="1509" t="s">
        <v>57</v>
      </c>
      <c r="C45" s="1509" t="s">
        <v>58</v>
      </c>
      <c r="D45" s="1511" t="s">
        <v>59</v>
      </c>
      <c r="E45" s="1511"/>
    </row>
    <row r="46" spans="1:26" s="66" customFormat="1">
      <c r="B46" s="1510"/>
      <c r="C46" s="1510"/>
      <c r="D46" s="1266" t="s">
        <v>60</v>
      </c>
      <c r="E46" s="358" t="s">
        <v>61</v>
      </c>
    </row>
    <row r="47" spans="1:26" s="66" customFormat="1">
      <c r="B47" s="19" t="s">
        <v>62</v>
      </c>
      <c r="C47" s="588">
        <f>+K43</f>
        <v>26.133333333333333</v>
      </c>
      <c r="D47" s="71" t="s">
        <v>21</v>
      </c>
      <c r="E47" s="90"/>
      <c r="F47" s="112"/>
      <c r="G47" s="112"/>
      <c r="H47" s="112"/>
      <c r="I47" s="112"/>
      <c r="J47" s="112"/>
      <c r="K47" s="112"/>
      <c r="L47" s="112"/>
      <c r="M47" s="112"/>
    </row>
    <row r="48" spans="1:26" s="66" customFormat="1">
      <c r="B48" s="19" t="s">
        <v>64</v>
      </c>
      <c r="C48" s="589">
        <f>+M43</f>
        <v>801</v>
      </c>
      <c r="D48" s="71" t="s">
        <v>21</v>
      </c>
      <c r="E48" s="90"/>
      <c r="F48" s="66" t="s">
        <v>1944</v>
      </c>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90">
      <c r="B54" s="130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c r="B55" s="72" t="s">
        <v>2625</v>
      </c>
      <c r="C55" s="72" t="s">
        <v>251</v>
      </c>
      <c r="D55" s="74" t="s">
        <v>2626</v>
      </c>
      <c r="E55" s="74">
        <v>895</v>
      </c>
      <c r="F55" s="76" t="s">
        <v>5</v>
      </c>
      <c r="G55" s="76" t="s">
        <v>5</v>
      </c>
      <c r="H55" s="375" t="s">
        <v>18</v>
      </c>
      <c r="I55" s="77" t="s">
        <v>18</v>
      </c>
      <c r="J55" s="373" t="s">
        <v>5</v>
      </c>
      <c r="K55" s="377" t="s">
        <v>5</v>
      </c>
      <c r="L55" s="377" t="s">
        <v>5</v>
      </c>
      <c r="M55" s="377" t="s">
        <v>5</v>
      </c>
      <c r="N55" s="377" t="s">
        <v>5</v>
      </c>
      <c r="O55" s="1526"/>
      <c r="P55" s="1527"/>
      <c r="Q55" s="59" t="s">
        <v>18</v>
      </c>
    </row>
    <row r="56" spans="2:17">
      <c r="B56" s="28" t="s">
        <v>84</v>
      </c>
    </row>
    <row r="57" spans="2:17">
      <c r="B57" s="28" t="s">
        <v>85</v>
      </c>
    </row>
    <row r="58" spans="2:17">
      <c r="B58" s="28" t="s">
        <v>86</v>
      </c>
    </row>
    <row r="60" spans="2:17" ht="15.75" thickBot="1"/>
    <row r="61" spans="2:17" ht="15.75" thickBot="1">
      <c r="B61" s="1532" t="s">
        <v>87</v>
      </c>
      <c r="C61" s="1533"/>
      <c r="D61" s="1533"/>
      <c r="E61" s="1533"/>
      <c r="F61" s="1533"/>
      <c r="G61" s="1533"/>
      <c r="H61" s="1533"/>
      <c r="I61" s="1533"/>
      <c r="J61" s="1533"/>
      <c r="K61" s="1533"/>
      <c r="L61" s="1533"/>
      <c r="M61" s="1533"/>
      <c r="N61" s="1534"/>
    </row>
    <row r="64" spans="2:17" ht="75">
      <c r="B64" s="1309" t="s">
        <v>88</v>
      </c>
      <c r="C64" s="1309" t="s">
        <v>89</v>
      </c>
      <c r="D64" s="1309" t="s">
        <v>90</v>
      </c>
      <c r="E64" s="1309" t="s">
        <v>91</v>
      </c>
      <c r="F64" s="1309" t="s">
        <v>92</v>
      </c>
      <c r="G64" s="1309" t="s">
        <v>93</v>
      </c>
      <c r="H64" s="1309" t="s">
        <v>94</v>
      </c>
      <c r="I64" s="1309" t="s">
        <v>95</v>
      </c>
      <c r="J64" s="1522" t="s">
        <v>164</v>
      </c>
      <c r="K64" s="1529"/>
      <c r="L64" s="1523"/>
      <c r="M64" s="1309" t="s">
        <v>97</v>
      </c>
      <c r="N64" s="1309" t="s">
        <v>234</v>
      </c>
      <c r="O64" s="1309" t="s">
        <v>235</v>
      </c>
      <c r="P64" s="1522" t="s">
        <v>79</v>
      </c>
      <c r="Q64" s="1523"/>
    </row>
    <row r="65" spans="2:17" ht="75">
      <c r="B65" s="1631" t="s">
        <v>356</v>
      </c>
      <c r="C65" s="1631" t="s">
        <v>2627</v>
      </c>
      <c r="D65" s="1631" t="s">
        <v>2628</v>
      </c>
      <c r="E65" s="1631">
        <v>10295898</v>
      </c>
      <c r="F65" s="1631" t="s">
        <v>2629</v>
      </c>
      <c r="G65" s="1631" t="s">
        <v>2371</v>
      </c>
      <c r="H65" s="1631" t="s">
        <v>2630</v>
      </c>
      <c r="I65" s="1631"/>
      <c r="J65" s="1278" t="s">
        <v>2631</v>
      </c>
      <c r="K65" s="1296" t="s">
        <v>2632</v>
      </c>
      <c r="L65" s="1296" t="s">
        <v>1123</v>
      </c>
      <c r="M65" s="1632" t="s">
        <v>18</v>
      </c>
      <c r="N65" s="1632" t="s">
        <v>18</v>
      </c>
      <c r="O65" s="1632" t="s">
        <v>18</v>
      </c>
      <c r="P65" s="1606" t="s">
        <v>2633</v>
      </c>
      <c r="Q65" s="1607"/>
    </row>
    <row r="66" spans="2:17" ht="285">
      <c r="B66" s="1631"/>
      <c r="C66" s="1631"/>
      <c r="D66" s="1631"/>
      <c r="E66" s="1631"/>
      <c r="F66" s="1631"/>
      <c r="G66" s="1631"/>
      <c r="H66" s="1631"/>
      <c r="I66" s="1631"/>
      <c r="J66" s="1278" t="s">
        <v>2634</v>
      </c>
      <c r="K66" s="1296" t="s">
        <v>2635</v>
      </c>
      <c r="L66" s="1296" t="s">
        <v>2636</v>
      </c>
      <c r="M66" s="1633"/>
      <c r="N66" s="1633"/>
      <c r="O66" s="1633"/>
      <c r="P66" s="1634"/>
      <c r="Q66" s="1635"/>
    </row>
    <row r="67" spans="2:17" ht="135">
      <c r="B67" s="1631" t="s">
        <v>362</v>
      </c>
      <c r="C67" s="1631" t="s">
        <v>2627</v>
      </c>
      <c r="D67" s="1631" t="s">
        <v>2637</v>
      </c>
      <c r="E67" s="1631">
        <v>31482805</v>
      </c>
      <c r="F67" s="1631" t="s">
        <v>2638</v>
      </c>
      <c r="G67" s="1631" t="s">
        <v>2639</v>
      </c>
      <c r="H67" s="1631" t="s">
        <v>2640</v>
      </c>
      <c r="I67" s="1631"/>
      <c r="J67" s="1278" t="s">
        <v>2631</v>
      </c>
      <c r="K67" s="1296" t="s">
        <v>2641</v>
      </c>
      <c r="L67" s="1296" t="s">
        <v>2642</v>
      </c>
      <c r="M67" s="1632" t="s">
        <v>18</v>
      </c>
      <c r="N67" s="1632" t="s">
        <v>19</v>
      </c>
      <c r="O67" s="1632" t="s">
        <v>18</v>
      </c>
      <c r="P67" s="1606" t="s">
        <v>2643</v>
      </c>
      <c r="Q67" s="1607"/>
    </row>
    <row r="68" spans="2:17" ht="60">
      <c r="B68" s="1631"/>
      <c r="C68" s="1631"/>
      <c r="D68" s="1631"/>
      <c r="E68" s="1631"/>
      <c r="F68" s="1631"/>
      <c r="G68" s="1631"/>
      <c r="H68" s="1631"/>
      <c r="I68" s="1631"/>
      <c r="J68" s="1278" t="s">
        <v>2644</v>
      </c>
      <c r="K68" s="1278" t="s">
        <v>2645</v>
      </c>
      <c r="L68" s="1277" t="s">
        <v>2646</v>
      </c>
      <c r="M68" s="1636"/>
      <c r="N68" s="1636"/>
      <c r="O68" s="1636"/>
      <c r="P68" s="1637"/>
      <c r="Q68" s="1638"/>
    </row>
    <row r="69" spans="2:17" ht="90">
      <c r="B69" s="1631"/>
      <c r="C69" s="1631"/>
      <c r="D69" s="1631"/>
      <c r="E69" s="1631"/>
      <c r="F69" s="1631"/>
      <c r="G69" s="1631"/>
      <c r="H69" s="1631"/>
      <c r="I69" s="1631"/>
      <c r="J69" s="1278" t="s">
        <v>2647</v>
      </c>
      <c r="K69" s="1278" t="s">
        <v>2648</v>
      </c>
      <c r="L69" s="1277" t="s">
        <v>2649</v>
      </c>
      <c r="M69" s="1633"/>
      <c r="N69" s="1633"/>
      <c r="O69" s="1633"/>
      <c r="P69" s="1634"/>
      <c r="Q69" s="1635"/>
    </row>
    <row r="70" spans="2:17" ht="135">
      <c r="B70" s="1593" t="s">
        <v>356</v>
      </c>
      <c r="C70" s="1593" t="s">
        <v>2627</v>
      </c>
      <c r="D70" s="1593" t="s">
        <v>2650</v>
      </c>
      <c r="E70" s="1593">
        <v>1061722189</v>
      </c>
      <c r="F70" s="1592" t="s">
        <v>2651</v>
      </c>
      <c r="G70" s="1593" t="s">
        <v>2371</v>
      </c>
      <c r="H70" s="1593" t="s">
        <v>2652</v>
      </c>
      <c r="I70" s="1593"/>
      <c r="J70" s="1278" t="s">
        <v>2631</v>
      </c>
      <c r="K70" s="1278" t="s">
        <v>2653</v>
      </c>
      <c r="L70" s="1278" t="s">
        <v>2642</v>
      </c>
      <c r="M70" s="1632" t="s">
        <v>18</v>
      </c>
      <c r="N70" s="1632" t="s">
        <v>19</v>
      </c>
      <c r="O70" s="1632" t="s">
        <v>18</v>
      </c>
      <c r="P70" s="1606" t="s">
        <v>2643</v>
      </c>
      <c r="Q70" s="1607"/>
    </row>
    <row r="71" spans="2:17" ht="30">
      <c r="B71" s="1593"/>
      <c r="C71" s="1593"/>
      <c r="D71" s="1593"/>
      <c r="E71" s="1593"/>
      <c r="F71" s="1592"/>
      <c r="G71" s="1593"/>
      <c r="H71" s="1593"/>
      <c r="I71" s="1593"/>
      <c r="J71" s="1278" t="s">
        <v>2654</v>
      </c>
      <c r="K71" s="1278">
        <v>2006</v>
      </c>
      <c r="L71" s="1277" t="s">
        <v>2655</v>
      </c>
      <c r="M71" s="1636"/>
      <c r="N71" s="1636"/>
      <c r="O71" s="1636"/>
      <c r="P71" s="1637"/>
      <c r="Q71" s="1638"/>
    </row>
    <row r="72" spans="2:17" ht="60">
      <c r="B72" s="1593"/>
      <c r="C72" s="1593"/>
      <c r="D72" s="1593"/>
      <c r="E72" s="1593"/>
      <c r="F72" s="1592"/>
      <c r="G72" s="1593"/>
      <c r="H72" s="1593"/>
      <c r="I72" s="1593"/>
      <c r="J72" s="1278" t="s">
        <v>2656</v>
      </c>
      <c r="K72" s="1278" t="s">
        <v>2657</v>
      </c>
      <c r="L72" s="1277" t="s">
        <v>2658</v>
      </c>
      <c r="M72" s="1633"/>
      <c r="N72" s="1633"/>
      <c r="O72" s="1633"/>
      <c r="P72" s="1634"/>
      <c r="Q72" s="1635"/>
    </row>
    <row r="73" spans="2:17" ht="90">
      <c r="B73" s="1278" t="s">
        <v>274</v>
      </c>
      <c r="C73" s="1277" t="s">
        <v>2659</v>
      </c>
      <c r="D73" s="1278" t="s">
        <v>2660</v>
      </c>
      <c r="E73" s="1278">
        <v>1061722572</v>
      </c>
      <c r="F73" s="1278" t="s">
        <v>277</v>
      </c>
      <c r="G73" s="1278" t="s">
        <v>1563</v>
      </c>
      <c r="H73" s="1278" t="s">
        <v>2661</v>
      </c>
      <c r="I73" s="1277"/>
      <c r="J73" s="1278" t="s">
        <v>2631</v>
      </c>
      <c r="K73" s="1278" t="s">
        <v>2662</v>
      </c>
      <c r="L73" s="1278" t="s">
        <v>1768</v>
      </c>
      <c r="M73" s="1278" t="s">
        <v>18</v>
      </c>
      <c r="N73" s="1278" t="s">
        <v>18</v>
      </c>
      <c r="O73" s="1278" t="s">
        <v>18</v>
      </c>
      <c r="P73" s="1530"/>
      <c r="Q73" s="1531"/>
    </row>
    <row r="74" spans="2:17" ht="45">
      <c r="B74" s="1278" t="s">
        <v>274</v>
      </c>
      <c r="C74" s="1277" t="s">
        <v>2659</v>
      </c>
      <c r="D74" s="1278" t="s">
        <v>2663</v>
      </c>
      <c r="E74" s="1278">
        <v>25285049</v>
      </c>
      <c r="F74" s="1278" t="s">
        <v>277</v>
      </c>
      <c r="G74" s="1278" t="s">
        <v>1563</v>
      </c>
      <c r="H74" s="1278" t="s">
        <v>2661</v>
      </c>
      <c r="I74" s="1277"/>
      <c r="J74" s="1278" t="s">
        <v>2631</v>
      </c>
      <c r="K74" s="1278" t="s">
        <v>2664</v>
      </c>
      <c r="L74" s="1278" t="s">
        <v>2665</v>
      </c>
      <c r="M74" s="1278" t="s">
        <v>18</v>
      </c>
      <c r="N74" s="1278" t="s">
        <v>18</v>
      </c>
      <c r="O74" s="1278" t="s">
        <v>18</v>
      </c>
      <c r="P74" s="1530"/>
      <c r="Q74" s="1531"/>
    </row>
    <row r="75" spans="2:17" ht="60">
      <c r="B75" s="1593" t="s">
        <v>274</v>
      </c>
      <c r="C75" s="1639" t="s">
        <v>2659</v>
      </c>
      <c r="D75" s="1593" t="s">
        <v>2666</v>
      </c>
      <c r="E75" s="1593">
        <v>76319884</v>
      </c>
      <c r="F75" s="1593" t="s">
        <v>1316</v>
      </c>
      <c r="G75" s="1593" t="s">
        <v>1563</v>
      </c>
      <c r="H75" s="1593" t="s">
        <v>2667</v>
      </c>
      <c r="I75" s="1592"/>
      <c r="J75" s="1278" t="s">
        <v>2668</v>
      </c>
      <c r="K75" s="1278" t="s">
        <v>2669</v>
      </c>
      <c r="L75" s="1278" t="s">
        <v>2670</v>
      </c>
      <c r="M75" s="1632" t="s">
        <v>18</v>
      </c>
      <c r="N75" s="1632" t="s">
        <v>18</v>
      </c>
      <c r="O75" s="1632" t="s">
        <v>18</v>
      </c>
      <c r="P75" s="1606"/>
      <c r="Q75" s="1607"/>
    </row>
    <row r="76" spans="2:17" ht="30">
      <c r="B76" s="1593"/>
      <c r="C76" s="1641"/>
      <c r="D76" s="1593"/>
      <c r="E76" s="1593"/>
      <c r="F76" s="1593"/>
      <c r="G76" s="1593"/>
      <c r="H76" s="1593"/>
      <c r="I76" s="1592"/>
      <c r="J76" s="1278" t="s">
        <v>2671</v>
      </c>
      <c r="K76" s="1278" t="s">
        <v>2672</v>
      </c>
      <c r="L76" s="1278" t="s">
        <v>1316</v>
      </c>
      <c r="M76" s="1636"/>
      <c r="N76" s="1636"/>
      <c r="O76" s="1636"/>
      <c r="P76" s="1637"/>
      <c r="Q76" s="1638"/>
    </row>
    <row r="77" spans="2:17" ht="45">
      <c r="B77" s="1593" t="s">
        <v>274</v>
      </c>
      <c r="C77" s="1641"/>
      <c r="D77" s="1593"/>
      <c r="E77" s="1593"/>
      <c r="F77" s="1593"/>
      <c r="G77" s="1593"/>
      <c r="H77" s="1593"/>
      <c r="I77" s="1592"/>
      <c r="J77" s="1278" t="s">
        <v>2673</v>
      </c>
      <c r="K77" s="1278" t="s">
        <v>2674</v>
      </c>
      <c r="L77" s="1278" t="s">
        <v>2675</v>
      </c>
      <c r="M77" s="1636"/>
      <c r="N77" s="1636"/>
      <c r="O77" s="1636"/>
      <c r="P77" s="1637"/>
      <c r="Q77" s="1638"/>
    </row>
    <row r="78" spans="2:17" ht="45">
      <c r="B78" s="1593"/>
      <c r="C78" s="1641"/>
      <c r="D78" s="1593"/>
      <c r="E78" s="1593"/>
      <c r="F78" s="1593"/>
      <c r="G78" s="1593"/>
      <c r="H78" s="1593"/>
      <c r="I78" s="1592"/>
      <c r="J78" s="1278" t="s">
        <v>2676</v>
      </c>
      <c r="K78" s="1278" t="s">
        <v>2677</v>
      </c>
      <c r="L78" s="1278" t="s">
        <v>2678</v>
      </c>
      <c r="M78" s="1636"/>
      <c r="N78" s="1636"/>
      <c r="O78" s="1636"/>
      <c r="P78" s="1637"/>
      <c r="Q78" s="1638"/>
    </row>
    <row r="79" spans="2:17" ht="60">
      <c r="B79" s="1593"/>
      <c r="C79" s="1640"/>
      <c r="D79" s="1593"/>
      <c r="E79" s="1593"/>
      <c r="F79" s="1593"/>
      <c r="G79" s="1593"/>
      <c r="H79" s="1593"/>
      <c r="I79" s="1592"/>
      <c r="J79" s="1278" t="s">
        <v>2631</v>
      </c>
      <c r="K79" s="1278" t="s">
        <v>2679</v>
      </c>
      <c r="L79" s="1278" t="s">
        <v>2680</v>
      </c>
      <c r="M79" s="1633"/>
      <c r="N79" s="1633"/>
      <c r="O79" s="1633"/>
      <c r="P79" s="1634"/>
      <c r="Q79" s="1635"/>
    </row>
    <row r="80" spans="2:17" ht="60">
      <c r="B80" s="1593" t="s">
        <v>274</v>
      </c>
      <c r="C80" s="1639" t="s">
        <v>2659</v>
      </c>
      <c r="D80" s="1593" t="s">
        <v>2681</v>
      </c>
      <c r="E80" s="1593">
        <v>34317424</v>
      </c>
      <c r="F80" s="1593" t="s">
        <v>277</v>
      </c>
      <c r="G80" s="1593" t="s">
        <v>2682</v>
      </c>
      <c r="H80" s="1593" t="s">
        <v>2683</v>
      </c>
      <c r="I80" s="1592"/>
      <c r="J80" s="1278" t="s">
        <v>2684</v>
      </c>
      <c r="K80" s="1278" t="s">
        <v>2685</v>
      </c>
      <c r="L80" s="1278" t="s">
        <v>277</v>
      </c>
      <c r="M80" s="1632" t="s">
        <v>18</v>
      </c>
      <c r="N80" s="1632" t="s">
        <v>18</v>
      </c>
      <c r="O80" s="1632" t="s">
        <v>18</v>
      </c>
      <c r="P80" s="1606"/>
      <c r="Q80" s="1607"/>
    </row>
    <row r="81" spans="2:17" ht="150">
      <c r="B81" s="1593"/>
      <c r="C81" s="1640"/>
      <c r="D81" s="1593"/>
      <c r="E81" s="1593"/>
      <c r="F81" s="1593"/>
      <c r="G81" s="1593"/>
      <c r="H81" s="1593"/>
      <c r="I81" s="1592"/>
      <c r="J81" s="1278" t="s">
        <v>2631</v>
      </c>
      <c r="K81" s="1278" t="s">
        <v>2686</v>
      </c>
      <c r="L81" s="1278" t="s">
        <v>2687</v>
      </c>
      <c r="M81" s="1633"/>
      <c r="N81" s="1633"/>
      <c r="O81" s="1633"/>
      <c r="P81" s="1634"/>
      <c r="Q81" s="1635"/>
    </row>
    <row r="82" spans="2:17" ht="60">
      <c r="B82" s="1278" t="s">
        <v>274</v>
      </c>
      <c r="C82" s="1277" t="s">
        <v>2659</v>
      </c>
      <c r="D82" s="1278" t="s">
        <v>2688</v>
      </c>
      <c r="E82" s="1278">
        <v>1061687359</v>
      </c>
      <c r="F82" s="1278" t="s">
        <v>277</v>
      </c>
      <c r="G82" s="1278" t="s">
        <v>1563</v>
      </c>
      <c r="H82" s="1278" t="s">
        <v>2689</v>
      </c>
      <c r="I82" s="1277"/>
      <c r="J82" s="1278" t="s">
        <v>2631</v>
      </c>
      <c r="K82" s="1278" t="s">
        <v>2690</v>
      </c>
      <c r="L82" s="1278" t="s">
        <v>2687</v>
      </c>
      <c r="M82" s="1278" t="s">
        <v>18</v>
      </c>
      <c r="N82" s="1278" t="s">
        <v>18</v>
      </c>
      <c r="O82" s="1278" t="s">
        <v>18</v>
      </c>
      <c r="P82" s="1530"/>
      <c r="Q82" s="1531"/>
    </row>
    <row r="83" spans="2:17" ht="90">
      <c r="B83" s="1642" t="s">
        <v>274</v>
      </c>
      <c r="C83" s="1639" t="s">
        <v>2659</v>
      </c>
      <c r="D83" s="1632" t="s">
        <v>2691</v>
      </c>
      <c r="E83" s="1632">
        <v>76325396</v>
      </c>
      <c r="F83" s="1632" t="s">
        <v>1316</v>
      </c>
      <c r="G83" s="1632" t="s">
        <v>2413</v>
      </c>
      <c r="H83" s="1632" t="s">
        <v>2692</v>
      </c>
      <c r="I83" s="1639"/>
      <c r="J83" s="1278" t="s">
        <v>2631</v>
      </c>
      <c r="K83" s="1278" t="s">
        <v>2693</v>
      </c>
      <c r="L83" s="1278" t="s">
        <v>2680</v>
      </c>
      <c r="M83" s="1632" t="s">
        <v>18</v>
      </c>
      <c r="N83" s="1632" t="s">
        <v>18</v>
      </c>
      <c r="O83" s="1632" t="s">
        <v>18</v>
      </c>
      <c r="P83" s="1606"/>
      <c r="Q83" s="1607"/>
    </row>
    <row r="84" spans="2:17" ht="60">
      <c r="B84" s="1643"/>
      <c r="C84" s="1640"/>
      <c r="D84" s="1633"/>
      <c r="E84" s="1633"/>
      <c r="F84" s="1633"/>
      <c r="G84" s="1633"/>
      <c r="H84" s="1633"/>
      <c r="I84" s="1640"/>
      <c r="J84" s="1278" t="s">
        <v>2694</v>
      </c>
      <c r="K84" s="1278" t="s">
        <v>2695</v>
      </c>
      <c r="L84" s="1278" t="s">
        <v>1316</v>
      </c>
      <c r="M84" s="1633"/>
      <c r="N84" s="1633"/>
      <c r="O84" s="1633"/>
      <c r="P84" s="1634"/>
      <c r="Q84" s="1635"/>
    </row>
    <row r="85" spans="2:17">
      <c r="B85" s="50"/>
      <c r="C85" s="50"/>
      <c r="D85" s="50"/>
      <c r="E85" s="50"/>
      <c r="F85" s="50"/>
      <c r="G85" s="50"/>
      <c r="H85" s="50"/>
      <c r="I85" s="50"/>
      <c r="J85" s="50"/>
      <c r="K85" s="50"/>
      <c r="L85" s="50"/>
      <c r="M85" s="50"/>
      <c r="N85" s="50"/>
      <c r="O85" s="50"/>
      <c r="P85" s="50"/>
      <c r="Q85" s="50"/>
    </row>
    <row r="86" spans="2:17" ht="15.75" thickBot="1">
      <c r="B86" s="1553" t="s">
        <v>139</v>
      </c>
      <c r="C86" s="1554"/>
      <c r="D86" s="1554"/>
      <c r="E86" s="1554"/>
      <c r="F86" s="1554"/>
      <c r="G86" s="1554"/>
      <c r="H86" s="1554"/>
      <c r="I86" s="1554"/>
      <c r="J86" s="1554"/>
      <c r="K86" s="1554"/>
      <c r="L86" s="1554"/>
      <c r="M86" s="1554"/>
      <c r="N86" s="1555"/>
    </row>
    <row r="89" spans="2:17" ht="30">
      <c r="B89" s="22" t="s">
        <v>17</v>
      </c>
      <c r="C89" s="22" t="s">
        <v>80</v>
      </c>
      <c r="D89" s="1522" t="s">
        <v>79</v>
      </c>
      <c r="E89" s="1523"/>
    </row>
    <row r="90" spans="2:17">
      <c r="B90" s="78" t="s">
        <v>140</v>
      </c>
      <c r="C90" s="1256" t="s">
        <v>18</v>
      </c>
      <c r="D90" s="1535"/>
      <c r="E90" s="1535"/>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c r="A100" s="1311">
        <v>1</v>
      </c>
      <c r="B100" s="15" t="s">
        <v>2696</v>
      </c>
      <c r="C100" s="16"/>
      <c r="D100" s="15"/>
      <c r="E100" s="98"/>
      <c r="F100" s="16"/>
      <c r="G100" s="99"/>
      <c r="H100" s="100"/>
      <c r="I100" s="103"/>
      <c r="J100" s="103"/>
      <c r="K100" s="103"/>
      <c r="L100" s="103"/>
      <c r="M100" s="105"/>
      <c r="N100" s="105">
        <f>+M100*G100</f>
        <v>0</v>
      </c>
      <c r="O100" s="518"/>
      <c r="P100" s="518"/>
      <c r="Q100" s="18"/>
      <c r="R100" s="64"/>
      <c r="S100" s="64"/>
      <c r="T100" s="64"/>
      <c r="U100" s="64"/>
      <c r="V100" s="64"/>
      <c r="W100" s="64"/>
      <c r="X100" s="64"/>
      <c r="Y100" s="64"/>
      <c r="Z100" s="64"/>
    </row>
    <row r="101" spans="1:26" s="1263" customFormat="1">
      <c r="A101" s="1311">
        <f>+A100+1</f>
        <v>2</v>
      </c>
      <c r="B101" s="15"/>
      <c r="C101" s="16"/>
      <c r="D101" s="15"/>
      <c r="E101" s="98"/>
      <c r="F101" s="16"/>
      <c r="G101" s="16"/>
      <c r="H101" s="16"/>
      <c r="I101" s="103"/>
      <c r="J101" s="103"/>
      <c r="K101" s="103"/>
      <c r="L101" s="103"/>
      <c r="M101" s="105"/>
      <c r="N101" s="105"/>
      <c r="O101" s="518"/>
      <c r="P101" s="518"/>
      <c r="Q101" s="18"/>
      <c r="R101" s="64"/>
      <c r="S101" s="64"/>
      <c r="T101" s="64"/>
      <c r="U101" s="64"/>
      <c r="V101" s="64"/>
      <c r="W101" s="64"/>
      <c r="X101" s="64"/>
      <c r="Y101" s="64"/>
      <c r="Z101" s="64"/>
    </row>
    <row r="102" spans="1:26" s="1263" customFormat="1">
      <c r="A102" s="1311">
        <f>+A101+1</f>
        <v>3</v>
      </c>
      <c r="B102" s="15"/>
      <c r="C102" s="16"/>
      <c r="D102" s="15"/>
      <c r="E102" s="98"/>
      <c r="F102" s="16"/>
      <c r="G102" s="16"/>
      <c r="H102" s="16"/>
      <c r="I102" s="103"/>
      <c r="J102" s="103"/>
      <c r="K102" s="103"/>
      <c r="L102" s="103"/>
      <c r="M102" s="105"/>
      <c r="N102" s="105"/>
      <c r="O102" s="518"/>
      <c r="P102" s="518"/>
      <c r="Q102" s="18"/>
      <c r="R102" s="64"/>
      <c r="S102" s="64"/>
      <c r="T102" s="64"/>
      <c r="U102" s="64"/>
      <c r="V102" s="64"/>
      <c r="W102" s="64"/>
      <c r="X102" s="64"/>
      <c r="Y102" s="64"/>
      <c r="Z102" s="64"/>
    </row>
    <row r="103" spans="1:26" s="1263" customFormat="1">
      <c r="A103" s="1311"/>
      <c r="B103" s="17" t="s">
        <v>29</v>
      </c>
      <c r="C103" s="16"/>
      <c r="D103" s="15"/>
      <c r="E103" s="98"/>
      <c r="F103" s="16"/>
      <c r="G103" s="16"/>
      <c r="H103" s="16"/>
      <c r="I103" s="103"/>
      <c r="J103" s="103"/>
      <c r="K103" s="109">
        <f>SUM(K100:K102)</f>
        <v>0</v>
      </c>
      <c r="L103" s="109">
        <f>SUM(L100:L102)</f>
        <v>0</v>
      </c>
      <c r="M103" s="110">
        <f>SUM(M100:M102)</f>
        <v>0</v>
      </c>
      <c r="N103" s="109">
        <f>SUM(N100:N102)</f>
        <v>0</v>
      </c>
      <c r="O103" s="518"/>
      <c r="P103" s="518"/>
      <c r="Q103" s="18"/>
    </row>
    <row r="104" spans="1:26">
      <c r="B104" s="66"/>
      <c r="C104" s="66"/>
      <c r="D104" s="66"/>
      <c r="E104" s="68"/>
      <c r="F104" s="66"/>
      <c r="G104" s="66"/>
      <c r="H104" s="66"/>
      <c r="I104" s="66"/>
      <c r="J104" s="66"/>
      <c r="K104" s="66"/>
      <c r="L104" s="66"/>
      <c r="M104" s="66"/>
      <c r="N104" s="66"/>
      <c r="O104" s="66"/>
      <c r="P104" s="66"/>
    </row>
    <row r="105" spans="1:26">
      <c r="B105" s="19" t="s">
        <v>156</v>
      </c>
      <c r="C105" s="84">
        <f>+K103</f>
        <v>0</v>
      </c>
      <c r="H105" s="112"/>
      <c r="I105" s="112"/>
      <c r="J105" s="112"/>
      <c r="K105" s="112"/>
      <c r="L105" s="112"/>
      <c r="M105" s="112"/>
      <c r="N105" s="66"/>
      <c r="O105" s="66"/>
      <c r="P105" s="66"/>
    </row>
    <row r="107" spans="1:26" ht="15.75" thickBot="1"/>
    <row r="108" spans="1:26" ht="30.75" thickBot="1">
      <c r="B108" s="24" t="s">
        <v>157</v>
      </c>
      <c r="C108" s="25" t="s">
        <v>158</v>
      </c>
      <c r="D108" s="24" t="s">
        <v>28</v>
      </c>
      <c r="E108" s="25" t="s">
        <v>159</v>
      </c>
    </row>
    <row r="109" spans="1:26">
      <c r="B109" s="85" t="s">
        <v>160</v>
      </c>
      <c r="C109" s="86">
        <v>20</v>
      </c>
      <c r="D109" s="363">
        <v>0</v>
      </c>
      <c r="E109" s="1536">
        <f>+D109+D110+D111</f>
        <v>0</v>
      </c>
    </row>
    <row r="110" spans="1:26">
      <c r="B110" s="85" t="s">
        <v>161</v>
      </c>
      <c r="C110" s="71">
        <v>30</v>
      </c>
      <c r="D110" s="71">
        <v>0</v>
      </c>
      <c r="E110" s="1537"/>
    </row>
    <row r="111" spans="1:26" ht="15.75" thickBot="1">
      <c r="B111" s="85" t="s">
        <v>162</v>
      </c>
      <c r="C111" s="87">
        <v>40</v>
      </c>
      <c r="D111" s="364">
        <v>0</v>
      </c>
      <c r="E111" s="1538"/>
    </row>
    <row r="113" spans="2:17" ht="15.75" thickBot="1"/>
    <row r="114" spans="2:17" ht="15.75" thickBot="1">
      <c r="B114" s="1532" t="s">
        <v>163</v>
      </c>
      <c r="C114" s="1533"/>
      <c r="D114" s="1533"/>
      <c r="E114" s="1533"/>
      <c r="F114" s="1533"/>
      <c r="G114" s="1533"/>
      <c r="H114" s="1533"/>
      <c r="I114" s="1533"/>
      <c r="J114" s="1533"/>
      <c r="K114" s="1533"/>
      <c r="L114" s="1533"/>
      <c r="M114" s="1533"/>
      <c r="N114" s="1534"/>
    </row>
    <row r="116" spans="2:17" ht="75">
      <c r="B116" s="1309" t="s">
        <v>88</v>
      </c>
      <c r="C116" s="1309" t="s">
        <v>89</v>
      </c>
      <c r="D116" s="1309" t="s">
        <v>90</v>
      </c>
      <c r="E116" s="1309" t="s">
        <v>91</v>
      </c>
      <c r="F116" s="1309" t="s">
        <v>92</v>
      </c>
      <c r="G116" s="1309" t="s">
        <v>93</v>
      </c>
      <c r="H116" s="1309" t="s">
        <v>94</v>
      </c>
      <c r="I116" s="1309" t="s">
        <v>95</v>
      </c>
      <c r="J116" s="1522" t="s">
        <v>164</v>
      </c>
      <c r="K116" s="1529"/>
      <c r="L116" s="1523"/>
      <c r="M116" s="1309" t="s">
        <v>97</v>
      </c>
      <c r="N116" s="1309" t="s">
        <v>234</v>
      </c>
      <c r="O116" s="1309" t="s">
        <v>235</v>
      </c>
      <c r="P116" s="1522" t="s">
        <v>79</v>
      </c>
      <c r="Q116" s="1523"/>
    </row>
    <row r="117" spans="2:17" s="530" customFormat="1" ht="45">
      <c r="B117" s="1644" t="s">
        <v>1495</v>
      </c>
      <c r="C117" s="1650" t="s">
        <v>305</v>
      </c>
      <c r="D117" s="1644" t="s">
        <v>2697</v>
      </c>
      <c r="E117" s="1644">
        <v>34564311</v>
      </c>
      <c r="F117" s="1644" t="s">
        <v>2698</v>
      </c>
      <c r="G117" s="1644" t="s">
        <v>55</v>
      </c>
      <c r="H117" s="1644" t="s">
        <v>2699</v>
      </c>
      <c r="I117" s="1644"/>
      <c r="J117" s="1284" t="s">
        <v>2700</v>
      </c>
      <c r="K117" s="1288" t="s">
        <v>2701</v>
      </c>
      <c r="L117" s="1307" t="s">
        <v>2702</v>
      </c>
      <c r="M117" s="1647" t="s">
        <v>18</v>
      </c>
      <c r="N117" s="1650" t="s">
        <v>19</v>
      </c>
      <c r="O117" s="1650" t="s">
        <v>18</v>
      </c>
      <c r="P117" s="1568" t="s">
        <v>2703</v>
      </c>
      <c r="Q117" s="1569"/>
    </row>
    <row r="118" spans="2:17" s="530" customFormat="1" ht="105">
      <c r="B118" s="1645"/>
      <c r="C118" s="1651"/>
      <c r="D118" s="1645"/>
      <c r="E118" s="1645"/>
      <c r="F118" s="1645"/>
      <c r="G118" s="1645"/>
      <c r="H118" s="1645"/>
      <c r="I118" s="1645"/>
      <c r="J118" s="1284" t="s">
        <v>2487</v>
      </c>
      <c r="K118" s="1288" t="s">
        <v>2704</v>
      </c>
      <c r="L118" s="1307" t="s">
        <v>2636</v>
      </c>
      <c r="M118" s="1648"/>
      <c r="N118" s="1651"/>
      <c r="O118" s="1651"/>
      <c r="P118" s="1570"/>
      <c r="Q118" s="1571"/>
    </row>
    <row r="119" spans="2:17" s="530" customFormat="1" ht="45">
      <c r="B119" s="1645"/>
      <c r="C119" s="1651"/>
      <c r="D119" s="1645"/>
      <c r="E119" s="1645"/>
      <c r="F119" s="1645"/>
      <c r="G119" s="1645"/>
      <c r="H119" s="1645"/>
      <c r="I119" s="1645"/>
      <c r="J119" s="1284" t="s">
        <v>2705</v>
      </c>
      <c r="K119" s="1288" t="s">
        <v>2706</v>
      </c>
      <c r="L119" s="1307" t="s">
        <v>1123</v>
      </c>
      <c r="M119" s="1648"/>
      <c r="N119" s="1651"/>
      <c r="O119" s="1651"/>
      <c r="P119" s="1570"/>
      <c r="Q119" s="1571"/>
    </row>
    <row r="120" spans="2:17" s="530" customFormat="1" ht="45">
      <c r="B120" s="1645"/>
      <c r="C120" s="1651"/>
      <c r="D120" s="1645"/>
      <c r="E120" s="1645"/>
      <c r="F120" s="1645"/>
      <c r="G120" s="1645"/>
      <c r="H120" s="1645"/>
      <c r="I120" s="1645"/>
      <c r="J120" s="1284" t="s">
        <v>2707</v>
      </c>
      <c r="K120" s="1284" t="s">
        <v>2708</v>
      </c>
      <c r="L120" s="1307" t="s">
        <v>1123</v>
      </c>
      <c r="M120" s="1648"/>
      <c r="N120" s="1651"/>
      <c r="O120" s="1651"/>
      <c r="P120" s="1570"/>
      <c r="Q120" s="1571"/>
    </row>
    <row r="121" spans="2:17" s="530" customFormat="1" ht="75">
      <c r="B121" s="1646"/>
      <c r="C121" s="1652"/>
      <c r="D121" s="1646"/>
      <c r="E121" s="1646"/>
      <c r="F121" s="1646"/>
      <c r="G121" s="1646"/>
      <c r="H121" s="1646"/>
      <c r="I121" s="1646"/>
      <c r="J121" s="1284" t="s">
        <v>2709</v>
      </c>
      <c r="K121" s="1284" t="s">
        <v>2710</v>
      </c>
      <c r="L121" s="1307" t="s">
        <v>1123</v>
      </c>
      <c r="M121" s="1649"/>
      <c r="N121" s="1652"/>
      <c r="O121" s="1652"/>
      <c r="P121" s="1572"/>
      <c r="Q121" s="1573"/>
    </row>
    <row r="122" spans="2:17" s="530" customFormat="1" ht="60">
      <c r="B122" s="1284" t="s">
        <v>1075</v>
      </c>
      <c r="C122" s="1307" t="s">
        <v>305</v>
      </c>
      <c r="D122" s="1284" t="s">
        <v>2711</v>
      </c>
      <c r="E122" s="1284">
        <v>76334266</v>
      </c>
      <c r="F122" s="1284" t="s">
        <v>2712</v>
      </c>
      <c r="G122" s="1284" t="s">
        <v>2713</v>
      </c>
      <c r="H122" s="1284" t="s">
        <v>2714</v>
      </c>
      <c r="I122" s="1284"/>
      <c r="J122" s="1284" t="s">
        <v>2487</v>
      </c>
      <c r="K122" s="1284" t="s">
        <v>2715</v>
      </c>
      <c r="L122" s="1284" t="s">
        <v>1123</v>
      </c>
      <c r="M122" s="1284" t="s">
        <v>18</v>
      </c>
      <c r="N122" s="1307" t="s">
        <v>19</v>
      </c>
      <c r="O122" s="1284" t="s">
        <v>19</v>
      </c>
      <c r="P122" s="1599" t="s">
        <v>2716</v>
      </c>
      <c r="Q122" s="1600"/>
    </row>
    <row r="123" spans="2:17" ht="45">
      <c r="B123" s="1653" t="s">
        <v>227</v>
      </c>
      <c r="C123" s="1656" t="s">
        <v>321</v>
      </c>
      <c r="D123" s="1565" t="s">
        <v>2369</v>
      </c>
      <c r="E123" s="1565">
        <v>10527318</v>
      </c>
      <c r="F123" s="1565" t="s">
        <v>2717</v>
      </c>
      <c r="G123" s="1565" t="s">
        <v>2371</v>
      </c>
      <c r="H123" s="1565" t="s">
        <v>2372</v>
      </c>
      <c r="I123" s="1565" t="s">
        <v>2373</v>
      </c>
      <c r="J123" s="217" t="s">
        <v>2718</v>
      </c>
      <c r="K123" s="217" t="s">
        <v>2719</v>
      </c>
      <c r="L123" s="217" t="s">
        <v>2720</v>
      </c>
      <c r="M123" s="1565" t="s">
        <v>18</v>
      </c>
      <c r="N123" s="1565" t="s">
        <v>18</v>
      </c>
      <c r="O123" s="1565" t="s">
        <v>18</v>
      </c>
      <c r="P123" s="1568"/>
      <c r="Q123" s="1569"/>
    </row>
    <row r="124" spans="2:17" ht="45">
      <c r="B124" s="1654"/>
      <c r="C124" s="1657"/>
      <c r="D124" s="1563"/>
      <c r="E124" s="1563"/>
      <c r="F124" s="1563"/>
      <c r="G124" s="1563"/>
      <c r="H124" s="1563"/>
      <c r="I124" s="1563"/>
      <c r="J124" s="217" t="s">
        <v>2718</v>
      </c>
      <c r="K124" s="217" t="s">
        <v>2721</v>
      </c>
      <c r="L124" s="217" t="s">
        <v>2722</v>
      </c>
      <c r="M124" s="1563"/>
      <c r="N124" s="1563"/>
      <c r="O124" s="1563"/>
      <c r="P124" s="1570"/>
      <c r="Q124" s="1571"/>
    </row>
    <row r="125" spans="2:17" ht="30">
      <c r="B125" s="1654"/>
      <c r="C125" s="1657"/>
      <c r="D125" s="1563"/>
      <c r="E125" s="1563"/>
      <c r="F125" s="1563"/>
      <c r="G125" s="1563"/>
      <c r="H125" s="1563"/>
      <c r="I125" s="1563"/>
      <c r="J125" s="217" t="s">
        <v>2723</v>
      </c>
      <c r="K125" s="217" t="s">
        <v>2724</v>
      </c>
      <c r="L125" s="217" t="s">
        <v>2725</v>
      </c>
      <c r="M125" s="1563"/>
      <c r="N125" s="1563"/>
      <c r="O125" s="1563"/>
      <c r="P125" s="1570"/>
      <c r="Q125" s="1571"/>
    </row>
    <row r="126" spans="2:17" ht="30">
      <c r="B126" s="1654"/>
      <c r="C126" s="1657"/>
      <c r="D126" s="1563"/>
      <c r="E126" s="1563"/>
      <c r="F126" s="1563"/>
      <c r="G126" s="1563"/>
      <c r="H126" s="1563"/>
      <c r="I126" s="1563"/>
      <c r="J126" s="217" t="s">
        <v>2726</v>
      </c>
      <c r="K126" s="217" t="s">
        <v>2727</v>
      </c>
      <c r="L126" s="217" t="s">
        <v>1497</v>
      </c>
      <c r="M126" s="1563"/>
      <c r="N126" s="1563"/>
      <c r="O126" s="1563"/>
      <c r="P126" s="1570"/>
      <c r="Q126" s="1571"/>
    </row>
    <row r="127" spans="2:17" ht="60">
      <c r="B127" s="1654"/>
      <c r="C127" s="1657"/>
      <c r="D127" s="1563"/>
      <c r="E127" s="1563"/>
      <c r="F127" s="1563"/>
      <c r="G127" s="1563"/>
      <c r="H127" s="1563"/>
      <c r="I127" s="1563"/>
      <c r="J127" s="217" t="s">
        <v>2728</v>
      </c>
      <c r="K127" s="217" t="s">
        <v>2729</v>
      </c>
      <c r="L127" s="217" t="s">
        <v>2725</v>
      </c>
      <c r="M127" s="1563"/>
      <c r="N127" s="1563"/>
      <c r="O127" s="1563"/>
      <c r="P127" s="1570"/>
      <c r="Q127" s="1571"/>
    </row>
    <row r="128" spans="2:17">
      <c r="B128" s="1654"/>
      <c r="C128" s="1657"/>
      <c r="D128" s="1563"/>
      <c r="E128" s="1563"/>
      <c r="F128" s="1563"/>
      <c r="G128" s="1563"/>
      <c r="H128" s="1563"/>
      <c r="I128" s="1563"/>
      <c r="J128" s="217" t="s">
        <v>2730</v>
      </c>
      <c r="K128" s="217" t="s">
        <v>2731</v>
      </c>
      <c r="L128" s="217" t="s">
        <v>2370</v>
      </c>
      <c r="M128" s="1563"/>
      <c r="N128" s="1563"/>
      <c r="O128" s="1563"/>
      <c r="P128" s="1570"/>
      <c r="Q128" s="1571"/>
    </row>
    <row r="129" spans="2:17" ht="30">
      <c r="B129" s="1654"/>
      <c r="C129" s="1657"/>
      <c r="D129" s="1563"/>
      <c r="E129" s="1563"/>
      <c r="F129" s="1563"/>
      <c r="G129" s="1563"/>
      <c r="H129" s="1563"/>
      <c r="I129" s="1563"/>
      <c r="J129" s="217" t="s">
        <v>2732</v>
      </c>
      <c r="K129" s="217" t="s">
        <v>2733</v>
      </c>
      <c r="L129" s="217" t="s">
        <v>1497</v>
      </c>
      <c r="M129" s="1563"/>
      <c r="N129" s="1563"/>
      <c r="O129" s="1563"/>
      <c r="P129" s="1570"/>
      <c r="Q129" s="1571"/>
    </row>
    <row r="130" spans="2:17" ht="45">
      <c r="B130" s="1654"/>
      <c r="C130" s="1657"/>
      <c r="D130" s="1563"/>
      <c r="E130" s="1563"/>
      <c r="F130" s="1563"/>
      <c r="G130" s="1563"/>
      <c r="H130" s="1563"/>
      <c r="I130" s="1563"/>
      <c r="J130" s="217" t="s">
        <v>2734</v>
      </c>
      <c r="K130" s="217" t="s">
        <v>2735</v>
      </c>
      <c r="L130" s="217" t="s">
        <v>1497</v>
      </c>
      <c r="M130" s="1563"/>
      <c r="N130" s="1563"/>
      <c r="O130" s="1563"/>
      <c r="P130" s="1570"/>
      <c r="Q130" s="1571"/>
    </row>
    <row r="131" spans="2:17" ht="45">
      <c r="B131" s="1654"/>
      <c r="C131" s="1657"/>
      <c r="D131" s="1563"/>
      <c r="E131" s="1563"/>
      <c r="F131" s="1563"/>
      <c r="G131" s="1563"/>
      <c r="H131" s="1563"/>
      <c r="I131" s="1563"/>
      <c r="J131" s="217" t="s">
        <v>2736</v>
      </c>
      <c r="K131" s="217" t="s">
        <v>2737</v>
      </c>
      <c r="L131" s="217" t="s">
        <v>1497</v>
      </c>
      <c r="M131" s="1563"/>
      <c r="N131" s="1563"/>
      <c r="O131" s="1563"/>
      <c r="P131" s="1570"/>
      <c r="Q131" s="1571"/>
    </row>
    <row r="132" spans="2:17" ht="30">
      <c r="B132" s="1654"/>
      <c r="C132" s="1657"/>
      <c r="D132" s="1563"/>
      <c r="E132" s="1563"/>
      <c r="F132" s="1563"/>
      <c r="G132" s="1563"/>
      <c r="H132" s="1563"/>
      <c r="I132" s="1563"/>
      <c r="J132" s="217" t="s">
        <v>2738</v>
      </c>
      <c r="K132" s="217" t="s">
        <v>2739</v>
      </c>
      <c r="L132" s="217" t="s">
        <v>1497</v>
      </c>
      <c r="M132" s="1563"/>
      <c r="N132" s="1563"/>
      <c r="O132" s="1563"/>
      <c r="P132" s="1570"/>
      <c r="Q132" s="1571"/>
    </row>
    <row r="133" spans="2:17" ht="60">
      <c r="B133" s="1654"/>
      <c r="C133" s="1657"/>
      <c r="D133" s="1563"/>
      <c r="E133" s="1563"/>
      <c r="F133" s="1563"/>
      <c r="G133" s="1563"/>
      <c r="H133" s="1563"/>
      <c r="I133" s="1563"/>
      <c r="J133" s="217" t="s">
        <v>2740</v>
      </c>
      <c r="K133" s="217" t="s">
        <v>2741</v>
      </c>
      <c r="L133" s="217" t="s">
        <v>1497</v>
      </c>
      <c r="M133" s="1563"/>
      <c r="N133" s="1563"/>
      <c r="O133" s="1563"/>
      <c r="P133" s="1570"/>
      <c r="Q133" s="1571"/>
    </row>
    <row r="134" spans="2:17" ht="60">
      <c r="B134" s="1654"/>
      <c r="C134" s="1657"/>
      <c r="D134" s="1563"/>
      <c r="E134" s="1563"/>
      <c r="F134" s="1563"/>
      <c r="G134" s="1563"/>
      <c r="H134" s="1563"/>
      <c r="I134" s="1563"/>
      <c r="J134" s="217" t="s">
        <v>1563</v>
      </c>
      <c r="K134" s="217" t="s">
        <v>2742</v>
      </c>
      <c r="L134" s="217" t="s">
        <v>461</v>
      </c>
      <c r="M134" s="1563"/>
      <c r="N134" s="1563"/>
      <c r="O134" s="1563"/>
      <c r="P134" s="1570"/>
      <c r="Q134" s="1571"/>
    </row>
    <row r="135" spans="2:17" ht="60">
      <c r="B135" s="1654"/>
      <c r="C135" s="1657"/>
      <c r="D135" s="1563"/>
      <c r="E135" s="1563"/>
      <c r="F135" s="1563"/>
      <c r="G135" s="1563"/>
      <c r="H135" s="1563"/>
      <c r="I135" s="1563"/>
      <c r="J135" s="217" t="s">
        <v>2740</v>
      </c>
      <c r="K135" s="217" t="s">
        <v>2743</v>
      </c>
      <c r="L135" s="217" t="s">
        <v>1497</v>
      </c>
      <c r="M135" s="1563"/>
      <c r="N135" s="1563"/>
      <c r="O135" s="1563"/>
      <c r="P135" s="1570"/>
      <c r="Q135" s="1571"/>
    </row>
    <row r="136" spans="2:17" ht="45">
      <c r="B136" s="1654"/>
      <c r="C136" s="1657"/>
      <c r="D136" s="1563"/>
      <c r="E136" s="1563"/>
      <c r="F136" s="1563"/>
      <c r="G136" s="1563"/>
      <c r="H136" s="1563"/>
      <c r="I136" s="1563"/>
      <c r="J136" s="217" t="s">
        <v>2744</v>
      </c>
      <c r="K136" s="217"/>
      <c r="L136" s="217" t="s">
        <v>964</v>
      </c>
      <c r="M136" s="1563"/>
      <c r="N136" s="1563"/>
      <c r="O136" s="1563"/>
      <c r="P136" s="1570"/>
      <c r="Q136" s="1571"/>
    </row>
    <row r="137" spans="2:17" ht="255">
      <c r="B137" s="1655"/>
      <c r="C137" s="1658"/>
      <c r="D137" s="1564"/>
      <c r="E137" s="1564"/>
      <c r="F137" s="1564"/>
      <c r="G137" s="1564"/>
      <c r="H137" s="1564"/>
      <c r="I137" s="1564"/>
      <c r="J137" s="217" t="s">
        <v>2487</v>
      </c>
      <c r="K137" s="217" t="s">
        <v>2745</v>
      </c>
      <c r="L137" s="217" t="s">
        <v>964</v>
      </c>
      <c r="M137" s="1564"/>
      <c r="N137" s="1564"/>
      <c r="O137" s="1564"/>
      <c r="P137" s="1572"/>
      <c r="Q137" s="1573"/>
    </row>
    <row r="138" spans="2:17">
      <c r="B138" s="192"/>
      <c r="C138" s="59"/>
      <c r="D138" s="72"/>
      <c r="E138" s="72"/>
      <c r="F138" s="72"/>
      <c r="G138" s="72"/>
      <c r="H138" s="72"/>
      <c r="I138" s="59"/>
      <c r="J138" s="59"/>
      <c r="K138" s="59"/>
      <c r="L138" s="59"/>
      <c r="M138" s="59"/>
      <c r="N138" s="59"/>
      <c r="O138" s="59"/>
      <c r="P138" s="59"/>
      <c r="Q138" s="59"/>
    </row>
    <row r="139" spans="2:17" ht="30">
      <c r="B139" s="1282" t="s">
        <v>17</v>
      </c>
      <c r="C139" s="1282" t="s">
        <v>157</v>
      </c>
      <c r="D139" s="458" t="s">
        <v>158</v>
      </c>
      <c r="E139" s="1282" t="s">
        <v>28</v>
      </c>
      <c r="F139" s="590" t="s">
        <v>228</v>
      </c>
      <c r="G139" s="26"/>
    </row>
    <row r="140" spans="2:17" ht="150">
      <c r="B140" s="1540" t="s">
        <v>229</v>
      </c>
      <c r="C140" s="115" t="s">
        <v>230</v>
      </c>
      <c r="D140" s="1256">
        <v>25</v>
      </c>
      <c r="E140" s="71">
        <v>0</v>
      </c>
      <c r="F140" s="1541">
        <f>+E140+E141+E142</f>
        <v>10</v>
      </c>
      <c r="G140" s="27"/>
    </row>
    <row r="141" spans="2:17" ht="120">
      <c r="B141" s="1540"/>
      <c r="C141" s="115" t="s">
        <v>231</v>
      </c>
      <c r="D141" s="1262">
        <v>25</v>
      </c>
      <c r="E141" s="71">
        <v>0</v>
      </c>
      <c r="F141" s="1542"/>
      <c r="G141" s="27"/>
    </row>
    <row r="142" spans="2:17" ht="90">
      <c r="B142" s="1540"/>
      <c r="C142" s="115" t="s">
        <v>232</v>
      </c>
      <c r="D142" s="1256">
        <v>10</v>
      </c>
      <c r="E142" s="71">
        <v>10</v>
      </c>
      <c r="F142" s="1543"/>
      <c r="G142" s="27"/>
    </row>
    <row r="143" spans="2:17">
      <c r="C143" s="57"/>
    </row>
    <row r="145" spans="2:5">
      <c r="B145" s="8" t="s">
        <v>233</v>
      </c>
    </row>
    <row r="148" spans="2:5">
      <c r="B148" s="1309" t="s">
        <v>17</v>
      </c>
      <c r="C148" s="1309" t="s">
        <v>27</v>
      </c>
      <c r="D148" s="1283" t="s">
        <v>28</v>
      </c>
      <c r="E148" s="1283" t="s">
        <v>29</v>
      </c>
    </row>
    <row r="149" spans="2:5" ht="30">
      <c r="B149" s="1302" t="s">
        <v>236</v>
      </c>
      <c r="C149" s="1262">
        <v>40</v>
      </c>
      <c r="D149" s="1256">
        <f>+E109</f>
        <v>0</v>
      </c>
      <c r="E149" s="1519">
        <f>+D149+D150</f>
        <v>10</v>
      </c>
    </row>
    <row r="150" spans="2:5" ht="45">
      <c r="B150" s="1302" t="s">
        <v>237</v>
      </c>
      <c r="C150" s="1262">
        <v>60</v>
      </c>
      <c r="D150" s="1256">
        <f>+F140</f>
        <v>10</v>
      </c>
      <c r="E150" s="1520"/>
    </row>
  </sheetData>
  <mergeCells count="133">
    <mergeCell ref="N123:N137"/>
    <mergeCell ref="O123:O137"/>
    <mergeCell ref="P123:Q137"/>
    <mergeCell ref="B140:B142"/>
    <mergeCell ref="F140:F142"/>
    <mergeCell ref="E149:E150"/>
    <mergeCell ref="P122:Q122"/>
    <mergeCell ref="B123:B137"/>
    <mergeCell ref="C123:C137"/>
    <mergeCell ref="D123:D137"/>
    <mergeCell ref="E123:E137"/>
    <mergeCell ref="F123:F137"/>
    <mergeCell ref="G123:G137"/>
    <mergeCell ref="H123:H137"/>
    <mergeCell ref="I123:I137"/>
    <mergeCell ref="M123:M137"/>
    <mergeCell ref="H117:H121"/>
    <mergeCell ref="I117:I121"/>
    <mergeCell ref="M117:M121"/>
    <mergeCell ref="N117:N121"/>
    <mergeCell ref="O117:O121"/>
    <mergeCell ref="P117:Q121"/>
    <mergeCell ref="B117:B121"/>
    <mergeCell ref="C117:C121"/>
    <mergeCell ref="D117:D121"/>
    <mergeCell ref="E117:E121"/>
    <mergeCell ref="F117:F121"/>
    <mergeCell ref="G117:G121"/>
    <mergeCell ref="B93:P93"/>
    <mergeCell ref="B96:N96"/>
    <mergeCell ref="E109:E111"/>
    <mergeCell ref="B114:N114"/>
    <mergeCell ref="J116:L116"/>
    <mergeCell ref="P116:Q116"/>
    <mergeCell ref="N83:N84"/>
    <mergeCell ref="O83:O84"/>
    <mergeCell ref="P83:Q84"/>
    <mergeCell ref="B86:N86"/>
    <mergeCell ref="D89:E89"/>
    <mergeCell ref="D90:E90"/>
    <mergeCell ref="O75:O79"/>
    <mergeCell ref="P75:Q79"/>
    <mergeCell ref="P82:Q82"/>
    <mergeCell ref="B83:B84"/>
    <mergeCell ref="C83:C84"/>
    <mergeCell ref="D83:D84"/>
    <mergeCell ref="E83:E84"/>
    <mergeCell ref="F83:F84"/>
    <mergeCell ref="G83:G84"/>
    <mergeCell ref="H83:H84"/>
    <mergeCell ref="I83:I84"/>
    <mergeCell ref="M83:M84"/>
    <mergeCell ref="B80:B81"/>
    <mergeCell ref="C80:C81"/>
    <mergeCell ref="D80:D81"/>
    <mergeCell ref="E80:E81"/>
    <mergeCell ref="F80:F81"/>
    <mergeCell ref="G80:G81"/>
    <mergeCell ref="P73:Q73"/>
    <mergeCell ref="P74:Q74"/>
    <mergeCell ref="B75:B79"/>
    <mergeCell ref="C75:C79"/>
    <mergeCell ref="D75:D79"/>
    <mergeCell ref="E75:E79"/>
    <mergeCell ref="F75:F79"/>
    <mergeCell ref="G75:G79"/>
    <mergeCell ref="H75:H79"/>
    <mergeCell ref="I75:I79"/>
    <mergeCell ref="H80:H81"/>
    <mergeCell ref="I80:I81"/>
    <mergeCell ref="M80:M81"/>
    <mergeCell ref="N80:N81"/>
    <mergeCell ref="O80:O81"/>
    <mergeCell ref="P80:Q81"/>
    <mergeCell ref="M75:M79"/>
    <mergeCell ref="N75:N79"/>
    <mergeCell ref="H70:H72"/>
    <mergeCell ref="I70:I72"/>
    <mergeCell ref="M70:M72"/>
    <mergeCell ref="N70:N72"/>
    <mergeCell ref="O70:O72"/>
    <mergeCell ref="P70:Q72"/>
    <mergeCell ref="B70:B72"/>
    <mergeCell ref="C70:C72"/>
    <mergeCell ref="D70:D72"/>
    <mergeCell ref="E70:E72"/>
    <mergeCell ref="F70:F72"/>
    <mergeCell ref="G70:G72"/>
    <mergeCell ref="H67:H69"/>
    <mergeCell ref="I67:I69"/>
    <mergeCell ref="M67:M69"/>
    <mergeCell ref="N67:N69"/>
    <mergeCell ref="O67:O69"/>
    <mergeCell ref="P67:Q69"/>
    <mergeCell ref="B67:B69"/>
    <mergeCell ref="C67:C69"/>
    <mergeCell ref="D67:D69"/>
    <mergeCell ref="E67:E69"/>
    <mergeCell ref="F67:F69"/>
    <mergeCell ref="G67:G69"/>
    <mergeCell ref="H65:H66"/>
    <mergeCell ref="I65:I66"/>
    <mergeCell ref="M65:M66"/>
    <mergeCell ref="N65:N66"/>
    <mergeCell ref="O65:O66"/>
    <mergeCell ref="P65:Q66"/>
    <mergeCell ref="B65:B66"/>
    <mergeCell ref="C65:C66"/>
    <mergeCell ref="D65:D66"/>
    <mergeCell ref="E65:E66"/>
    <mergeCell ref="F65:F66"/>
    <mergeCell ref="G65:G66"/>
    <mergeCell ref="O55:P55"/>
    <mergeCell ref="B61:N61"/>
    <mergeCell ref="J64:L64"/>
    <mergeCell ref="P64:Q64"/>
    <mergeCell ref="C10:E10"/>
    <mergeCell ref="B14:C15"/>
    <mergeCell ref="B16:C16"/>
    <mergeCell ref="E34:E35"/>
    <mergeCell ref="M37:N37"/>
    <mergeCell ref="B45:B46"/>
    <mergeCell ref="C45:C46"/>
    <mergeCell ref="D45:E45"/>
    <mergeCell ref="B2:P2"/>
    <mergeCell ref="B4:P4"/>
    <mergeCell ref="C6:N6"/>
    <mergeCell ref="C7:N7"/>
    <mergeCell ref="C8:N8"/>
    <mergeCell ref="C9:N9"/>
    <mergeCell ref="C49:N49"/>
    <mergeCell ref="B51:N51"/>
    <mergeCell ref="O54:P54"/>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A19" zoomScale="70" zoomScaleNormal="7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46.5703125" style="28" customWidth="1"/>
    <col min="18" max="18" width="19.8554687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1177</v>
      </c>
      <c r="D6" s="1507"/>
      <c r="E6" s="1507"/>
      <c r="F6" s="1507"/>
      <c r="G6" s="1507"/>
      <c r="H6" s="1507"/>
      <c r="I6" s="1507"/>
      <c r="J6" s="1507"/>
      <c r="K6" s="1507"/>
      <c r="L6" s="1507"/>
      <c r="M6" s="1507"/>
      <c r="N6" s="1508"/>
    </row>
    <row r="7" spans="2:16" ht="15.75" thickBot="1">
      <c r="B7" s="116" t="s">
        <v>4</v>
      </c>
      <c r="C7" s="1267" t="s">
        <v>514</v>
      </c>
      <c r="D7" s="1267"/>
      <c r="E7" s="1267"/>
      <c r="F7" s="1267"/>
      <c r="G7" s="1267"/>
      <c r="H7" s="1267"/>
      <c r="I7" s="1267"/>
      <c r="J7" s="1267"/>
      <c r="K7" s="1267"/>
      <c r="L7" s="1267"/>
      <c r="M7" s="1267"/>
      <c r="N7" s="1268"/>
    </row>
    <row r="8" spans="2:16" ht="15.75" thickBot="1">
      <c r="B8" s="116" t="s">
        <v>6</v>
      </c>
      <c r="C8" s="1267" t="s">
        <v>514</v>
      </c>
      <c r="D8" s="1267"/>
      <c r="E8" s="1267"/>
      <c r="F8" s="1267"/>
      <c r="G8" s="1267"/>
      <c r="H8" s="1267"/>
      <c r="I8" s="1267"/>
      <c r="J8" s="1267"/>
      <c r="K8" s="1267"/>
      <c r="L8" s="1267"/>
      <c r="M8" s="1267"/>
      <c r="N8" s="1268"/>
    </row>
    <row r="9" spans="2:16" ht="15.75" thickBot="1">
      <c r="B9" s="116" t="s">
        <v>7</v>
      </c>
      <c r="C9" s="1267" t="s">
        <v>514</v>
      </c>
      <c r="D9" s="1267"/>
      <c r="E9" s="1267"/>
      <c r="F9" s="1267"/>
      <c r="G9" s="1267"/>
      <c r="H9" s="1267"/>
      <c r="I9" s="1267"/>
      <c r="J9" s="1267"/>
      <c r="K9" s="1267"/>
      <c r="L9" s="1267"/>
      <c r="M9" s="1267"/>
      <c r="N9" s="1268"/>
    </row>
    <row r="10" spans="2:16" ht="15.75" thickBot="1">
      <c r="B10" s="116" t="s">
        <v>238</v>
      </c>
      <c r="C10" s="1514">
        <v>20</v>
      </c>
      <c r="D10" s="1514"/>
      <c r="E10" s="1515"/>
      <c r="F10" s="32"/>
      <c r="G10" s="32"/>
      <c r="H10" s="32"/>
      <c r="I10" s="32"/>
      <c r="J10" s="32"/>
      <c r="K10" s="32"/>
      <c r="L10" s="32"/>
      <c r="M10" s="32"/>
      <c r="N10" s="33"/>
    </row>
    <row r="11" spans="2:16" ht="15.75" thickBot="1">
      <c r="B11" s="117" t="s">
        <v>8</v>
      </c>
      <c r="C11" s="242">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c r="B14" s="1516" t="s">
        <v>9</v>
      </c>
      <c r="C14" s="1516"/>
      <c r="D14" s="1265" t="s">
        <v>10</v>
      </c>
      <c r="E14" s="1265" t="s">
        <v>11</v>
      </c>
      <c r="F14" s="1265" t="s">
        <v>12</v>
      </c>
      <c r="G14" s="148"/>
      <c r="I14" s="41"/>
      <c r="J14" s="41"/>
      <c r="K14" s="41"/>
      <c r="L14" s="41"/>
      <c r="M14" s="41"/>
      <c r="N14" s="1289"/>
    </row>
    <row r="15" spans="2:16">
      <c r="B15" s="1516"/>
      <c r="C15" s="1516"/>
      <c r="D15" s="1265">
        <v>20</v>
      </c>
      <c r="E15" s="42">
        <v>835312400</v>
      </c>
      <c r="F15" s="221">
        <v>400</v>
      </c>
      <c r="G15" s="1659"/>
      <c r="I15" s="45"/>
      <c r="J15" s="45"/>
      <c r="K15" s="45"/>
      <c r="L15" s="45"/>
      <c r="M15" s="45"/>
      <c r="N15" s="1289"/>
    </row>
    <row r="16" spans="2:16" ht="15.75" thickBot="1">
      <c r="B16" s="1516" t="s">
        <v>13</v>
      </c>
      <c r="C16" s="1516"/>
      <c r="D16" s="1265"/>
      <c r="E16" s="151">
        <f>SUM(E15:E15)</f>
        <v>835312400</v>
      </c>
      <c r="F16" s="4">
        <f>SUM(F15:F15)</f>
        <v>400</v>
      </c>
      <c r="G16" s="1659"/>
      <c r="H16" s="46"/>
      <c r="I16" s="39"/>
      <c r="J16" s="39"/>
      <c r="K16" s="39"/>
      <c r="L16" s="39"/>
      <c r="M16" s="39"/>
      <c r="N16" s="47"/>
    </row>
    <row r="17" spans="1:14" ht="45.75" thickBot="1">
      <c r="A17" s="48"/>
      <c r="B17" s="345" t="s">
        <v>14</v>
      </c>
      <c r="C17" s="49" t="s">
        <v>15</v>
      </c>
      <c r="D17" s="346"/>
      <c r="E17" s="41"/>
      <c r="F17" s="41"/>
      <c r="G17" s="41"/>
      <c r="H17" s="41"/>
      <c r="I17" s="50"/>
      <c r="J17" s="50"/>
      <c r="K17" s="50"/>
      <c r="L17" s="50"/>
      <c r="M17" s="50"/>
    </row>
    <row r="18" spans="1:14" ht="15.75" thickBot="1">
      <c r="A18" s="51">
        <v>1</v>
      </c>
      <c r="C18" s="52">
        <f>+F16*0.8</f>
        <v>320</v>
      </c>
      <c r="D18" s="347"/>
      <c r="E18" s="6">
        <f>E16</f>
        <v>835312400</v>
      </c>
      <c r="F18" s="7"/>
      <c r="G18" s="7"/>
      <c r="H18" s="7"/>
      <c r="I18" s="53"/>
      <c r="J18" s="53"/>
      <c r="K18" s="53"/>
      <c r="L18" s="53"/>
      <c r="M18" s="53"/>
    </row>
    <row r="19" spans="1:14">
      <c r="A19" s="142"/>
      <c r="C19" s="54"/>
      <c r="D19" s="348"/>
      <c r="E19" s="349"/>
      <c r="F19" s="7"/>
      <c r="G19" s="7"/>
      <c r="H19" s="7"/>
      <c r="I19" s="53"/>
      <c r="J19" s="53"/>
      <c r="K19" s="53"/>
      <c r="L19" s="53"/>
      <c r="M19" s="53"/>
    </row>
    <row r="20" spans="1:14">
      <c r="A20" s="142"/>
      <c r="C20" s="54"/>
      <c r="D20" s="348"/>
      <c r="E20" s="349"/>
      <c r="F20" s="7"/>
      <c r="G20" s="7"/>
      <c r="H20" s="7"/>
      <c r="I20" s="53"/>
      <c r="J20" s="53"/>
      <c r="K20" s="53"/>
      <c r="L20" s="53"/>
      <c r="M20" s="53"/>
    </row>
    <row r="21" spans="1:14">
      <c r="A21" s="142"/>
      <c r="B21" s="8" t="s">
        <v>16</v>
      </c>
      <c r="C21" s="208"/>
      <c r="D21" s="350"/>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ht="30">
      <c r="A23" s="142"/>
      <c r="B23" s="1309" t="s">
        <v>17</v>
      </c>
      <c r="C23" s="1309" t="s">
        <v>18</v>
      </c>
      <c r="D23" s="1309" t="s">
        <v>19</v>
      </c>
      <c r="E23" s="1309" t="s">
        <v>1178</v>
      </c>
      <c r="F23" s="57"/>
      <c r="G23" s="57"/>
      <c r="H23" s="57"/>
      <c r="I23" s="39"/>
      <c r="J23" s="39"/>
      <c r="K23" s="39"/>
      <c r="L23" s="39"/>
      <c r="M23" s="39"/>
      <c r="N23" s="1289"/>
    </row>
    <row r="24" spans="1:14">
      <c r="A24" s="142"/>
      <c r="B24" s="59" t="s">
        <v>20</v>
      </c>
      <c r="C24" s="1371" t="s">
        <v>21</v>
      </c>
      <c r="D24" s="1256"/>
      <c r="E24" s="88"/>
      <c r="F24" s="57"/>
      <c r="G24" s="57"/>
      <c r="H24" s="57"/>
      <c r="I24" s="39"/>
      <c r="J24" s="39"/>
      <c r="K24" s="39"/>
      <c r="L24" s="39"/>
      <c r="M24" s="39"/>
      <c r="N24" s="1289"/>
    </row>
    <row r="25" spans="1:14">
      <c r="A25" s="142"/>
      <c r="B25" s="59" t="s">
        <v>22</v>
      </c>
      <c r="C25" s="1371" t="s">
        <v>21</v>
      </c>
      <c r="D25" s="1256"/>
      <c r="E25" s="88"/>
      <c r="F25" s="57"/>
      <c r="G25" s="57"/>
      <c r="H25" s="57"/>
      <c r="I25" s="39"/>
      <c r="J25" s="39"/>
      <c r="K25" s="39"/>
      <c r="L25" s="39"/>
      <c r="M25" s="39"/>
      <c r="N25" s="1289"/>
    </row>
    <row r="26" spans="1:14">
      <c r="A26" s="142"/>
      <c r="B26" s="59" t="s">
        <v>23</v>
      </c>
      <c r="C26" s="1371" t="s">
        <v>21</v>
      </c>
      <c r="D26" s="1256"/>
      <c r="E26" s="88"/>
      <c r="F26" s="57"/>
      <c r="G26" s="57"/>
      <c r="H26" s="57"/>
      <c r="I26" s="39"/>
      <c r="J26" s="39"/>
      <c r="K26" s="39"/>
      <c r="L26" s="39"/>
      <c r="M26" s="39"/>
      <c r="N26" s="1289"/>
    </row>
    <row r="27" spans="1:14" s="30" customFormat="1" ht="233.25" customHeight="1">
      <c r="A27" s="142"/>
      <c r="B27" s="78" t="s">
        <v>24</v>
      </c>
      <c r="C27" s="1262"/>
      <c r="D27" s="1370" t="s">
        <v>21</v>
      </c>
      <c r="E27" s="351" t="s">
        <v>1179</v>
      </c>
      <c r="F27" s="58"/>
      <c r="G27" s="58"/>
      <c r="H27" s="58"/>
      <c r="I27" s="29"/>
      <c r="J27" s="29"/>
      <c r="K27" s="29"/>
      <c r="L27" s="29"/>
      <c r="M27" s="29"/>
      <c r="N27" s="352"/>
    </row>
    <row r="28" spans="1:14" s="30" customFormat="1" ht="19.5" customHeight="1">
      <c r="A28" s="142"/>
      <c r="B28" s="91" t="s">
        <v>240</v>
      </c>
      <c r="C28" s="1370" t="s">
        <v>21</v>
      </c>
      <c r="D28" s="353"/>
      <c r="E28" s="192"/>
      <c r="F28" s="58"/>
      <c r="G28" s="58"/>
      <c r="H28" s="58"/>
      <c r="I28" s="29"/>
      <c r="J28" s="29"/>
      <c r="K28" s="29"/>
      <c r="L28" s="29"/>
      <c r="M28" s="29"/>
      <c r="N28" s="352"/>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30">
      <c r="A34" s="142"/>
      <c r="B34" s="1302" t="s">
        <v>30</v>
      </c>
      <c r="C34" s="1262">
        <v>40</v>
      </c>
      <c r="D34" s="1256">
        <f>+D137</f>
        <v>0</v>
      </c>
      <c r="E34" s="1519">
        <f>+D34+D35</f>
        <v>0</v>
      </c>
      <c r="F34" s="57"/>
      <c r="G34" s="57"/>
      <c r="H34" s="57"/>
      <c r="I34" s="39"/>
      <c r="J34" s="39"/>
      <c r="K34" s="39"/>
      <c r="L34" s="39"/>
      <c r="M34" s="39"/>
      <c r="N34" s="1289"/>
    </row>
    <row r="35" spans="1:26" ht="60">
      <c r="A35" s="142"/>
      <c r="B35" s="1302" t="s">
        <v>31</v>
      </c>
      <c r="C35" s="1262">
        <v>60</v>
      </c>
      <c r="D35" s="1256">
        <f>+D138</f>
        <v>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117.75" customHeight="1">
      <c r="A41" s="1311">
        <v>1</v>
      </c>
      <c r="B41" s="15" t="s">
        <v>1177</v>
      </c>
      <c r="C41" s="15" t="s">
        <v>1177</v>
      </c>
      <c r="D41" s="15" t="s">
        <v>1180</v>
      </c>
      <c r="E41" s="354" t="s">
        <v>1181</v>
      </c>
      <c r="F41" s="355" t="s">
        <v>1182</v>
      </c>
      <c r="G41" s="99" t="s">
        <v>51</v>
      </c>
      <c r="H41" s="194">
        <v>39821</v>
      </c>
      <c r="I41" s="100">
        <v>40939</v>
      </c>
      <c r="J41" s="103" t="s">
        <v>19</v>
      </c>
      <c r="K41" s="105">
        <v>26</v>
      </c>
      <c r="L41" s="103"/>
      <c r="M41" s="105">
        <v>320</v>
      </c>
      <c r="N41" s="105" t="s">
        <v>51</v>
      </c>
      <c r="O41" s="106">
        <v>473000000</v>
      </c>
      <c r="P41" s="106">
        <v>58</v>
      </c>
      <c r="Q41" s="18" t="s">
        <v>6870</v>
      </c>
      <c r="R41" s="64"/>
      <c r="S41" s="64"/>
      <c r="T41" s="64"/>
      <c r="U41" s="64"/>
      <c r="V41" s="64"/>
      <c r="W41" s="64"/>
      <c r="X41" s="64"/>
      <c r="Y41" s="64"/>
      <c r="Z41" s="64"/>
    </row>
    <row r="42" spans="1:26" s="136" customFormat="1">
      <c r="A42" s="129"/>
      <c r="B42" s="130" t="s">
        <v>29</v>
      </c>
      <c r="C42" s="131"/>
      <c r="D42" s="109"/>
      <c r="E42" s="356"/>
      <c r="F42" s="131"/>
      <c r="G42" s="131"/>
      <c r="H42" s="131"/>
      <c r="I42" s="133"/>
      <c r="J42" s="133"/>
      <c r="K42" s="109" t="s">
        <v>6871</v>
      </c>
      <c r="L42" s="109">
        <f>SUM(L41:L41)</f>
        <v>0</v>
      </c>
      <c r="M42" s="110">
        <f>SUM(M41:M41)</f>
        <v>320</v>
      </c>
      <c r="N42" s="109">
        <f>SUM(N41:N41)</f>
        <v>0</v>
      </c>
      <c r="O42" s="134">
        <f>O41</f>
        <v>473000000</v>
      </c>
      <c r="P42" s="134"/>
      <c r="Q42" s="135"/>
    </row>
    <row r="43" spans="1:26" s="66" customFormat="1">
      <c r="E43" s="68"/>
    </row>
    <row r="44" spans="1:26" s="66" customFormat="1">
      <c r="B44" s="1509" t="s">
        <v>57</v>
      </c>
      <c r="C44" s="1509" t="s">
        <v>58</v>
      </c>
      <c r="D44" s="1511" t="s">
        <v>59</v>
      </c>
      <c r="E44" s="1511"/>
    </row>
    <row r="45" spans="1:26" s="66" customFormat="1">
      <c r="B45" s="1510"/>
      <c r="C45" s="1510"/>
      <c r="D45" s="1266" t="s">
        <v>60</v>
      </c>
      <c r="E45" s="358" t="s">
        <v>61</v>
      </c>
    </row>
    <row r="46" spans="1:26" s="66" customFormat="1">
      <c r="A46" s="66" t="s">
        <v>987</v>
      </c>
      <c r="B46" s="19" t="s">
        <v>62</v>
      </c>
      <c r="C46" s="160" t="str">
        <f>+K42</f>
        <v>26</v>
      </c>
      <c r="D46" s="1276" t="s">
        <v>21</v>
      </c>
      <c r="E46" s="71"/>
      <c r="F46" s="112"/>
      <c r="G46" s="112"/>
      <c r="H46" s="112"/>
      <c r="I46" s="112"/>
      <c r="J46" s="112"/>
      <c r="K46" s="112"/>
      <c r="L46" s="112"/>
      <c r="M46" s="112"/>
    </row>
    <row r="47" spans="1:26" s="66" customFormat="1">
      <c r="B47" s="19" t="s">
        <v>64</v>
      </c>
      <c r="C47" s="160">
        <f>+M42</f>
        <v>320</v>
      </c>
      <c r="D47" s="1276" t="s">
        <v>21</v>
      </c>
      <c r="E47" s="71"/>
    </row>
    <row r="48" spans="1:26" s="66" customFormat="1">
      <c r="B48" s="113"/>
      <c r="C48" s="1512"/>
      <c r="D48" s="1512"/>
      <c r="E48" s="1512"/>
      <c r="F48" s="1512"/>
      <c r="G48" s="1512"/>
      <c r="H48" s="1512"/>
      <c r="I48" s="1512"/>
      <c r="J48" s="1512"/>
      <c r="K48" s="1512"/>
      <c r="L48" s="1512"/>
      <c r="M48" s="1512"/>
      <c r="N48" s="1512"/>
    </row>
    <row r="49" spans="2:19" ht="15.75" thickBot="1"/>
    <row r="50" spans="2:19" ht="15.75" thickBot="1">
      <c r="B50" s="1513" t="s">
        <v>65</v>
      </c>
      <c r="C50" s="1513"/>
      <c r="D50" s="1513"/>
      <c r="E50" s="1513"/>
      <c r="F50" s="1513"/>
      <c r="G50" s="1513"/>
      <c r="H50" s="1513"/>
      <c r="I50" s="1513"/>
      <c r="J50" s="1513"/>
      <c r="K50" s="1513"/>
      <c r="L50" s="1513"/>
      <c r="M50" s="1513"/>
      <c r="N50" s="1513"/>
    </row>
    <row r="53" spans="2:19" ht="105">
      <c r="B53" s="1309" t="s">
        <v>66</v>
      </c>
      <c r="C53" s="22" t="s">
        <v>67</v>
      </c>
      <c r="D53" s="22" t="s">
        <v>68</v>
      </c>
      <c r="E53" s="22" t="s">
        <v>69</v>
      </c>
      <c r="F53" s="22" t="s">
        <v>70</v>
      </c>
      <c r="G53" s="22" t="s">
        <v>71</v>
      </c>
      <c r="H53" s="22" t="s">
        <v>72</v>
      </c>
      <c r="I53" s="22" t="s">
        <v>73</v>
      </c>
      <c r="J53" s="22" t="s">
        <v>74</v>
      </c>
      <c r="K53" s="22" t="s">
        <v>75</v>
      </c>
      <c r="L53" s="22" t="s">
        <v>76</v>
      </c>
      <c r="M53" s="23" t="s">
        <v>77</v>
      </c>
      <c r="N53" s="23" t="s">
        <v>78</v>
      </c>
      <c r="O53" s="1522" t="s">
        <v>79</v>
      </c>
      <c r="P53" s="1523"/>
      <c r="Q53" s="22" t="s">
        <v>80</v>
      </c>
    </row>
    <row r="54" spans="2:19">
      <c r="B54" s="72" t="s">
        <v>81</v>
      </c>
      <c r="C54" s="72" t="s">
        <v>81</v>
      </c>
      <c r="D54" s="74"/>
      <c r="E54" s="74"/>
      <c r="F54" s="76"/>
      <c r="G54" s="76"/>
      <c r="H54" s="76"/>
      <c r="I54" s="77" t="s">
        <v>18</v>
      </c>
      <c r="J54" s="77"/>
      <c r="K54" s="59"/>
      <c r="L54" s="59"/>
      <c r="M54" s="59"/>
      <c r="N54" s="59"/>
      <c r="O54" s="1526"/>
      <c r="P54" s="1527"/>
      <c r="Q54" s="1256" t="s">
        <v>18</v>
      </c>
    </row>
    <row r="55" spans="2:19">
      <c r="B55" s="28" t="s">
        <v>84</v>
      </c>
    </row>
    <row r="56" spans="2:19">
      <c r="B56" s="28" t="s">
        <v>85</v>
      </c>
    </row>
    <row r="57" spans="2:19">
      <c r="B57" s="28" t="s">
        <v>86</v>
      </c>
    </row>
    <row r="59" spans="2:19" ht="15.75" thickBot="1"/>
    <row r="60" spans="2:19" ht="15.75" thickBot="1">
      <c r="B60" s="1532" t="s">
        <v>87</v>
      </c>
      <c r="C60" s="1533"/>
      <c r="D60" s="1533"/>
      <c r="E60" s="1533"/>
      <c r="F60" s="1533"/>
      <c r="G60" s="1533"/>
      <c r="H60" s="1533"/>
      <c r="I60" s="1533"/>
      <c r="J60" s="1533"/>
      <c r="K60" s="1533"/>
      <c r="L60" s="1533"/>
      <c r="M60" s="1533"/>
      <c r="N60" s="1534"/>
    </row>
    <row r="63" spans="2:19" ht="75">
      <c r="B63" s="1309" t="s">
        <v>88</v>
      </c>
      <c r="C63" s="1309" t="s">
        <v>89</v>
      </c>
      <c r="D63" s="1309" t="s">
        <v>90</v>
      </c>
      <c r="E63" s="1309" t="s">
        <v>91</v>
      </c>
      <c r="F63" s="1309" t="s">
        <v>92</v>
      </c>
      <c r="G63" s="1309" t="s">
        <v>93</v>
      </c>
      <c r="H63" s="1309" t="s">
        <v>94</v>
      </c>
      <c r="I63" s="1309" t="s">
        <v>95</v>
      </c>
      <c r="J63" s="1522" t="s">
        <v>164</v>
      </c>
      <c r="K63" s="1529"/>
      <c r="L63" s="1523"/>
      <c r="M63" s="1309" t="s">
        <v>97</v>
      </c>
      <c r="N63" s="1309" t="s">
        <v>234</v>
      </c>
      <c r="O63" s="1309" t="s">
        <v>235</v>
      </c>
      <c r="P63" s="1522" t="s">
        <v>79</v>
      </c>
      <c r="Q63" s="1523"/>
      <c r="R63" s="1522" t="s">
        <v>994</v>
      </c>
      <c r="S63" s="1523"/>
    </row>
    <row r="64" spans="2:19" ht="45">
      <c r="B64" s="1660"/>
      <c r="C64" s="1661"/>
      <c r="D64" s="1661"/>
      <c r="E64" s="1661"/>
      <c r="F64" s="1661"/>
      <c r="G64" s="1661"/>
      <c r="H64" s="1661"/>
      <c r="I64" s="1662"/>
      <c r="J64" s="88" t="s">
        <v>165</v>
      </c>
      <c r="K64" s="89" t="s">
        <v>166</v>
      </c>
      <c r="L64" s="77" t="s">
        <v>167</v>
      </c>
      <c r="M64" s="1526"/>
      <c r="N64" s="1663"/>
      <c r="O64" s="1663"/>
      <c r="P64" s="1663"/>
      <c r="Q64" s="1527"/>
      <c r="R64" s="1528" t="s">
        <v>1183</v>
      </c>
      <c r="S64" s="1528"/>
    </row>
    <row r="65" spans="2:19" ht="75.75" customHeight="1">
      <c r="B65" s="1642" t="s">
        <v>1184</v>
      </c>
      <c r="C65" s="1664" t="s">
        <v>1185</v>
      </c>
      <c r="D65" s="1632" t="s">
        <v>1186</v>
      </c>
      <c r="E65" s="1666">
        <v>31536533</v>
      </c>
      <c r="F65" s="1632" t="s">
        <v>1038</v>
      </c>
      <c r="G65" s="1632" t="s">
        <v>1187</v>
      </c>
      <c r="H65" s="1668">
        <v>36140</v>
      </c>
      <c r="I65" s="1632"/>
      <c r="J65" s="78" t="s">
        <v>1188</v>
      </c>
      <c r="K65" s="91" t="s">
        <v>1189</v>
      </c>
      <c r="L65" s="91" t="s">
        <v>1190</v>
      </c>
      <c r="M65" s="1632" t="s">
        <v>18</v>
      </c>
      <c r="N65" s="1670" t="s">
        <v>18</v>
      </c>
      <c r="O65" s="1632" t="s">
        <v>18</v>
      </c>
      <c r="P65" s="1606"/>
      <c r="Q65" s="1607"/>
      <c r="R65" s="1528"/>
      <c r="S65" s="1528"/>
    </row>
    <row r="66" spans="2:19" ht="62.25" customHeight="1">
      <c r="B66" s="1643"/>
      <c r="C66" s="1665"/>
      <c r="D66" s="1633"/>
      <c r="E66" s="1667"/>
      <c r="F66" s="1633"/>
      <c r="G66" s="1633"/>
      <c r="H66" s="1669"/>
      <c r="I66" s="1633"/>
      <c r="J66" s="78" t="s">
        <v>1191</v>
      </c>
      <c r="K66" s="91" t="s">
        <v>1192</v>
      </c>
      <c r="L66" s="91" t="s">
        <v>1190</v>
      </c>
      <c r="M66" s="1633"/>
      <c r="N66" s="1671"/>
      <c r="O66" s="1633"/>
      <c r="P66" s="1634"/>
      <c r="Q66" s="1635"/>
      <c r="R66" s="1528"/>
      <c r="S66" s="1528"/>
    </row>
    <row r="67" spans="2:19" ht="165" customHeight="1">
      <c r="B67" s="192" t="s">
        <v>119</v>
      </c>
      <c r="C67" s="359" t="s">
        <v>1185</v>
      </c>
      <c r="D67" s="1262" t="s">
        <v>1193</v>
      </c>
      <c r="E67" s="360">
        <v>1062300670</v>
      </c>
      <c r="F67" s="78" t="s">
        <v>277</v>
      </c>
      <c r="G67" s="78" t="s">
        <v>1194</v>
      </c>
      <c r="H67" s="361">
        <v>41376</v>
      </c>
      <c r="I67" s="78"/>
      <c r="J67" s="78" t="s">
        <v>1195</v>
      </c>
      <c r="K67" s="91" t="s">
        <v>1196</v>
      </c>
      <c r="L67" s="91" t="s">
        <v>1197</v>
      </c>
      <c r="M67" s="1262" t="s">
        <v>18</v>
      </c>
      <c r="N67" s="1269" t="s">
        <v>18</v>
      </c>
      <c r="O67" s="1262" t="s">
        <v>18</v>
      </c>
      <c r="P67" s="1530"/>
      <c r="Q67" s="1531"/>
      <c r="R67" s="1528"/>
      <c r="S67" s="1528"/>
    </row>
    <row r="68" spans="2:19" ht="90.75" customHeight="1">
      <c r="B68" s="192" t="s">
        <v>119</v>
      </c>
      <c r="C68" s="359" t="s">
        <v>1185</v>
      </c>
      <c r="D68" s="1262" t="s">
        <v>1198</v>
      </c>
      <c r="E68" s="360">
        <v>31477828</v>
      </c>
      <c r="F68" s="78" t="s">
        <v>1199</v>
      </c>
      <c r="G68" s="78" t="s">
        <v>465</v>
      </c>
      <c r="H68" s="216">
        <v>40102</v>
      </c>
      <c r="I68" s="78"/>
      <c r="J68" s="78" t="s">
        <v>1191</v>
      </c>
      <c r="K68" s="91" t="s">
        <v>1200</v>
      </c>
      <c r="L68" s="91" t="s">
        <v>1201</v>
      </c>
      <c r="M68" s="1262" t="s">
        <v>18</v>
      </c>
      <c r="N68" s="1269" t="s">
        <v>19</v>
      </c>
      <c r="O68" s="1262" t="s">
        <v>18</v>
      </c>
      <c r="P68" s="1672" t="s">
        <v>1202</v>
      </c>
      <c r="Q68" s="1673"/>
      <c r="R68" s="1528"/>
      <c r="S68" s="1528"/>
    </row>
    <row r="70" spans="2:19" ht="15.75" thickBot="1"/>
    <row r="71" spans="2:19" ht="15.75" thickBot="1">
      <c r="B71" s="1532" t="s">
        <v>139</v>
      </c>
      <c r="C71" s="1533"/>
      <c r="D71" s="1533"/>
      <c r="E71" s="1533"/>
      <c r="F71" s="1533"/>
      <c r="G71" s="1533"/>
      <c r="H71" s="1533"/>
      <c r="I71" s="1533"/>
      <c r="J71" s="1533"/>
      <c r="K71" s="1533"/>
      <c r="L71" s="1533"/>
      <c r="M71" s="1533"/>
      <c r="N71" s="1534"/>
    </row>
    <row r="74" spans="2:19" ht="30">
      <c r="B74" s="22" t="s">
        <v>17</v>
      </c>
      <c r="C74" s="22" t="s">
        <v>80</v>
      </c>
      <c r="D74" s="1522" t="s">
        <v>79</v>
      </c>
      <c r="E74" s="1523"/>
    </row>
    <row r="75" spans="2:19" ht="30">
      <c r="B75" s="78" t="s">
        <v>140</v>
      </c>
      <c r="C75" s="1371" t="s">
        <v>18</v>
      </c>
      <c r="D75" s="1524"/>
      <c r="E75" s="1525"/>
    </row>
    <row r="78" spans="2:19">
      <c r="B78" s="1505" t="s">
        <v>141</v>
      </c>
      <c r="C78" s="1506"/>
      <c r="D78" s="1506"/>
      <c r="E78" s="1506"/>
      <c r="F78" s="1506"/>
      <c r="G78" s="1506"/>
      <c r="H78" s="1506"/>
      <c r="I78" s="1506"/>
      <c r="J78" s="1506"/>
      <c r="K78" s="1506"/>
      <c r="L78" s="1506"/>
      <c r="M78" s="1506"/>
      <c r="N78" s="1506"/>
      <c r="O78" s="1506"/>
      <c r="P78" s="1506"/>
    </row>
    <row r="80" spans="2:19" ht="15.75" thickBot="1"/>
    <row r="81" spans="1:26" ht="15.75" thickBot="1">
      <c r="B81" s="1532" t="s">
        <v>142</v>
      </c>
      <c r="C81" s="1533"/>
      <c r="D81" s="1533"/>
      <c r="E81" s="1533"/>
      <c r="F81" s="1533"/>
      <c r="G81" s="1533"/>
      <c r="H81" s="1533"/>
      <c r="I81" s="1533"/>
      <c r="J81" s="1533"/>
      <c r="K81" s="1533"/>
      <c r="L81" s="1533"/>
      <c r="M81" s="1533"/>
      <c r="N81" s="1534"/>
    </row>
    <row r="83" spans="1:26" ht="15.75" thickBot="1">
      <c r="M83" s="10"/>
      <c r="N83" s="10"/>
    </row>
    <row r="84" spans="1:26" s="39" customFormat="1" ht="60">
      <c r="B84" s="11" t="s">
        <v>33</v>
      </c>
      <c r="C84" s="11" t="s">
        <v>34</v>
      </c>
      <c r="D84" s="11" t="s">
        <v>35</v>
      </c>
      <c r="E84" s="11" t="s">
        <v>36</v>
      </c>
      <c r="F84" s="11" t="s">
        <v>37</v>
      </c>
      <c r="G84" s="11" t="s">
        <v>38</v>
      </c>
      <c r="H84" s="11" t="s">
        <v>39</v>
      </c>
      <c r="I84" s="11" t="s">
        <v>40</v>
      </c>
      <c r="J84" s="11" t="s">
        <v>41</v>
      </c>
      <c r="K84" s="11" t="s">
        <v>42</v>
      </c>
      <c r="L84" s="11" t="s">
        <v>43</v>
      </c>
      <c r="M84" s="12" t="s">
        <v>44</v>
      </c>
      <c r="N84" s="11" t="s">
        <v>45</v>
      </c>
      <c r="O84" s="11" t="s">
        <v>46</v>
      </c>
      <c r="P84" s="13" t="s">
        <v>47</v>
      </c>
      <c r="Q84" s="13" t="s">
        <v>48</v>
      </c>
    </row>
    <row r="85" spans="1:26" s="1263" customFormat="1">
      <c r="A85" s="1311">
        <v>1</v>
      </c>
      <c r="B85" s="15"/>
      <c r="C85" s="15"/>
      <c r="D85" s="15"/>
      <c r="E85" s="15"/>
      <c r="F85" s="16"/>
      <c r="G85" s="99"/>
      <c r="H85" s="362"/>
      <c r="I85" s="362"/>
      <c r="J85" s="103"/>
      <c r="K85" s="105"/>
      <c r="L85" s="103"/>
      <c r="M85" s="105"/>
      <c r="N85" s="105"/>
      <c r="O85" s="106"/>
      <c r="P85" s="106"/>
      <c r="Q85" s="18"/>
      <c r="R85" s="64"/>
      <c r="S85" s="64"/>
      <c r="T85" s="64"/>
      <c r="U85" s="64"/>
      <c r="V85" s="64"/>
      <c r="W85" s="64"/>
      <c r="X85" s="64"/>
      <c r="Y85" s="64"/>
      <c r="Z85" s="64"/>
    </row>
    <row r="86" spans="1:26" s="1263" customFormat="1">
      <c r="A86" s="1311">
        <f>+A85+1</f>
        <v>2</v>
      </c>
      <c r="B86" s="15"/>
      <c r="C86" s="15"/>
      <c r="D86" s="15"/>
      <c r="E86" s="15"/>
      <c r="F86" s="16"/>
      <c r="G86" s="16"/>
      <c r="H86" s="100"/>
      <c r="I86" s="100"/>
      <c r="J86" s="103"/>
      <c r="K86" s="105"/>
      <c r="L86" s="103"/>
      <c r="M86" s="105"/>
      <c r="N86" s="105"/>
      <c r="O86" s="106"/>
      <c r="P86" s="106"/>
      <c r="Q86" s="18"/>
      <c r="R86" s="64"/>
      <c r="S86" s="64"/>
      <c r="T86" s="64"/>
      <c r="U86" s="64"/>
      <c r="V86" s="64"/>
      <c r="W86" s="64"/>
      <c r="X86" s="64"/>
      <c r="Y86" s="64"/>
      <c r="Z86" s="64"/>
    </row>
    <row r="87" spans="1:26" s="1263" customFormat="1">
      <c r="A87" s="1311">
        <f t="shared" ref="A87" si="0">+A86+1</f>
        <v>3</v>
      </c>
      <c r="B87" s="15"/>
      <c r="C87" s="15"/>
      <c r="D87" s="15"/>
      <c r="E87" s="15"/>
      <c r="F87" s="16"/>
      <c r="G87" s="16"/>
      <c r="H87" s="362"/>
      <c r="I87" s="362"/>
      <c r="J87" s="103"/>
      <c r="K87" s="105"/>
      <c r="L87" s="103"/>
      <c r="M87" s="105"/>
      <c r="N87" s="105"/>
      <c r="O87" s="106"/>
      <c r="P87" s="106"/>
      <c r="Q87" s="18"/>
      <c r="R87" s="64"/>
      <c r="S87" s="64"/>
      <c r="T87" s="64"/>
      <c r="U87" s="64"/>
      <c r="V87" s="64"/>
      <c r="W87" s="64"/>
      <c r="X87" s="64"/>
      <c r="Y87" s="64"/>
      <c r="Z87" s="64"/>
    </row>
    <row r="88" spans="1:26" s="136" customFormat="1">
      <c r="A88" s="129"/>
      <c r="B88" s="130" t="s">
        <v>29</v>
      </c>
      <c r="C88" s="131"/>
      <c r="D88" s="109"/>
      <c r="E88" s="132"/>
      <c r="F88" s="131"/>
      <c r="G88" s="131"/>
      <c r="H88" s="131"/>
      <c r="I88" s="133"/>
      <c r="J88" s="133"/>
      <c r="K88" s="109">
        <f>SUM(K85:K87)</f>
        <v>0</v>
      </c>
      <c r="L88" s="109">
        <f>SUM(L85:L87)</f>
        <v>0</v>
      </c>
      <c r="M88" s="110">
        <f>SUM(M85:M87)</f>
        <v>0</v>
      </c>
      <c r="N88" s="109">
        <f>SUM(N85:N87)</f>
        <v>0</v>
      </c>
      <c r="O88" s="134"/>
      <c r="P88" s="134"/>
      <c r="Q88" s="135"/>
    </row>
    <row r="89" spans="1:26">
      <c r="B89" s="66"/>
      <c r="C89" s="66"/>
      <c r="D89" s="66"/>
      <c r="E89" s="68"/>
      <c r="F89" s="66"/>
      <c r="G89" s="66"/>
      <c r="H89" s="66"/>
      <c r="I89" s="66"/>
      <c r="J89" s="66"/>
      <c r="K89" s="66"/>
      <c r="L89" s="66"/>
      <c r="M89" s="66"/>
      <c r="N89" s="66"/>
      <c r="O89" s="66"/>
      <c r="P89" s="66"/>
    </row>
    <row r="90" spans="1:26">
      <c r="B90" s="19" t="s">
        <v>156</v>
      </c>
      <c r="C90" s="84">
        <f>+K88</f>
        <v>0</v>
      </c>
      <c r="H90" s="112"/>
      <c r="I90" s="112"/>
      <c r="J90" s="112"/>
      <c r="K90" s="112"/>
      <c r="L90" s="112"/>
      <c r="M90" s="112"/>
      <c r="N90" s="66"/>
      <c r="O90" s="66"/>
      <c r="P90" s="66"/>
    </row>
    <row r="92" spans="1:26" ht="15.75" thickBot="1"/>
    <row r="93" spans="1:26" ht="30.75" thickBot="1">
      <c r="B93" s="24" t="s">
        <v>157</v>
      </c>
      <c r="C93" s="25" t="s">
        <v>158</v>
      </c>
      <c r="D93" s="24" t="s">
        <v>28</v>
      </c>
      <c r="E93" s="25" t="s">
        <v>159</v>
      </c>
    </row>
    <row r="94" spans="1:26">
      <c r="B94" s="85" t="s">
        <v>160</v>
      </c>
      <c r="C94" s="86">
        <v>20</v>
      </c>
      <c r="D94" s="363">
        <v>0</v>
      </c>
      <c r="E94" s="1536">
        <f>+D94+D95+D96</f>
        <v>0</v>
      </c>
    </row>
    <row r="95" spans="1:26">
      <c r="B95" s="85" t="s">
        <v>161</v>
      </c>
      <c r="C95" s="71">
        <v>30</v>
      </c>
      <c r="D95" s="71">
        <v>0</v>
      </c>
      <c r="E95" s="1537"/>
    </row>
    <row r="96" spans="1:26" ht="15.75" thickBot="1">
      <c r="B96" s="85" t="s">
        <v>162</v>
      </c>
      <c r="C96" s="87">
        <v>40</v>
      </c>
      <c r="D96" s="364">
        <v>0</v>
      </c>
      <c r="E96" s="1538"/>
    </row>
    <row r="98" spans="2:17" ht="15.75" thickBot="1"/>
    <row r="99" spans="2:17" ht="15.75" thickBot="1">
      <c r="B99" s="1532" t="s">
        <v>163</v>
      </c>
      <c r="C99" s="1533"/>
      <c r="D99" s="1533"/>
      <c r="E99" s="1533"/>
      <c r="F99" s="1533"/>
      <c r="G99" s="1533"/>
      <c r="H99" s="1533"/>
      <c r="I99" s="1533"/>
      <c r="J99" s="1533"/>
      <c r="K99" s="1533"/>
      <c r="L99" s="1533"/>
      <c r="M99" s="1533"/>
      <c r="N99" s="1534"/>
    </row>
    <row r="101" spans="2:17" ht="75">
      <c r="B101" s="1309" t="s">
        <v>88</v>
      </c>
      <c r="C101" s="1309" t="s">
        <v>89</v>
      </c>
      <c r="D101" s="1309" t="s">
        <v>90</v>
      </c>
      <c r="E101" s="1309" t="s">
        <v>91</v>
      </c>
      <c r="F101" s="1309" t="s">
        <v>92</v>
      </c>
      <c r="G101" s="1309" t="s">
        <v>93</v>
      </c>
      <c r="H101" s="1309" t="s">
        <v>94</v>
      </c>
      <c r="I101" s="1309" t="s">
        <v>95</v>
      </c>
      <c r="J101" s="1522" t="s">
        <v>164</v>
      </c>
      <c r="K101" s="1529"/>
      <c r="L101" s="1523"/>
      <c r="M101" s="1309" t="s">
        <v>97</v>
      </c>
      <c r="N101" s="1309" t="s">
        <v>234</v>
      </c>
      <c r="O101" s="1309" t="s">
        <v>235</v>
      </c>
      <c r="P101" s="1522" t="s">
        <v>79</v>
      </c>
      <c r="Q101" s="1523"/>
    </row>
    <row r="102" spans="2:17" s="331" customFormat="1" ht="45">
      <c r="B102" s="1299" t="s">
        <v>1073</v>
      </c>
      <c r="C102" s="1253" t="s">
        <v>1185</v>
      </c>
      <c r="D102" s="1302" t="s">
        <v>1203</v>
      </c>
      <c r="E102" s="1302">
        <v>29284493</v>
      </c>
      <c r="F102" s="1299" t="s">
        <v>1204</v>
      </c>
      <c r="G102" s="1299" t="s">
        <v>1105</v>
      </c>
      <c r="H102" s="1300">
        <v>40124</v>
      </c>
      <c r="I102" s="1301"/>
      <c r="J102" s="1299" t="s">
        <v>1205</v>
      </c>
      <c r="K102" s="1299" t="s">
        <v>1206</v>
      </c>
      <c r="L102" s="1299"/>
      <c r="M102" s="1299" t="s">
        <v>18</v>
      </c>
      <c r="N102" s="1299" t="s">
        <v>19</v>
      </c>
      <c r="O102" s="1299" t="s">
        <v>18</v>
      </c>
      <c r="P102" s="1674" t="s">
        <v>1207</v>
      </c>
      <c r="Q102" s="1674"/>
    </row>
    <row r="103" spans="2:17" s="331" customFormat="1" ht="60">
      <c r="B103" s="1299" t="s">
        <v>1075</v>
      </c>
      <c r="C103" s="1253" t="s">
        <v>1185</v>
      </c>
      <c r="D103" s="1302" t="s">
        <v>1208</v>
      </c>
      <c r="E103" s="1302">
        <v>43907999</v>
      </c>
      <c r="F103" s="1299" t="s">
        <v>1209</v>
      </c>
      <c r="G103" s="1299" t="s">
        <v>1210</v>
      </c>
      <c r="H103" s="1300">
        <v>40016</v>
      </c>
      <c r="I103" s="1301"/>
      <c r="J103" s="1299" t="s">
        <v>1211</v>
      </c>
      <c r="K103" s="1301" t="s">
        <v>1212</v>
      </c>
      <c r="L103" s="1301"/>
      <c r="M103" s="1299" t="s">
        <v>18</v>
      </c>
      <c r="N103" s="1299" t="s">
        <v>19</v>
      </c>
      <c r="O103" s="1299" t="s">
        <v>18</v>
      </c>
      <c r="P103" s="1674" t="s">
        <v>1207</v>
      </c>
      <c r="Q103" s="1674"/>
    </row>
    <row r="104" spans="2:17" s="331" customFormat="1" ht="30">
      <c r="B104" s="1299" t="s">
        <v>1075</v>
      </c>
      <c r="C104" s="1253" t="s">
        <v>1185</v>
      </c>
      <c r="D104" s="1302" t="s">
        <v>1213</v>
      </c>
      <c r="E104" s="1302">
        <v>66917758</v>
      </c>
      <c r="F104" s="1299" t="s">
        <v>780</v>
      </c>
      <c r="G104" s="1299" t="s">
        <v>1214</v>
      </c>
      <c r="H104" s="1300">
        <v>38555</v>
      </c>
      <c r="I104" s="1301"/>
      <c r="J104" s="1299" t="s">
        <v>1215</v>
      </c>
      <c r="K104" s="1301" t="s">
        <v>1216</v>
      </c>
      <c r="L104" s="1301"/>
      <c r="M104" s="1299" t="s">
        <v>18</v>
      </c>
      <c r="N104" s="1299" t="s">
        <v>19</v>
      </c>
      <c r="O104" s="1299" t="s">
        <v>18</v>
      </c>
      <c r="P104" s="1674" t="s">
        <v>1207</v>
      </c>
      <c r="Q104" s="1674"/>
    </row>
    <row r="105" spans="2:17" s="331" customFormat="1" ht="30">
      <c r="B105" s="1299" t="s">
        <v>1075</v>
      </c>
      <c r="C105" s="1253" t="s">
        <v>1185</v>
      </c>
      <c r="D105" s="1302" t="s">
        <v>1217</v>
      </c>
      <c r="E105" s="1302">
        <v>29111905</v>
      </c>
      <c r="F105" s="1299" t="s">
        <v>1218</v>
      </c>
      <c r="G105" s="1299" t="s">
        <v>1219</v>
      </c>
      <c r="H105" s="1300">
        <v>41835</v>
      </c>
      <c r="I105" s="1301"/>
      <c r="J105" s="1299"/>
      <c r="K105" s="1301"/>
      <c r="L105" s="1301"/>
      <c r="M105" s="1299" t="s">
        <v>18</v>
      </c>
      <c r="N105" s="1299" t="s">
        <v>19</v>
      </c>
      <c r="O105" s="1299" t="s">
        <v>18</v>
      </c>
      <c r="P105" s="1674" t="s">
        <v>1220</v>
      </c>
      <c r="Q105" s="1674"/>
    </row>
    <row r="106" spans="2:17" s="331" customFormat="1" ht="45">
      <c r="B106" s="1299" t="s">
        <v>1075</v>
      </c>
      <c r="C106" s="1253" t="s">
        <v>1185</v>
      </c>
      <c r="D106" s="1302" t="s">
        <v>1221</v>
      </c>
      <c r="E106" s="1302">
        <v>31496640</v>
      </c>
      <c r="F106" s="1299" t="s">
        <v>464</v>
      </c>
      <c r="G106" s="1299" t="s">
        <v>465</v>
      </c>
      <c r="H106" s="1299"/>
      <c r="I106" s="1301"/>
      <c r="J106" s="1299"/>
      <c r="K106" s="1301"/>
      <c r="L106" s="1301"/>
      <c r="M106" s="1299" t="s">
        <v>18</v>
      </c>
      <c r="N106" s="1299" t="s">
        <v>19</v>
      </c>
      <c r="O106" s="1299" t="s">
        <v>18</v>
      </c>
      <c r="P106" s="1674" t="s">
        <v>1222</v>
      </c>
      <c r="Q106" s="1674"/>
    </row>
    <row r="107" spans="2:17" s="331" customFormat="1" ht="45">
      <c r="B107" s="1299" t="s">
        <v>1075</v>
      </c>
      <c r="C107" s="1253" t="s">
        <v>1185</v>
      </c>
      <c r="D107" s="1302" t="s">
        <v>1223</v>
      </c>
      <c r="E107" s="1302">
        <v>31449152</v>
      </c>
      <c r="F107" s="1299" t="s">
        <v>1209</v>
      </c>
      <c r="G107" s="1299" t="s">
        <v>1224</v>
      </c>
      <c r="H107" s="1300">
        <v>40522</v>
      </c>
      <c r="I107" s="1301"/>
      <c r="J107" s="1299" t="s">
        <v>1225</v>
      </c>
      <c r="K107" s="1301" t="s">
        <v>1226</v>
      </c>
      <c r="L107" s="1301"/>
      <c r="M107" s="1299" t="s">
        <v>18</v>
      </c>
      <c r="N107" s="1299" t="s">
        <v>19</v>
      </c>
      <c r="O107" s="1299" t="s">
        <v>18</v>
      </c>
      <c r="P107" s="1674" t="s">
        <v>1207</v>
      </c>
      <c r="Q107" s="1674"/>
    </row>
    <row r="108" spans="2:17" s="331" customFormat="1" ht="30">
      <c r="B108" s="1299" t="s">
        <v>1075</v>
      </c>
      <c r="C108" s="1253" t="s">
        <v>1185</v>
      </c>
      <c r="D108" s="1302" t="s">
        <v>1227</v>
      </c>
      <c r="E108" s="1302">
        <v>1112480564</v>
      </c>
      <c r="F108" s="1299" t="s">
        <v>780</v>
      </c>
      <c r="G108" s="1299" t="s">
        <v>1214</v>
      </c>
      <c r="H108" s="1300">
        <v>41131</v>
      </c>
      <c r="I108" s="1301"/>
      <c r="J108" s="1299"/>
      <c r="K108" s="1301"/>
      <c r="L108" s="1301"/>
      <c r="M108" s="1299" t="s">
        <v>18</v>
      </c>
      <c r="N108" s="1299" t="s">
        <v>19</v>
      </c>
      <c r="O108" s="1299" t="s">
        <v>18</v>
      </c>
      <c r="P108" s="1674" t="s">
        <v>1220</v>
      </c>
      <c r="Q108" s="1674"/>
    </row>
    <row r="109" spans="2:17" s="331" customFormat="1" ht="60">
      <c r="B109" s="1299" t="s">
        <v>1075</v>
      </c>
      <c r="C109" s="1253" t="s">
        <v>1185</v>
      </c>
      <c r="D109" s="1302" t="s">
        <v>1228</v>
      </c>
      <c r="E109" s="1302">
        <v>31529670</v>
      </c>
      <c r="F109" s="1299" t="s">
        <v>780</v>
      </c>
      <c r="G109" s="1299" t="s">
        <v>1229</v>
      </c>
      <c r="H109" s="1300">
        <v>38295</v>
      </c>
      <c r="I109" s="1301"/>
      <c r="J109" s="1299" t="s">
        <v>1230</v>
      </c>
      <c r="K109" s="1299" t="s">
        <v>1231</v>
      </c>
      <c r="L109" s="1301"/>
      <c r="M109" s="1299" t="s">
        <v>18</v>
      </c>
      <c r="N109" s="1299" t="s">
        <v>19</v>
      </c>
      <c r="O109" s="1299" t="s">
        <v>18</v>
      </c>
      <c r="P109" s="1674" t="s">
        <v>1207</v>
      </c>
      <c r="Q109" s="1674"/>
    </row>
    <row r="110" spans="2:17" s="331" customFormat="1" ht="105">
      <c r="B110" s="1299" t="s">
        <v>1075</v>
      </c>
      <c r="C110" s="1253" t="s">
        <v>1185</v>
      </c>
      <c r="D110" s="1302" t="s">
        <v>1232</v>
      </c>
      <c r="E110" s="1302">
        <v>34510683</v>
      </c>
      <c r="F110" s="1299" t="s">
        <v>1233</v>
      </c>
      <c r="G110" s="1299" t="s">
        <v>266</v>
      </c>
      <c r="H110" s="1300">
        <v>40508</v>
      </c>
      <c r="I110" s="1301"/>
      <c r="J110" s="1299" t="s">
        <v>1234</v>
      </c>
      <c r="K110" s="365" t="s">
        <v>1235</v>
      </c>
      <c r="L110" s="1301"/>
      <c r="M110" s="1299" t="s">
        <v>18</v>
      </c>
      <c r="N110" s="1299" t="s">
        <v>19</v>
      </c>
      <c r="O110" s="1299" t="s">
        <v>18</v>
      </c>
      <c r="P110" s="1674" t="s">
        <v>1207</v>
      </c>
      <c r="Q110" s="1674"/>
    </row>
    <row r="111" spans="2:17" s="331" customFormat="1" ht="30">
      <c r="B111" s="1299" t="s">
        <v>1075</v>
      </c>
      <c r="C111" s="1253" t="s">
        <v>1185</v>
      </c>
      <c r="D111" s="1302" t="s">
        <v>1236</v>
      </c>
      <c r="E111" s="1302">
        <v>31497534</v>
      </c>
      <c r="F111" s="1299" t="s">
        <v>780</v>
      </c>
      <c r="G111" s="1299"/>
      <c r="H111" s="1299"/>
      <c r="I111" s="1301"/>
      <c r="J111" s="1299"/>
      <c r="K111" s="1301"/>
      <c r="L111" s="1301"/>
      <c r="M111" s="1299" t="s">
        <v>18</v>
      </c>
      <c r="N111" s="1299" t="s">
        <v>19</v>
      </c>
      <c r="O111" s="1299" t="s">
        <v>18</v>
      </c>
      <c r="P111" s="1674" t="s">
        <v>1220</v>
      </c>
      <c r="Q111" s="1674"/>
    </row>
    <row r="112" spans="2:17" s="331" customFormat="1" ht="45">
      <c r="B112" s="1674" t="s">
        <v>227</v>
      </c>
      <c r="C112" s="1253" t="s">
        <v>1185</v>
      </c>
      <c r="D112" s="1674" t="s">
        <v>1237</v>
      </c>
      <c r="E112" s="1674">
        <v>94439020</v>
      </c>
      <c r="F112" s="1674" t="s">
        <v>323</v>
      </c>
      <c r="G112" s="1674" t="s">
        <v>1105</v>
      </c>
      <c r="H112" s="1675">
        <v>38331</v>
      </c>
      <c r="I112" s="1676" t="s">
        <v>1238</v>
      </c>
      <c r="J112" s="1299" t="s">
        <v>1239</v>
      </c>
      <c r="K112" s="1299" t="s">
        <v>1240</v>
      </c>
      <c r="L112" s="1301"/>
      <c r="M112" s="1674" t="s">
        <v>18</v>
      </c>
      <c r="N112" s="1299" t="s">
        <v>19</v>
      </c>
      <c r="O112" s="1674" t="s">
        <v>18</v>
      </c>
      <c r="P112" s="1674" t="s">
        <v>1207</v>
      </c>
      <c r="Q112" s="1674"/>
    </row>
    <row r="113" spans="2:17" s="331" customFormat="1" ht="30">
      <c r="B113" s="1674"/>
      <c r="C113" s="1253" t="s">
        <v>1185</v>
      </c>
      <c r="D113" s="1674"/>
      <c r="E113" s="1674"/>
      <c r="F113" s="1674"/>
      <c r="G113" s="1674"/>
      <c r="H113" s="1675"/>
      <c r="I113" s="1676"/>
      <c r="J113" s="1299" t="s">
        <v>1241</v>
      </c>
      <c r="K113" s="1299" t="s">
        <v>1242</v>
      </c>
      <c r="L113" s="1301"/>
      <c r="M113" s="1674"/>
      <c r="N113" s="1299" t="s">
        <v>19</v>
      </c>
      <c r="O113" s="1674"/>
      <c r="P113" s="1674"/>
      <c r="Q113" s="1674"/>
    </row>
    <row r="114" spans="2:17" s="331" customFormat="1" ht="60">
      <c r="B114" s="1302" t="s">
        <v>207</v>
      </c>
      <c r="C114" s="1253" t="s">
        <v>1185</v>
      </c>
      <c r="D114" s="1302" t="s">
        <v>1243</v>
      </c>
      <c r="E114" s="1302">
        <v>38665470</v>
      </c>
      <c r="F114" s="1299" t="s">
        <v>1244</v>
      </c>
      <c r="G114" s="1299" t="s">
        <v>1245</v>
      </c>
      <c r="H114" s="1300">
        <v>40326</v>
      </c>
      <c r="I114" s="1299"/>
      <c r="J114" s="1299" t="s">
        <v>1246</v>
      </c>
      <c r="K114" s="1299" t="s">
        <v>1247</v>
      </c>
      <c r="L114" s="1299"/>
      <c r="M114" s="1299" t="s">
        <v>18</v>
      </c>
      <c r="N114" s="1299" t="s">
        <v>19</v>
      </c>
      <c r="O114" s="1299" t="s">
        <v>18</v>
      </c>
      <c r="P114" s="1674" t="s">
        <v>1207</v>
      </c>
      <c r="Q114" s="1674"/>
    </row>
    <row r="115" spans="2:17" s="331" customFormat="1" ht="30.75" customHeight="1">
      <c r="B115" s="1302" t="s">
        <v>1248</v>
      </c>
      <c r="C115" s="1253" t="s">
        <v>1185</v>
      </c>
      <c r="D115" s="1302" t="s">
        <v>1249</v>
      </c>
      <c r="E115" s="366">
        <v>32612641</v>
      </c>
      <c r="F115" s="1299" t="s">
        <v>1250</v>
      </c>
      <c r="G115" s="1299" t="s">
        <v>1251</v>
      </c>
      <c r="H115" s="1300">
        <v>39072</v>
      </c>
      <c r="I115" s="1299">
        <v>1865</v>
      </c>
      <c r="J115" s="1299"/>
      <c r="K115" s="1299"/>
      <c r="L115" s="1299"/>
      <c r="M115" s="1299" t="s">
        <v>18</v>
      </c>
      <c r="N115" s="1299" t="s">
        <v>19</v>
      </c>
      <c r="O115" s="1299" t="s">
        <v>18</v>
      </c>
      <c r="P115" s="1674" t="s">
        <v>1220</v>
      </c>
      <c r="Q115" s="1674"/>
    </row>
    <row r="116" spans="2:17" s="331" customFormat="1" ht="30">
      <c r="B116" s="1302" t="s">
        <v>531</v>
      </c>
      <c r="C116" s="1253" t="s">
        <v>1185</v>
      </c>
      <c r="D116" s="1302" t="s">
        <v>1252</v>
      </c>
      <c r="E116" s="1302">
        <v>1130641432</v>
      </c>
      <c r="F116" s="1299" t="s">
        <v>1218</v>
      </c>
      <c r="G116" s="1299" t="s">
        <v>1253</v>
      </c>
      <c r="H116" s="1300">
        <v>40635</v>
      </c>
      <c r="I116" s="1299"/>
      <c r="J116" s="1299"/>
      <c r="K116" s="1299"/>
      <c r="L116" s="1299"/>
      <c r="M116" s="1299" t="s">
        <v>18</v>
      </c>
      <c r="N116" s="1299" t="s">
        <v>19</v>
      </c>
      <c r="O116" s="1299" t="s">
        <v>18</v>
      </c>
      <c r="P116" s="1674" t="s">
        <v>1220</v>
      </c>
      <c r="Q116" s="1674"/>
    </row>
    <row r="117" spans="2:17" s="331" customFormat="1" ht="60">
      <c r="B117" s="1302" t="s">
        <v>531</v>
      </c>
      <c r="C117" s="1253" t="s">
        <v>1185</v>
      </c>
      <c r="D117" s="1302" t="s">
        <v>1254</v>
      </c>
      <c r="E117" s="1302">
        <v>38670247</v>
      </c>
      <c r="F117" s="1299" t="s">
        <v>1209</v>
      </c>
      <c r="G117" s="1299" t="s">
        <v>1194</v>
      </c>
      <c r="H117" s="1300">
        <v>41374</v>
      </c>
      <c r="I117" s="1299"/>
      <c r="J117" s="1299" t="s">
        <v>1255</v>
      </c>
      <c r="K117" s="1299"/>
      <c r="L117" s="1299"/>
      <c r="M117" s="1299" t="s">
        <v>18</v>
      </c>
      <c r="N117" s="1299" t="s">
        <v>19</v>
      </c>
      <c r="O117" s="1299" t="s">
        <v>18</v>
      </c>
      <c r="P117" s="1674" t="s">
        <v>1220</v>
      </c>
      <c r="Q117" s="1674"/>
    </row>
    <row r="118" spans="2:17" s="331" customFormat="1" ht="30">
      <c r="B118" s="1302" t="s">
        <v>531</v>
      </c>
      <c r="C118" s="1253" t="s">
        <v>1185</v>
      </c>
      <c r="D118" s="1302" t="s">
        <v>1256</v>
      </c>
      <c r="E118" s="1302">
        <v>1130593280</v>
      </c>
      <c r="F118" s="1299" t="s">
        <v>1209</v>
      </c>
      <c r="G118" s="1299" t="s">
        <v>1194</v>
      </c>
      <c r="H118" s="1300">
        <v>40245</v>
      </c>
      <c r="I118" s="1299"/>
      <c r="J118" s="1299" t="s">
        <v>1257</v>
      </c>
      <c r="K118" s="1299" t="s">
        <v>1258</v>
      </c>
      <c r="L118" s="1299"/>
      <c r="M118" s="1299" t="s">
        <v>18</v>
      </c>
      <c r="N118" s="1299" t="s">
        <v>19</v>
      </c>
      <c r="O118" s="1299" t="s">
        <v>18</v>
      </c>
      <c r="P118" s="1674" t="s">
        <v>1220</v>
      </c>
      <c r="Q118" s="1674"/>
    </row>
    <row r="119" spans="2:17" s="331" customFormat="1" ht="30">
      <c r="B119" s="1302" t="s">
        <v>531</v>
      </c>
      <c r="C119" s="1253" t="s">
        <v>1185</v>
      </c>
      <c r="D119" s="1302" t="s">
        <v>1259</v>
      </c>
      <c r="E119" s="1302">
        <v>66742751</v>
      </c>
      <c r="F119" s="1299" t="s">
        <v>780</v>
      </c>
      <c r="G119" s="1299" t="s">
        <v>1260</v>
      </c>
      <c r="H119" s="1300">
        <v>39801</v>
      </c>
      <c r="I119" s="1299"/>
      <c r="J119" s="1299" t="s">
        <v>1261</v>
      </c>
      <c r="K119" s="1299" t="s">
        <v>1262</v>
      </c>
      <c r="L119" s="1299"/>
      <c r="M119" s="1299" t="s">
        <v>18</v>
      </c>
      <c r="N119" s="1299" t="s">
        <v>19</v>
      </c>
      <c r="O119" s="1299" t="s">
        <v>18</v>
      </c>
      <c r="P119" s="1674" t="s">
        <v>1207</v>
      </c>
      <c r="Q119" s="1674"/>
    </row>
    <row r="120" spans="2:17" s="331" customFormat="1" ht="30">
      <c r="B120" s="1302" t="s">
        <v>531</v>
      </c>
      <c r="C120" s="1253" t="s">
        <v>1185</v>
      </c>
      <c r="D120" s="1302" t="s">
        <v>1263</v>
      </c>
      <c r="E120" s="1302">
        <v>1112464239</v>
      </c>
      <c r="F120" s="1299" t="s">
        <v>1209</v>
      </c>
      <c r="G120" s="1299" t="s">
        <v>1194</v>
      </c>
      <c r="H120" s="1300">
        <v>40052</v>
      </c>
      <c r="I120" s="1299"/>
      <c r="J120" s="1299"/>
      <c r="K120" s="1299"/>
      <c r="L120" s="1299"/>
      <c r="M120" s="1299" t="s">
        <v>18</v>
      </c>
      <c r="N120" s="1299" t="s">
        <v>19</v>
      </c>
      <c r="O120" s="1299" t="s">
        <v>18</v>
      </c>
      <c r="P120" s="1674" t="s">
        <v>1220</v>
      </c>
      <c r="Q120" s="1674"/>
    </row>
    <row r="121" spans="2:17" s="331" customFormat="1" ht="15" customHeight="1">
      <c r="B121" s="1302" t="s">
        <v>531</v>
      </c>
      <c r="C121" s="1253" t="s">
        <v>1185</v>
      </c>
      <c r="D121" s="1677" t="s">
        <v>1264</v>
      </c>
      <c r="E121" s="1677">
        <v>66953606</v>
      </c>
      <c r="F121" s="1674" t="s">
        <v>1209</v>
      </c>
      <c r="G121" s="1674" t="s">
        <v>1265</v>
      </c>
      <c r="H121" s="1675">
        <v>35770</v>
      </c>
      <c r="I121" s="1674"/>
      <c r="J121" s="1299" t="s">
        <v>1266</v>
      </c>
      <c r="K121" s="1300">
        <v>39873</v>
      </c>
      <c r="L121" s="1299"/>
      <c r="M121" s="1674" t="s">
        <v>18</v>
      </c>
      <c r="N121" s="1299" t="s">
        <v>19</v>
      </c>
      <c r="O121" s="1674" t="s">
        <v>18</v>
      </c>
      <c r="P121" s="1678" t="s">
        <v>1207</v>
      </c>
      <c r="Q121" s="1679"/>
    </row>
    <row r="122" spans="2:17" s="331" customFormat="1" ht="63.75" customHeight="1">
      <c r="B122" s="1302"/>
      <c r="C122" s="1253" t="s">
        <v>1185</v>
      </c>
      <c r="D122" s="1677"/>
      <c r="E122" s="1677"/>
      <c r="F122" s="1674"/>
      <c r="G122" s="1674"/>
      <c r="H122" s="1675"/>
      <c r="I122" s="1674"/>
      <c r="J122" s="1299" t="s">
        <v>1253</v>
      </c>
      <c r="K122" s="1299" t="s">
        <v>1267</v>
      </c>
      <c r="L122" s="1299"/>
      <c r="M122" s="1674"/>
      <c r="N122" s="1299" t="s">
        <v>19</v>
      </c>
      <c r="O122" s="1674"/>
      <c r="P122" s="1680"/>
      <c r="Q122" s="1681"/>
    </row>
    <row r="123" spans="2:17" s="331" customFormat="1" ht="45">
      <c r="B123" s="1302" t="s">
        <v>531</v>
      </c>
      <c r="C123" s="1253" t="s">
        <v>1185</v>
      </c>
      <c r="D123" s="1302" t="s">
        <v>1268</v>
      </c>
      <c r="E123" s="1302">
        <v>29569927</v>
      </c>
      <c r="F123" s="1299" t="s">
        <v>1269</v>
      </c>
      <c r="G123" s="1299" t="s">
        <v>790</v>
      </c>
      <c r="H123" s="1300">
        <v>41810</v>
      </c>
      <c r="I123" s="1299"/>
      <c r="J123" s="1299" t="s">
        <v>1270</v>
      </c>
      <c r="K123" s="1299" t="s">
        <v>1271</v>
      </c>
      <c r="L123" s="1299"/>
      <c r="M123" s="1299" t="s">
        <v>18</v>
      </c>
      <c r="N123" s="1299" t="s">
        <v>19</v>
      </c>
      <c r="O123" s="1299" t="s">
        <v>18</v>
      </c>
      <c r="P123" s="1674" t="s">
        <v>1207</v>
      </c>
      <c r="Q123" s="1674"/>
    </row>
    <row r="124" spans="2:17" s="331" customFormat="1" ht="45">
      <c r="B124" s="1302" t="s">
        <v>531</v>
      </c>
      <c r="C124" s="1253" t="s">
        <v>1185</v>
      </c>
      <c r="D124" s="1302" t="s">
        <v>1272</v>
      </c>
      <c r="E124" s="1302">
        <v>31448718</v>
      </c>
      <c r="F124" s="1299" t="s">
        <v>464</v>
      </c>
      <c r="G124" s="1299" t="s">
        <v>465</v>
      </c>
      <c r="H124" s="1300">
        <v>40975</v>
      </c>
      <c r="I124" s="1299"/>
      <c r="J124" s="1299"/>
      <c r="K124" s="1299"/>
      <c r="L124" s="1299"/>
      <c r="M124" s="1299" t="s">
        <v>18</v>
      </c>
      <c r="N124" s="1299" t="s">
        <v>19</v>
      </c>
      <c r="O124" s="1299" t="s">
        <v>18</v>
      </c>
      <c r="P124" s="1674" t="s">
        <v>1220</v>
      </c>
      <c r="Q124" s="1674"/>
    </row>
    <row r="125" spans="2:17" ht="15.75" thickBot="1"/>
    <row r="126" spans="2:17" ht="30">
      <c r="B126" s="1283" t="s">
        <v>17</v>
      </c>
      <c r="C126" s="1283" t="s">
        <v>157</v>
      </c>
      <c r="D126" s="1309" t="s">
        <v>158</v>
      </c>
      <c r="E126" s="1283" t="s">
        <v>28</v>
      </c>
      <c r="F126" s="25" t="s">
        <v>228</v>
      </c>
      <c r="G126" s="178"/>
    </row>
    <row r="127" spans="2:17" ht="150">
      <c r="B127" s="1540" t="s">
        <v>229</v>
      </c>
      <c r="C127" s="115" t="s">
        <v>230</v>
      </c>
      <c r="D127" s="1256">
        <v>25</v>
      </c>
      <c r="E127" s="71">
        <v>0</v>
      </c>
      <c r="F127" s="1541">
        <f>+E127+E128+E129</f>
        <v>0</v>
      </c>
      <c r="G127" s="27"/>
    </row>
    <row r="128" spans="2:17" ht="120">
      <c r="B128" s="1540"/>
      <c r="C128" s="115" t="s">
        <v>231</v>
      </c>
      <c r="D128" s="1262">
        <v>25</v>
      </c>
      <c r="E128" s="71">
        <v>0</v>
      </c>
      <c r="F128" s="1542"/>
      <c r="G128" s="27"/>
    </row>
    <row r="129" spans="2:7" ht="90">
      <c r="B129" s="1540"/>
      <c r="C129" s="115" t="s">
        <v>232</v>
      </c>
      <c r="D129" s="1256">
        <v>10</v>
      </c>
      <c r="E129" s="71">
        <v>0</v>
      </c>
      <c r="F129" s="1543"/>
      <c r="G129" s="27"/>
    </row>
    <row r="130" spans="2:7">
      <c r="C130" s="57"/>
    </row>
    <row r="133" spans="2:7">
      <c r="B133" s="8" t="s">
        <v>233</v>
      </c>
    </row>
    <row r="136" spans="2:7">
      <c r="B136" s="1309" t="s">
        <v>17</v>
      </c>
      <c r="C136" s="1309" t="s">
        <v>27</v>
      </c>
      <c r="D136" s="1283" t="s">
        <v>28</v>
      </c>
      <c r="E136" s="1283" t="s">
        <v>29</v>
      </c>
    </row>
    <row r="137" spans="2:7" ht="30">
      <c r="B137" s="1302" t="s">
        <v>236</v>
      </c>
      <c r="C137" s="1262">
        <v>40</v>
      </c>
      <c r="D137" s="1256">
        <f>+E94</f>
        <v>0</v>
      </c>
      <c r="E137" s="1519">
        <f>+D137+D138</f>
        <v>0</v>
      </c>
    </row>
    <row r="138" spans="2:7" ht="60">
      <c r="B138" s="1302" t="s">
        <v>237</v>
      </c>
      <c r="C138" s="1262">
        <v>60</v>
      </c>
      <c r="D138" s="1256">
        <v>0</v>
      </c>
      <c r="E138" s="1520"/>
    </row>
  </sheetData>
  <mergeCells count="87">
    <mergeCell ref="E137:E138"/>
    <mergeCell ref="M121:M122"/>
    <mergeCell ref="O121:O122"/>
    <mergeCell ref="P121:Q122"/>
    <mergeCell ref="P123:Q123"/>
    <mergeCell ref="P124:Q124"/>
    <mergeCell ref="B127:B129"/>
    <mergeCell ref="F127:F129"/>
    <mergeCell ref="P117:Q117"/>
    <mergeCell ref="P118:Q118"/>
    <mergeCell ref="P119:Q119"/>
    <mergeCell ref="P120:Q120"/>
    <mergeCell ref="D121:D122"/>
    <mergeCell ref="E121:E122"/>
    <mergeCell ref="F121:F122"/>
    <mergeCell ref="G121:G122"/>
    <mergeCell ref="H121:H122"/>
    <mergeCell ref="I121:I122"/>
    <mergeCell ref="P116:Q116"/>
    <mergeCell ref="P109:Q109"/>
    <mergeCell ref="P110:Q110"/>
    <mergeCell ref="P111:Q111"/>
    <mergeCell ref="B112:B113"/>
    <mergeCell ref="D112:D113"/>
    <mergeCell ref="E112:E113"/>
    <mergeCell ref="F112:F113"/>
    <mergeCell ref="G112:G113"/>
    <mergeCell ref="H112:H113"/>
    <mergeCell ref="I112:I113"/>
    <mergeCell ref="M112:M113"/>
    <mergeCell ref="O112:O113"/>
    <mergeCell ref="P112:Q113"/>
    <mergeCell ref="P114:Q114"/>
    <mergeCell ref="P115:Q115"/>
    <mergeCell ref="P108:Q108"/>
    <mergeCell ref="B81:N81"/>
    <mergeCell ref="E94:E96"/>
    <mergeCell ref="B99:N99"/>
    <mergeCell ref="J101:L101"/>
    <mergeCell ref="P101:Q101"/>
    <mergeCell ref="P102:Q102"/>
    <mergeCell ref="P103:Q103"/>
    <mergeCell ref="P104:Q104"/>
    <mergeCell ref="P105:Q105"/>
    <mergeCell ref="P106:Q106"/>
    <mergeCell ref="P107:Q107"/>
    <mergeCell ref="B78:P78"/>
    <mergeCell ref="H65:H66"/>
    <mergeCell ref="I65:I66"/>
    <mergeCell ref="M65:M66"/>
    <mergeCell ref="N65:N66"/>
    <mergeCell ref="O65:O66"/>
    <mergeCell ref="P65:Q66"/>
    <mergeCell ref="P67:Q67"/>
    <mergeCell ref="P68:Q68"/>
    <mergeCell ref="B71:N71"/>
    <mergeCell ref="D74:E74"/>
    <mergeCell ref="D75:E75"/>
    <mergeCell ref="R63:S63"/>
    <mergeCell ref="B64:I64"/>
    <mergeCell ref="M64:Q64"/>
    <mergeCell ref="R64:S68"/>
    <mergeCell ref="B65:B66"/>
    <mergeCell ref="C65:C66"/>
    <mergeCell ref="D65:D66"/>
    <mergeCell ref="E65:E66"/>
    <mergeCell ref="F65:F66"/>
    <mergeCell ref="G65:G66"/>
    <mergeCell ref="B50:N50"/>
    <mergeCell ref="O53:P53"/>
    <mergeCell ref="O54:P54"/>
    <mergeCell ref="B60:N60"/>
    <mergeCell ref="J63:L63"/>
    <mergeCell ref="P63:Q63"/>
    <mergeCell ref="C48:N48"/>
    <mergeCell ref="B2:P2"/>
    <mergeCell ref="B4:P4"/>
    <mergeCell ref="C6:N6"/>
    <mergeCell ref="C10:E10"/>
    <mergeCell ref="B14:C15"/>
    <mergeCell ref="G15:G16"/>
    <mergeCell ref="B16:C16"/>
    <mergeCell ref="E34:E35"/>
    <mergeCell ref="M37:N37"/>
    <mergeCell ref="B44:B45"/>
    <mergeCell ref="C44:C45"/>
    <mergeCell ref="D44:E44"/>
  </mergeCells>
  <dataValidations count="2">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formula1>0</formula1>
      <formula2>1</formula2>
    </dataValidation>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formula1>"1,2,3,4,5"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7" zoomScale="77" zoomScaleNormal="77" workbookViewId="0">
      <selection activeCell="B34" sqref="B34"/>
    </sheetView>
  </sheetViews>
  <sheetFormatPr baseColWidth="10" defaultRowHeight="15"/>
  <cols>
    <col min="1" max="1" width="3.140625" style="28" bestFit="1" customWidth="1"/>
    <col min="2" max="2" width="102.7109375" style="28" bestFit="1" customWidth="1"/>
    <col min="3" max="3" width="31.140625" style="28" customWidth="1"/>
    <col min="4" max="4" width="32.7109375" style="29" customWidth="1"/>
    <col min="5" max="5" width="25" style="28" customWidth="1"/>
    <col min="6" max="6" width="29.7109375" style="30" customWidth="1"/>
    <col min="7" max="7" width="29.7109375" style="28" customWidth="1"/>
    <col min="8" max="8" width="24.5703125" style="28" customWidth="1"/>
    <col min="9" max="9" width="24" style="28" customWidth="1"/>
    <col min="10" max="10" width="17.42578125" style="28" customWidth="1"/>
    <col min="11" max="11" width="19.140625" style="28"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817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v>26</v>
      </c>
      <c r="D10" s="1514"/>
      <c r="E10" s="1515"/>
      <c r="F10" s="31"/>
      <c r="G10" s="32"/>
      <c r="H10" s="32"/>
      <c r="I10" s="32"/>
      <c r="J10" s="32"/>
      <c r="K10" s="32"/>
      <c r="L10" s="32"/>
      <c r="M10" s="32"/>
      <c r="N10" s="33"/>
    </row>
    <row r="11" spans="2:16" ht="15.75" thickBot="1">
      <c r="B11" s="117" t="s">
        <v>8</v>
      </c>
      <c r="C11" s="1" t="s">
        <v>1420</v>
      </c>
      <c r="D11" s="34"/>
      <c r="E11" s="35"/>
      <c r="F11" s="36"/>
      <c r="G11" s="35"/>
      <c r="H11" s="35"/>
      <c r="I11" s="35"/>
      <c r="J11" s="35"/>
      <c r="K11" s="35"/>
      <c r="L11" s="35"/>
      <c r="M11" s="35"/>
      <c r="N11" s="37"/>
    </row>
    <row r="12" spans="2:16">
      <c r="B12" s="94"/>
      <c r="C12" s="38"/>
      <c r="D12" s="95"/>
      <c r="E12" s="96"/>
      <c r="F12" s="97"/>
      <c r="G12" s="96"/>
      <c r="H12" s="96"/>
      <c r="I12" s="39"/>
      <c r="J12" s="39"/>
      <c r="K12" s="39"/>
      <c r="L12" s="39"/>
      <c r="M12" s="39"/>
      <c r="N12" s="96"/>
    </row>
    <row r="13" spans="2:16">
      <c r="I13" s="39"/>
      <c r="J13" s="39"/>
      <c r="K13" s="39"/>
      <c r="L13" s="39"/>
      <c r="M13" s="39"/>
      <c r="N13" s="2"/>
    </row>
    <row r="14" spans="2:16" ht="45.75" customHeight="1">
      <c r="B14" s="1516" t="s">
        <v>9</v>
      </c>
      <c r="C14" s="1516"/>
      <c r="D14" s="144" t="s">
        <v>10</v>
      </c>
      <c r="E14" s="144" t="s">
        <v>11</v>
      </c>
      <c r="F14" s="144" t="s">
        <v>12</v>
      </c>
      <c r="G14" s="148"/>
      <c r="I14" s="41"/>
      <c r="J14" s="41"/>
      <c r="K14" s="41"/>
      <c r="L14" s="41"/>
      <c r="M14" s="41"/>
      <c r="N14" s="2"/>
    </row>
    <row r="15" spans="2:16">
      <c r="B15" s="1516"/>
      <c r="C15" s="1516"/>
      <c r="D15" s="144">
        <v>26</v>
      </c>
      <c r="E15" s="432">
        <v>1670624800</v>
      </c>
      <c r="F15" s="433">
        <v>800</v>
      </c>
      <c r="G15" s="150"/>
      <c r="I15" s="45"/>
      <c r="J15" s="45"/>
      <c r="K15" s="45"/>
      <c r="L15" s="45"/>
      <c r="M15" s="45"/>
      <c r="N15" s="2"/>
    </row>
    <row r="16" spans="2:16" ht="15.75" thickBot="1">
      <c r="B16" s="1517" t="s">
        <v>13</v>
      </c>
      <c r="C16" s="1518"/>
      <c r="D16" s="144"/>
      <c r="E16" s="151">
        <f>+SUM(E15:E15)</f>
        <v>1670624800</v>
      </c>
      <c r="F16" s="4">
        <f>+SUM(F15:F15)</f>
        <v>800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434">
        <v>640</v>
      </c>
      <c r="D18" s="435"/>
      <c r="E18" s="436">
        <v>1670624800</v>
      </c>
      <c r="F18" s="7"/>
      <c r="G18" s="7"/>
      <c r="H18" s="7"/>
      <c r="I18" s="53"/>
      <c r="J18" s="53"/>
      <c r="K18" s="53"/>
      <c r="L18" s="53"/>
      <c r="M18" s="53"/>
    </row>
    <row r="19" spans="1:14">
      <c r="A19" s="142"/>
      <c r="C19" s="54"/>
      <c r="D19" s="55"/>
      <c r="E19" s="56"/>
      <c r="F19" s="7"/>
      <c r="G19" s="7"/>
      <c r="H19" s="7"/>
      <c r="I19" s="53"/>
      <c r="J19" s="53"/>
      <c r="K19" s="53"/>
      <c r="L19" s="53"/>
      <c r="M19" s="53"/>
    </row>
    <row r="20" spans="1:14">
      <c r="A20" s="142"/>
      <c r="C20" s="54"/>
      <c r="D20" s="55"/>
      <c r="E20" s="56"/>
      <c r="F20" s="7"/>
      <c r="G20" s="7"/>
      <c r="H20" s="7"/>
      <c r="I20" s="53"/>
      <c r="J20" s="53"/>
      <c r="K20" s="53"/>
      <c r="L20" s="53"/>
      <c r="M20" s="53"/>
    </row>
    <row r="21" spans="1:14">
      <c r="A21" s="142"/>
      <c r="B21" s="8" t="s">
        <v>16</v>
      </c>
      <c r="C21" s="57"/>
      <c r="E21" s="57"/>
      <c r="F21" s="58"/>
      <c r="G21" s="57"/>
      <c r="H21" s="57"/>
      <c r="I21" s="39"/>
      <c r="J21" s="39"/>
      <c r="K21" s="39"/>
      <c r="L21" s="39"/>
      <c r="M21" s="39"/>
      <c r="N21" s="2"/>
    </row>
    <row r="22" spans="1:14">
      <c r="A22" s="142"/>
      <c r="B22" s="57"/>
      <c r="C22" s="57"/>
      <c r="E22" s="57"/>
      <c r="F22" s="58"/>
      <c r="G22" s="57"/>
      <c r="H22" s="57"/>
      <c r="I22" s="39"/>
      <c r="J22" s="39"/>
      <c r="K22" s="39"/>
      <c r="L22" s="39"/>
      <c r="M22" s="39"/>
      <c r="N22" s="2"/>
    </row>
    <row r="23" spans="1:14">
      <c r="A23" s="142"/>
      <c r="B23" s="9" t="s">
        <v>17</v>
      </c>
      <c r="C23" s="9" t="s">
        <v>18</v>
      </c>
      <c r="D23" s="9" t="s">
        <v>19</v>
      </c>
      <c r="E23" s="57"/>
      <c r="F23" s="58"/>
      <c r="G23" s="57"/>
      <c r="H23" s="57"/>
      <c r="I23" s="39"/>
      <c r="J23" s="39"/>
      <c r="K23" s="39"/>
      <c r="L23" s="39"/>
      <c r="M23" s="39"/>
      <c r="N23" s="2"/>
    </row>
    <row r="24" spans="1:14">
      <c r="A24" s="142"/>
      <c r="B24" s="59" t="s">
        <v>20</v>
      </c>
      <c r="C24" s="377" t="s">
        <v>21</v>
      </c>
      <c r="D24" s="163"/>
      <c r="E24" s="57"/>
      <c r="F24" s="58"/>
      <c r="G24" s="57"/>
      <c r="H24" s="57"/>
      <c r="I24" s="39"/>
      <c r="J24" s="39"/>
      <c r="K24" s="39"/>
      <c r="L24" s="39"/>
      <c r="M24" s="39"/>
      <c r="N24" s="2"/>
    </row>
    <row r="25" spans="1:14">
      <c r="A25" s="142"/>
      <c r="B25" s="59" t="s">
        <v>22</v>
      </c>
      <c r="C25" s="377" t="s">
        <v>21</v>
      </c>
      <c r="D25" s="163"/>
      <c r="E25" s="57"/>
      <c r="F25" s="58"/>
      <c r="G25" s="57"/>
      <c r="H25" s="57"/>
      <c r="I25" s="39"/>
      <c r="J25" s="39"/>
      <c r="K25" s="39"/>
      <c r="L25" s="39"/>
      <c r="M25" s="39"/>
      <c r="N25" s="2"/>
    </row>
    <row r="26" spans="1:14">
      <c r="A26" s="142"/>
      <c r="B26" s="59" t="s">
        <v>23</v>
      </c>
      <c r="C26" s="377" t="s">
        <v>21</v>
      </c>
      <c r="D26" s="163"/>
      <c r="E26" s="57"/>
      <c r="F26" s="58"/>
      <c r="G26" s="57"/>
      <c r="H26" s="57"/>
      <c r="I26" s="39"/>
      <c r="J26" s="39"/>
      <c r="K26" s="39"/>
      <c r="L26" s="39"/>
      <c r="M26" s="39"/>
      <c r="N26" s="2"/>
    </row>
    <row r="27" spans="1:14">
      <c r="A27" s="142"/>
      <c r="B27" s="59" t="s">
        <v>24</v>
      </c>
      <c r="C27" s="377"/>
      <c r="D27" s="163" t="s">
        <v>21</v>
      </c>
      <c r="E27" s="57"/>
      <c r="F27" s="58"/>
      <c r="G27" s="57"/>
      <c r="H27" s="57"/>
      <c r="I27" s="39"/>
      <c r="J27" s="39"/>
      <c r="K27" s="39"/>
      <c r="L27" s="39"/>
      <c r="M27" s="39"/>
      <c r="N27" s="2"/>
    </row>
    <row r="28" spans="1:14">
      <c r="A28" s="142"/>
      <c r="B28" s="88" t="s">
        <v>240</v>
      </c>
      <c r="C28" s="88" t="s">
        <v>21</v>
      </c>
      <c r="D28" s="141"/>
      <c r="E28" s="57"/>
      <c r="F28" s="58"/>
      <c r="G28" s="57"/>
      <c r="H28" s="57"/>
      <c r="I28" s="39"/>
      <c r="J28" s="39"/>
      <c r="K28" s="39"/>
      <c r="L28" s="39"/>
      <c r="M28" s="39"/>
      <c r="N28" s="2"/>
    </row>
    <row r="29" spans="1:14">
      <c r="A29" s="142"/>
      <c r="B29" s="57"/>
      <c r="C29" s="57"/>
      <c r="E29" s="57"/>
      <c r="F29" s="58"/>
      <c r="G29" s="57"/>
      <c r="H29" s="57"/>
      <c r="I29" s="39"/>
      <c r="J29" s="39"/>
      <c r="K29" s="39"/>
      <c r="L29" s="39"/>
      <c r="M29" s="39"/>
      <c r="N29" s="2"/>
    </row>
    <row r="30" spans="1:14">
      <c r="A30" s="142"/>
      <c r="B30" s="8" t="s">
        <v>26</v>
      </c>
      <c r="C30" s="57"/>
      <c r="E30" s="57"/>
      <c r="F30" s="58"/>
      <c r="G30" s="57"/>
      <c r="H30" s="57"/>
      <c r="I30" s="39"/>
      <c r="J30" s="39"/>
      <c r="K30" s="39"/>
      <c r="L30" s="39"/>
      <c r="M30" s="39"/>
      <c r="N30" s="2"/>
    </row>
    <row r="31" spans="1:14">
      <c r="A31" s="142"/>
      <c r="B31" s="57"/>
      <c r="C31" s="57"/>
      <c r="E31" s="57"/>
      <c r="F31" s="58"/>
      <c r="G31" s="57"/>
      <c r="H31" s="57"/>
      <c r="I31" s="39"/>
      <c r="J31" s="39"/>
      <c r="K31" s="39"/>
      <c r="L31" s="39"/>
      <c r="M31" s="39"/>
      <c r="N31" s="2"/>
    </row>
    <row r="32" spans="1:14">
      <c r="A32" s="142"/>
      <c r="B32" s="57"/>
      <c r="C32" s="57"/>
      <c r="E32" s="57"/>
      <c r="F32" s="58"/>
      <c r="G32" s="57"/>
      <c r="H32" s="57"/>
      <c r="I32" s="39"/>
      <c r="J32" s="39"/>
      <c r="K32" s="39"/>
      <c r="L32" s="39"/>
      <c r="M32" s="39"/>
      <c r="N32" s="2"/>
    </row>
    <row r="33" spans="1:26">
      <c r="A33" s="142"/>
      <c r="B33" s="9" t="s">
        <v>17</v>
      </c>
      <c r="C33" s="9" t="s">
        <v>27</v>
      </c>
      <c r="D33" s="9" t="s">
        <v>28</v>
      </c>
      <c r="E33" s="146" t="s">
        <v>29</v>
      </c>
      <c r="F33" s="58"/>
      <c r="G33" s="57"/>
      <c r="H33" s="57"/>
      <c r="I33" s="39"/>
      <c r="J33" s="39"/>
      <c r="K33" s="39"/>
      <c r="L33" s="39"/>
      <c r="M33" s="39"/>
      <c r="N33" s="2"/>
    </row>
    <row r="34" spans="1:26" ht="30">
      <c r="A34" s="142"/>
      <c r="B34" s="367" t="s">
        <v>30</v>
      </c>
      <c r="C34" s="141">
        <v>40</v>
      </c>
      <c r="D34" s="141">
        <f>+D138</f>
        <v>40</v>
      </c>
      <c r="E34" s="1519">
        <f>+D34+D35</f>
        <v>40</v>
      </c>
      <c r="F34" s="58"/>
      <c r="G34" s="57"/>
      <c r="H34" s="57"/>
      <c r="I34" s="39"/>
      <c r="J34" s="39"/>
      <c r="K34" s="39"/>
      <c r="L34" s="39"/>
      <c r="M34" s="39"/>
      <c r="N34" s="2"/>
    </row>
    <row r="35" spans="1:26" ht="45">
      <c r="A35" s="142"/>
      <c r="B35" s="367" t="s">
        <v>31</v>
      </c>
      <c r="C35" s="141">
        <v>60</v>
      </c>
      <c r="D35" s="141">
        <f>+D139</f>
        <v>0</v>
      </c>
      <c r="E35" s="1520"/>
      <c r="F35" s="58"/>
      <c r="G35" s="57"/>
      <c r="H35" s="57"/>
      <c r="I35" s="39"/>
      <c r="J35" s="39"/>
      <c r="K35" s="39"/>
      <c r="L35" s="39"/>
      <c r="M35" s="39"/>
      <c r="N35" s="2"/>
    </row>
    <row r="36" spans="1:26">
      <c r="A36" s="142"/>
      <c r="C36" s="54"/>
      <c r="D36" s="5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30">
      <c r="A41" s="14">
        <v>1</v>
      </c>
      <c r="B41" s="15" t="s">
        <v>1629</v>
      </c>
      <c r="C41" s="15" t="s">
        <v>1629</v>
      </c>
      <c r="D41" s="16" t="s">
        <v>1630</v>
      </c>
      <c r="E41" s="14" t="s">
        <v>1631</v>
      </c>
      <c r="F41" s="16" t="s">
        <v>18</v>
      </c>
      <c r="G41" s="99"/>
      <c r="H41" s="100">
        <v>41640</v>
      </c>
      <c r="I41" s="100">
        <v>41973</v>
      </c>
      <c r="J41" s="100" t="s">
        <v>19</v>
      </c>
      <c r="K41" s="186">
        <v>11</v>
      </c>
      <c r="L41" s="100"/>
      <c r="M41" s="186">
        <v>22</v>
      </c>
      <c r="N41" s="100"/>
      <c r="O41" s="437">
        <v>20780325</v>
      </c>
      <c r="P41" s="438">
        <v>58</v>
      </c>
      <c r="Q41" s="14"/>
      <c r="R41" s="64"/>
      <c r="S41" s="64"/>
      <c r="T41" s="64"/>
      <c r="U41" s="64"/>
      <c r="V41" s="64"/>
      <c r="W41" s="64"/>
      <c r="X41" s="64"/>
      <c r="Y41" s="64"/>
      <c r="Z41" s="64"/>
    </row>
    <row r="42" spans="1:26" s="147" customFormat="1" ht="30">
      <c r="A42" s="14">
        <f>+A41+1</f>
        <v>2</v>
      </c>
      <c r="B42" s="15" t="s">
        <v>1629</v>
      </c>
      <c r="C42" s="15" t="s">
        <v>1629</v>
      </c>
      <c r="D42" s="16" t="s">
        <v>1630</v>
      </c>
      <c r="E42" s="98" t="s">
        <v>1631</v>
      </c>
      <c r="F42" s="16" t="s">
        <v>18</v>
      </c>
      <c r="G42" s="16"/>
      <c r="H42" s="100">
        <v>41000</v>
      </c>
      <c r="I42" s="100">
        <v>41182</v>
      </c>
      <c r="J42" s="100"/>
      <c r="K42" s="186">
        <v>6</v>
      </c>
      <c r="L42" s="100"/>
      <c r="M42" s="186">
        <v>22</v>
      </c>
      <c r="N42" s="100"/>
      <c r="O42" s="437">
        <v>11420185</v>
      </c>
      <c r="P42" s="438">
        <v>64</v>
      </c>
      <c r="Q42" s="14"/>
      <c r="R42" s="64"/>
      <c r="S42" s="64"/>
      <c r="T42" s="64"/>
      <c r="U42" s="64"/>
      <c r="V42" s="64"/>
      <c r="W42" s="64"/>
      <c r="X42" s="64"/>
      <c r="Y42" s="64"/>
      <c r="Z42" s="64"/>
    </row>
    <row r="43" spans="1:26" s="147" customFormat="1" ht="30">
      <c r="A43" s="14">
        <f t="shared" ref="A43" si="0">+A42+1</f>
        <v>3</v>
      </c>
      <c r="B43" s="15" t="s">
        <v>1629</v>
      </c>
      <c r="C43" s="15" t="s">
        <v>1629</v>
      </c>
      <c r="D43" s="15" t="s">
        <v>1422</v>
      </c>
      <c r="E43" s="98" t="s">
        <v>1632</v>
      </c>
      <c r="F43" s="16" t="s">
        <v>18</v>
      </c>
      <c r="G43" s="16"/>
      <c r="H43" s="100">
        <v>40296</v>
      </c>
      <c r="I43" s="100">
        <v>40527</v>
      </c>
      <c r="J43" s="100"/>
      <c r="K43" s="186">
        <v>8</v>
      </c>
      <c r="L43" s="100"/>
      <c r="M43" s="186">
        <v>874</v>
      </c>
      <c r="N43" s="100"/>
      <c r="O43" s="437">
        <v>730317801</v>
      </c>
      <c r="P43" s="438">
        <v>70</v>
      </c>
      <c r="Q43" s="14"/>
      <c r="R43" s="64"/>
      <c r="S43" s="64"/>
      <c r="T43" s="64"/>
      <c r="U43" s="64"/>
      <c r="V43" s="64"/>
      <c r="W43" s="64"/>
      <c r="X43" s="64"/>
      <c r="Y43" s="64"/>
      <c r="Z43" s="64"/>
    </row>
    <row r="44" spans="1:26" s="147" customFormat="1">
      <c r="A44" s="14"/>
      <c r="B44" s="17" t="s">
        <v>29</v>
      </c>
      <c r="C44" s="16"/>
      <c r="D44" s="15"/>
      <c r="E44" s="98"/>
      <c r="F44" s="16"/>
      <c r="G44" s="16"/>
      <c r="H44" s="16"/>
      <c r="I44" s="100"/>
      <c r="J44" s="100"/>
      <c r="K44" s="108">
        <f>SUM(K41:K43)</f>
        <v>25</v>
      </c>
      <c r="L44" s="370"/>
      <c r="M44" s="108">
        <f>SUM(M41:M43)</f>
        <v>918</v>
      </c>
      <c r="N44" s="370"/>
      <c r="O44" s="437"/>
      <c r="P44" s="438"/>
      <c r="Q44" s="14"/>
    </row>
    <row r="45" spans="1:26" s="66" customFormat="1">
      <c r="D45" s="67"/>
      <c r="E45" s="68"/>
      <c r="F45" s="69"/>
    </row>
    <row r="46" spans="1:26" s="66" customFormat="1">
      <c r="B46" s="1550" t="s">
        <v>57</v>
      </c>
      <c r="C46" s="1550" t="s">
        <v>58</v>
      </c>
      <c r="D46" s="1552" t="s">
        <v>59</v>
      </c>
      <c r="E46" s="1552"/>
      <c r="F46" s="69"/>
    </row>
    <row r="47" spans="1:26" s="66" customFormat="1">
      <c r="B47" s="1551"/>
      <c r="C47" s="1551"/>
      <c r="D47" s="199" t="s">
        <v>60</v>
      </c>
      <c r="E47" s="325" t="s">
        <v>61</v>
      </c>
      <c r="F47" s="69"/>
    </row>
    <row r="48" spans="1:26" s="66" customFormat="1" ht="30.6" customHeight="1">
      <c r="B48" s="19" t="s">
        <v>62</v>
      </c>
      <c r="C48" s="160">
        <f>+K44</f>
        <v>25</v>
      </c>
      <c r="D48" s="70" t="s">
        <v>21</v>
      </c>
      <c r="E48" s="90"/>
      <c r="F48" s="111"/>
      <c r="G48" s="112"/>
      <c r="H48" s="112"/>
      <c r="I48" s="112"/>
      <c r="J48" s="112"/>
      <c r="K48" s="112"/>
      <c r="L48" s="112"/>
      <c r="M48" s="112"/>
    </row>
    <row r="49" spans="2:17" s="66" customFormat="1" ht="30" customHeight="1">
      <c r="B49" s="19" t="s">
        <v>64</v>
      </c>
      <c r="C49" s="160">
        <f>+M44</f>
        <v>918</v>
      </c>
      <c r="D49" s="70" t="s">
        <v>21</v>
      </c>
      <c r="E49" s="90"/>
      <c r="F49" s="69"/>
    </row>
    <row r="50" spans="2:17" s="66" customFormat="1">
      <c r="B50" s="113"/>
      <c r="C50" s="1512"/>
      <c r="D50" s="1512"/>
      <c r="E50" s="1512"/>
      <c r="F50" s="1512"/>
      <c r="G50" s="1512"/>
      <c r="H50" s="1512"/>
      <c r="I50" s="1512"/>
      <c r="J50" s="1512"/>
      <c r="K50" s="1512"/>
      <c r="L50" s="1512"/>
      <c r="M50" s="1512"/>
      <c r="N50" s="1512"/>
    </row>
    <row r="51" spans="2:17" ht="28.15" customHeight="1" thickBot="1"/>
    <row r="52" spans="2:17" ht="15.75" thickBot="1">
      <c r="B52" s="1513" t="s">
        <v>65</v>
      </c>
      <c r="C52" s="1513"/>
      <c r="D52" s="1513"/>
      <c r="E52" s="1513"/>
      <c r="F52" s="1513"/>
      <c r="G52" s="1513"/>
      <c r="H52" s="1513"/>
      <c r="I52" s="1513"/>
      <c r="J52" s="1513"/>
      <c r="K52" s="1513"/>
      <c r="L52" s="1513"/>
      <c r="M52" s="1513"/>
      <c r="N52" s="1513"/>
    </row>
    <row r="55" spans="2:17" ht="90">
      <c r="B55" s="9" t="s">
        <v>66</v>
      </c>
      <c r="C55" s="22" t="s">
        <v>67</v>
      </c>
      <c r="D55" s="9"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ht="45.75" customHeight="1">
      <c r="B56" s="72" t="s">
        <v>81</v>
      </c>
      <c r="C56" s="417" t="s">
        <v>251</v>
      </c>
      <c r="D56" s="70" t="s">
        <v>1286</v>
      </c>
      <c r="E56" s="74">
        <v>800</v>
      </c>
      <c r="F56" s="75"/>
      <c r="G56" s="76"/>
      <c r="H56" s="76"/>
      <c r="I56" s="77" t="s">
        <v>18</v>
      </c>
      <c r="J56" s="77" t="s">
        <v>18</v>
      </c>
      <c r="K56" s="59" t="s">
        <v>18</v>
      </c>
      <c r="L56" s="59" t="s">
        <v>18</v>
      </c>
      <c r="M56" s="59" t="s">
        <v>18</v>
      </c>
      <c r="N56" s="59" t="s">
        <v>18</v>
      </c>
      <c r="O56" s="1524"/>
      <c r="P56" s="1525"/>
      <c r="Q56" s="59" t="s">
        <v>18</v>
      </c>
    </row>
    <row r="57" spans="2:17">
      <c r="B57" s="72"/>
      <c r="C57" s="417"/>
      <c r="D57" s="70"/>
      <c r="E57" s="74"/>
      <c r="F57" s="75"/>
      <c r="G57" s="76"/>
      <c r="H57" s="76"/>
      <c r="I57" s="77"/>
      <c r="J57" s="77"/>
      <c r="K57" s="59"/>
      <c r="L57" s="59"/>
      <c r="M57" s="59"/>
      <c r="N57" s="59"/>
      <c r="O57" s="1526"/>
      <c r="P57" s="1527"/>
      <c r="Q57" s="59"/>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8" spans="2:17" ht="76.5" customHeight="1">
      <c r="B68" s="9" t="s">
        <v>88</v>
      </c>
      <c r="C68" s="9" t="s">
        <v>89</v>
      </c>
      <c r="D68" s="9" t="s">
        <v>90</v>
      </c>
      <c r="E68" s="9" t="s">
        <v>91</v>
      </c>
      <c r="F68" s="9" t="s">
        <v>92</v>
      </c>
      <c r="G68" s="9" t="s">
        <v>93</v>
      </c>
      <c r="H68" s="9" t="s">
        <v>94</v>
      </c>
      <c r="I68" s="9" t="s">
        <v>95</v>
      </c>
      <c r="J68" s="1522" t="s">
        <v>96</v>
      </c>
      <c r="K68" s="1529"/>
      <c r="L68" s="1523"/>
      <c r="M68" s="9" t="s">
        <v>97</v>
      </c>
      <c r="N68" s="9" t="s">
        <v>234</v>
      </c>
      <c r="O68" s="9" t="s">
        <v>235</v>
      </c>
      <c r="P68" s="1522" t="s">
        <v>79</v>
      </c>
      <c r="Q68" s="1523"/>
    </row>
    <row r="69" spans="2:17" ht="180">
      <c r="B69" s="59" t="s">
        <v>1633</v>
      </c>
      <c r="C69" s="59" t="s">
        <v>1634</v>
      </c>
      <c r="D69" s="141" t="s">
        <v>1635</v>
      </c>
      <c r="E69" s="439">
        <v>34615422</v>
      </c>
      <c r="F69" s="78" t="s">
        <v>1636</v>
      </c>
      <c r="G69" s="59" t="s">
        <v>55</v>
      </c>
      <c r="H69" s="79">
        <v>41109</v>
      </c>
      <c r="I69" s="59"/>
      <c r="J69" s="78" t="s">
        <v>1421</v>
      </c>
      <c r="K69" s="78" t="s">
        <v>1637</v>
      </c>
      <c r="L69" s="78" t="s">
        <v>1638</v>
      </c>
      <c r="M69" s="59" t="s">
        <v>18</v>
      </c>
      <c r="N69" s="59" t="s">
        <v>18</v>
      </c>
      <c r="O69" s="59" t="s">
        <v>18</v>
      </c>
      <c r="P69" s="1530"/>
      <c r="Q69" s="1531"/>
    </row>
    <row r="70" spans="2:17" ht="180">
      <c r="B70" s="59" t="s">
        <v>356</v>
      </c>
      <c r="C70" s="59" t="s">
        <v>1634</v>
      </c>
      <c r="D70" s="141" t="s">
        <v>1639</v>
      </c>
      <c r="E70" s="439">
        <v>34614736</v>
      </c>
      <c r="F70" s="78" t="s">
        <v>255</v>
      </c>
      <c r="G70" s="59" t="s">
        <v>733</v>
      </c>
      <c r="H70" s="79" t="s">
        <v>1640</v>
      </c>
      <c r="I70" s="59"/>
      <c r="J70" s="78" t="s">
        <v>1421</v>
      </c>
      <c r="K70" s="78" t="s">
        <v>1641</v>
      </c>
      <c r="L70" s="78" t="s">
        <v>1638</v>
      </c>
      <c r="M70" s="59" t="s">
        <v>18</v>
      </c>
      <c r="N70" s="59" t="s">
        <v>18</v>
      </c>
      <c r="O70" s="59" t="s">
        <v>18</v>
      </c>
      <c r="P70" s="1530"/>
      <c r="Q70" s="1531"/>
    </row>
    <row r="71" spans="2:17" ht="180">
      <c r="B71" s="59" t="s">
        <v>356</v>
      </c>
      <c r="C71" s="59" t="s">
        <v>1634</v>
      </c>
      <c r="D71" s="141" t="s">
        <v>1642</v>
      </c>
      <c r="E71" s="439">
        <v>34325638</v>
      </c>
      <c r="F71" s="78" t="s">
        <v>1643</v>
      </c>
      <c r="G71" s="59" t="s">
        <v>55</v>
      </c>
      <c r="H71" s="79">
        <v>40291</v>
      </c>
      <c r="I71" s="59"/>
      <c r="J71" s="78" t="s">
        <v>1421</v>
      </c>
      <c r="K71" s="78" t="s">
        <v>1644</v>
      </c>
      <c r="L71" s="78" t="s">
        <v>1638</v>
      </c>
      <c r="M71" s="59" t="s">
        <v>18</v>
      </c>
      <c r="N71" s="59" t="s">
        <v>18</v>
      </c>
      <c r="O71" s="59" t="s">
        <v>18</v>
      </c>
      <c r="P71" s="1530"/>
      <c r="Q71" s="1531"/>
    </row>
    <row r="72" spans="2:17" ht="270">
      <c r="B72" s="59" t="s">
        <v>443</v>
      </c>
      <c r="C72" s="59"/>
      <c r="D72" s="59" t="s">
        <v>1645</v>
      </c>
      <c r="E72" s="440">
        <v>31446037</v>
      </c>
      <c r="F72" s="78" t="s">
        <v>277</v>
      </c>
      <c r="G72" s="59" t="s">
        <v>131</v>
      </c>
      <c r="H72" s="79">
        <v>38892</v>
      </c>
      <c r="I72" s="59"/>
      <c r="J72" s="78" t="s">
        <v>1421</v>
      </c>
      <c r="K72" s="78" t="s">
        <v>1646</v>
      </c>
      <c r="L72" s="78" t="s">
        <v>1647</v>
      </c>
      <c r="M72" s="59" t="s">
        <v>18</v>
      </c>
      <c r="N72" s="59" t="s">
        <v>18</v>
      </c>
      <c r="O72" s="59" t="s">
        <v>18</v>
      </c>
      <c r="P72" s="1530"/>
      <c r="Q72" s="1531"/>
    </row>
    <row r="73" spans="2:17" ht="270">
      <c r="B73" s="59" t="s">
        <v>443</v>
      </c>
      <c r="C73" s="59"/>
      <c r="D73" s="59" t="s">
        <v>1648</v>
      </c>
      <c r="E73" s="440">
        <v>59836118</v>
      </c>
      <c r="F73" s="78" t="s">
        <v>277</v>
      </c>
      <c r="G73" s="59" t="s">
        <v>131</v>
      </c>
      <c r="H73" s="79">
        <v>41258</v>
      </c>
      <c r="I73" s="59"/>
      <c r="J73" s="78" t="s">
        <v>1421</v>
      </c>
      <c r="K73" s="78" t="s">
        <v>1649</v>
      </c>
      <c r="L73" s="78" t="s">
        <v>1647</v>
      </c>
      <c r="M73" s="59" t="s">
        <v>18</v>
      </c>
      <c r="N73" s="59" t="s">
        <v>18</v>
      </c>
      <c r="O73" s="59" t="s">
        <v>18</v>
      </c>
      <c r="P73" s="1530"/>
      <c r="Q73" s="1531"/>
    </row>
    <row r="74" spans="2:17" ht="315">
      <c r="B74" s="59" t="s">
        <v>443</v>
      </c>
      <c r="C74" s="59"/>
      <c r="D74" s="59" t="s">
        <v>1650</v>
      </c>
      <c r="E74" s="440">
        <v>10544251</v>
      </c>
      <c r="F74" s="78" t="s">
        <v>1651</v>
      </c>
      <c r="G74" s="59" t="s">
        <v>131</v>
      </c>
      <c r="H74" s="79">
        <v>38696</v>
      </c>
      <c r="I74" s="59"/>
      <c r="J74" s="78" t="s">
        <v>1652</v>
      </c>
      <c r="K74" s="78" t="s">
        <v>1653</v>
      </c>
      <c r="L74" s="78" t="s">
        <v>1654</v>
      </c>
      <c r="M74" s="59" t="s">
        <v>18</v>
      </c>
      <c r="N74" s="59" t="s">
        <v>18</v>
      </c>
      <c r="O74" s="59" t="s">
        <v>18</v>
      </c>
      <c r="P74" s="219"/>
      <c r="Q74" s="218"/>
    </row>
    <row r="75" spans="2:17" ht="135">
      <c r="B75" s="59" t="s">
        <v>443</v>
      </c>
      <c r="C75" s="59"/>
      <c r="D75" s="59" t="s">
        <v>1655</v>
      </c>
      <c r="E75" s="440">
        <v>25292970</v>
      </c>
      <c r="F75" s="78" t="s">
        <v>277</v>
      </c>
      <c r="G75" s="78" t="s">
        <v>438</v>
      </c>
      <c r="H75" s="79">
        <v>41257</v>
      </c>
      <c r="I75" s="59"/>
      <c r="J75" s="78" t="s">
        <v>1656</v>
      </c>
      <c r="K75" s="78" t="s">
        <v>1657</v>
      </c>
      <c r="L75" s="78" t="s">
        <v>1658</v>
      </c>
      <c r="M75" s="59" t="s">
        <v>18</v>
      </c>
      <c r="N75" s="59" t="s">
        <v>18</v>
      </c>
      <c r="O75" s="59" t="s">
        <v>18</v>
      </c>
      <c r="P75" s="219"/>
      <c r="Q75" s="218"/>
    </row>
    <row r="76" spans="2:17" ht="270">
      <c r="B76" s="59" t="s">
        <v>443</v>
      </c>
      <c r="C76" s="59"/>
      <c r="D76" s="141" t="s">
        <v>1659</v>
      </c>
      <c r="E76" s="439">
        <v>1061720878</v>
      </c>
      <c r="F76" s="78" t="s">
        <v>1316</v>
      </c>
      <c r="G76" s="78" t="s">
        <v>438</v>
      </c>
      <c r="H76" s="79">
        <v>41978</v>
      </c>
      <c r="I76" s="59"/>
      <c r="J76" s="78" t="s">
        <v>1421</v>
      </c>
      <c r="K76" s="78" t="s">
        <v>1660</v>
      </c>
      <c r="L76" s="78" t="s">
        <v>1647</v>
      </c>
      <c r="M76" s="59" t="s">
        <v>18</v>
      </c>
      <c r="N76" s="59" t="s">
        <v>18</v>
      </c>
      <c r="O76" s="59" t="s">
        <v>18</v>
      </c>
      <c r="P76" s="1530"/>
      <c r="Q76" s="1531"/>
    </row>
    <row r="77" spans="2:17" ht="52.5" customHeight="1">
      <c r="B77" s="59" t="s">
        <v>1661</v>
      </c>
      <c r="C77" s="59"/>
      <c r="D77" s="141" t="s">
        <v>1662</v>
      </c>
      <c r="E77" s="439">
        <v>1062275325</v>
      </c>
      <c r="F77" s="78" t="s">
        <v>1663</v>
      </c>
      <c r="G77" s="78" t="s">
        <v>1664</v>
      </c>
      <c r="H77" s="79">
        <v>38150</v>
      </c>
      <c r="I77" s="59"/>
      <c r="J77" s="78" t="s">
        <v>1665</v>
      </c>
      <c r="K77" s="78" t="s">
        <v>1666</v>
      </c>
      <c r="L77" s="78" t="s">
        <v>451</v>
      </c>
      <c r="M77" s="59" t="s">
        <v>18</v>
      </c>
      <c r="N77" s="59" t="s">
        <v>1667</v>
      </c>
      <c r="O77" s="59" t="s">
        <v>1667</v>
      </c>
      <c r="P77" s="1530" t="s">
        <v>1668</v>
      </c>
      <c r="Q77" s="1531"/>
    </row>
    <row r="78" spans="2:17" ht="88.5" customHeight="1">
      <c r="B78" s="59" t="s">
        <v>1661</v>
      </c>
      <c r="C78" s="59"/>
      <c r="D78" s="141" t="s">
        <v>1669</v>
      </c>
      <c r="E78" s="439">
        <v>25742545</v>
      </c>
      <c r="F78" s="78" t="s">
        <v>1663</v>
      </c>
      <c r="G78" s="78" t="s">
        <v>1488</v>
      </c>
      <c r="H78" s="79">
        <v>41797</v>
      </c>
      <c r="I78" s="59"/>
      <c r="J78" s="78" t="s">
        <v>1670</v>
      </c>
      <c r="K78" s="78" t="s">
        <v>1671</v>
      </c>
      <c r="L78" s="78" t="s">
        <v>1672</v>
      </c>
      <c r="M78" s="59" t="s">
        <v>18</v>
      </c>
      <c r="N78" s="59" t="s">
        <v>1667</v>
      </c>
      <c r="O78" s="59" t="s">
        <v>1667</v>
      </c>
      <c r="P78" s="1530" t="s">
        <v>1668</v>
      </c>
      <c r="Q78" s="1531"/>
    </row>
    <row r="79" spans="2:17" ht="15.75" thickBot="1">
      <c r="B79" s="1553" t="s">
        <v>139</v>
      </c>
      <c r="C79" s="1554"/>
      <c r="D79" s="1554"/>
      <c r="E79" s="1554"/>
      <c r="F79" s="1554"/>
      <c r="G79" s="1554"/>
      <c r="H79" s="1554"/>
      <c r="I79" s="1554"/>
      <c r="J79" s="1554"/>
      <c r="K79" s="1554"/>
      <c r="L79" s="1554"/>
      <c r="M79" s="1554"/>
      <c r="N79" s="1555"/>
    </row>
    <row r="82" spans="1:26" ht="46.15" customHeight="1">
      <c r="B82" s="22" t="s">
        <v>17</v>
      </c>
      <c r="C82" s="22" t="s">
        <v>80</v>
      </c>
      <c r="D82" s="1522" t="s">
        <v>79</v>
      </c>
      <c r="E82" s="1523"/>
    </row>
    <row r="83" spans="1:26" ht="46.9" customHeight="1">
      <c r="B83" s="382" t="s">
        <v>140</v>
      </c>
      <c r="C83" s="377" t="s">
        <v>18</v>
      </c>
      <c r="D83" s="1556"/>
      <c r="E83" s="1556"/>
    </row>
    <row r="86" spans="1:26">
      <c r="B86" s="1505" t="s">
        <v>141</v>
      </c>
      <c r="C86" s="1506"/>
      <c r="D86" s="1506"/>
      <c r="E86" s="1506"/>
      <c r="F86" s="1506"/>
      <c r="G86" s="1506"/>
      <c r="H86" s="1506"/>
      <c r="I86" s="1506"/>
      <c r="J86" s="1506"/>
      <c r="K86" s="1506"/>
      <c r="L86" s="1506"/>
      <c r="M86" s="1506"/>
      <c r="N86" s="1506"/>
      <c r="O86" s="1506"/>
      <c r="P86" s="1506"/>
    </row>
    <row r="88" spans="1:26" ht="15.75" thickBot="1"/>
    <row r="89" spans="1:26" ht="15.75" thickBot="1">
      <c r="B89" s="1532" t="s">
        <v>142</v>
      </c>
      <c r="C89" s="1533"/>
      <c r="D89" s="1533"/>
      <c r="E89" s="1533"/>
      <c r="F89" s="1533"/>
      <c r="G89" s="1533"/>
      <c r="H89" s="1533"/>
      <c r="I89" s="1533"/>
      <c r="J89" s="1533"/>
      <c r="K89" s="1533"/>
      <c r="L89" s="1533"/>
      <c r="M89" s="1533"/>
      <c r="N89" s="1534"/>
    </row>
    <row r="91" spans="1:26" ht="15.75" thickBot="1">
      <c r="M91" s="10"/>
      <c r="N91" s="10"/>
    </row>
    <row r="92" spans="1:26" s="39" customFormat="1" ht="109.5" customHeight="1">
      <c r="B92" s="11" t="s">
        <v>33</v>
      </c>
      <c r="C92" s="11" t="s">
        <v>34</v>
      </c>
      <c r="D92" s="11" t="s">
        <v>35</v>
      </c>
      <c r="E92" s="11" t="s">
        <v>36</v>
      </c>
      <c r="F92" s="11" t="s">
        <v>37</v>
      </c>
      <c r="G92" s="11" t="s">
        <v>38</v>
      </c>
      <c r="H92" s="11" t="s">
        <v>39</v>
      </c>
      <c r="I92" s="11" t="s">
        <v>40</v>
      </c>
      <c r="J92" s="11" t="s">
        <v>41</v>
      </c>
      <c r="K92" s="11" t="s">
        <v>42</v>
      </c>
      <c r="L92" s="11" t="s">
        <v>43</v>
      </c>
      <c r="M92" s="12" t="s">
        <v>44</v>
      </c>
      <c r="N92" s="11" t="s">
        <v>45</v>
      </c>
      <c r="O92" s="11" t="s">
        <v>46</v>
      </c>
      <c r="P92" s="13" t="s">
        <v>47</v>
      </c>
      <c r="Q92" s="13" t="s">
        <v>48</v>
      </c>
    </row>
    <row r="93" spans="1:26" s="147" customFormat="1" ht="30">
      <c r="A93" s="14">
        <v>1</v>
      </c>
      <c r="B93" s="15" t="s">
        <v>1629</v>
      </c>
      <c r="C93" s="15" t="s">
        <v>1629</v>
      </c>
      <c r="D93" s="15" t="s">
        <v>1673</v>
      </c>
      <c r="E93" s="441" t="s">
        <v>1674</v>
      </c>
      <c r="F93" s="281" t="s">
        <v>18</v>
      </c>
      <c r="G93" s="274"/>
      <c r="H93" s="275">
        <v>40758</v>
      </c>
      <c r="I93" s="275">
        <v>40989</v>
      </c>
      <c r="J93" s="276" t="s">
        <v>19</v>
      </c>
      <c r="K93" s="441">
        <f>(DAYS360(H93,I93))/30</f>
        <v>7.6</v>
      </c>
      <c r="L93" s="276"/>
      <c r="M93" s="441">
        <v>192</v>
      </c>
      <c r="N93" s="277" t="s">
        <v>51</v>
      </c>
      <c r="O93" s="442">
        <v>108561024</v>
      </c>
      <c r="P93" s="278">
        <v>305</v>
      </c>
      <c r="Q93" s="323"/>
      <c r="R93" s="64"/>
      <c r="S93" s="64"/>
      <c r="T93" s="64"/>
      <c r="U93" s="64"/>
      <c r="V93" s="64"/>
      <c r="W93" s="64"/>
      <c r="X93" s="64"/>
      <c r="Y93" s="64"/>
      <c r="Z93" s="64"/>
    </row>
    <row r="94" spans="1:26" s="147" customFormat="1" ht="30">
      <c r="A94" s="14">
        <f>+A93+1</f>
        <v>2</v>
      </c>
      <c r="B94" s="15" t="s">
        <v>1629</v>
      </c>
      <c r="C94" s="15" t="s">
        <v>1629</v>
      </c>
      <c r="D94" s="15" t="s">
        <v>1422</v>
      </c>
      <c r="E94" s="441" t="s">
        <v>1675</v>
      </c>
      <c r="F94" s="281" t="s">
        <v>18</v>
      </c>
      <c r="G94" s="281"/>
      <c r="H94" s="275">
        <v>41208</v>
      </c>
      <c r="I94" s="275">
        <v>41453</v>
      </c>
      <c r="J94" s="276" t="s">
        <v>19</v>
      </c>
      <c r="K94" s="441">
        <f t="shared" ref="K94:K95" si="1">(DAYS360(H94,I94))/30</f>
        <v>8.0666666666666664</v>
      </c>
      <c r="L94" s="276"/>
      <c r="M94" s="441">
        <v>180</v>
      </c>
      <c r="N94" s="277" t="s">
        <v>51</v>
      </c>
      <c r="O94" s="442">
        <v>142971336</v>
      </c>
      <c r="P94" s="278">
        <v>305</v>
      </c>
      <c r="Q94" s="323"/>
      <c r="R94" s="64"/>
      <c r="S94" s="64"/>
      <c r="T94" s="64"/>
      <c r="U94" s="64"/>
      <c r="V94" s="64"/>
      <c r="W94" s="64"/>
      <c r="X94" s="64"/>
      <c r="Y94" s="64"/>
      <c r="Z94" s="64"/>
    </row>
    <row r="95" spans="1:26" s="147" customFormat="1" ht="30">
      <c r="A95" s="14">
        <f t="shared" ref="A95" si="2">+A94+1</f>
        <v>3</v>
      </c>
      <c r="B95" s="15" t="s">
        <v>1629</v>
      </c>
      <c r="C95" s="15" t="s">
        <v>1629</v>
      </c>
      <c r="D95" s="15" t="s">
        <v>1422</v>
      </c>
      <c r="E95" s="441" t="s">
        <v>1676</v>
      </c>
      <c r="F95" s="281" t="s">
        <v>18</v>
      </c>
      <c r="G95" s="281"/>
      <c r="H95" s="275">
        <v>40668</v>
      </c>
      <c r="I95" s="275">
        <v>40745</v>
      </c>
      <c r="J95" s="276" t="s">
        <v>19</v>
      </c>
      <c r="K95" s="441">
        <f t="shared" si="1"/>
        <v>2.5333333333333332</v>
      </c>
      <c r="L95" s="276"/>
      <c r="M95" s="441">
        <v>198</v>
      </c>
      <c r="N95" s="277" t="s">
        <v>51</v>
      </c>
      <c r="O95" s="442">
        <v>52792042</v>
      </c>
      <c r="P95" s="278">
        <v>306</v>
      </c>
      <c r="Q95" s="323"/>
      <c r="R95" s="64"/>
      <c r="S95" s="64"/>
      <c r="T95" s="64"/>
      <c r="U95" s="64"/>
      <c r="V95" s="64"/>
      <c r="W95" s="64"/>
      <c r="X95" s="64"/>
      <c r="Y95" s="64"/>
      <c r="Z95" s="64"/>
    </row>
    <row r="96" spans="1:26" s="147" customFormat="1">
      <c r="A96" s="14"/>
      <c r="B96" s="17" t="s">
        <v>29</v>
      </c>
      <c r="C96" s="16"/>
      <c r="D96" s="15"/>
      <c r="E96" s="186"/>
      <c r="F96" s="16"/>
      <c r="G96" s="16"/>
      <c r="H96" s="16"/>
      <c r="I96" s="100"/>
      <c r="J96" s="103"/>
      <c r="K96" s="108">
        <f>SUM(K93:K95)</f>
        <v>18.2</v>
      </c>
      <c r="L96" s="109">
        <f>SUM(L93:L95)</f>
        <v>0</v>
      </c>
      <c r="M96" s="108">
        <f>SUM(M93:M95)</f>
        <v>570</v>
      </c>
      <c r="N96" s="109">
        <f>SUM(N93:N95)</f>
        <v>0</v>
      </c>
      <c r="O96" s="418"/>
      <c r="P96" s="106"/>
      <c r="Q96" s="18"/>
    </row>
    <row r="97" spans="2:17">
      <c r="B97" s="66"/>
      <c r="C97" s="66"/>
      <c r="D97" s="67"/>
      <c r="E97" s="68"/>
      <c r="F97" s="69"/>
      <c r="G97" s="66"/>
      <c r="H97" s="66"/>
      <c r="I97" s="443"/>
      <c r="J97" s="66"/>
      <c r="K97" s="66"/>
      <c r="L97" s="66"/>
      <c r="M97" s="66"/>
      <c r="N97" s="66"/>
      <c r="O97" s="66"/>
      <c r="P97" s="66"/>
    </row>
    <row r="98" spans="2:17">
      <c r="B98" s="19" t="s">
        <v>156</v>
      </c>
      <c r="C98" s="84">
        <f>+K96</f>
        <v>18.2</v>
      </c>
      <c r="H98" s="112"/>
      <c r="I98" s="112"/>
      <c r="J98" s="112"/>
      <c r="K98" s="112"/>
      <c r="L98" s="112"/>
      <c r="M98" s="112"/>
      <c r="N98" s="66"/>
      <c r="O98" s="66"/>
      <c r="P98" s="66"/>
    </row>
    <row r="100" spans="2:17" ht="15.75" thickBot="1"/>
    <row r="101" spans="2:17" ht="37.15" customHeight="1" thickBot="1">
      <c r="B101" s="24" t="s">
        <v>157</v>
      </c>
      <c r="C101" s="25" t="s">
        <v>158</v>
      </c>
      <c r="D101" s="25" t="s">
        <v>28</v>
      </c>
      <c r="E101" s="25" t="s">
        <v>159</v>
      </c>
    </row>
    <row r="102" spans="2:17" ht="41.45" customHeight="1">
      <c r="B102" s="85" t="s">
        <v>160</v>
      </c>
      <c r="C102" s="86">
        <v>20</v>
      </c>
      <c r="D102" s="444">
        <v>0</v>
      </c>
      <c r="E102" s="1536">
        <f>+D102+D103+D104</f>
        <v>40</v>
      </c>
    </row>
    <row r="103" spans="2:17">
      <c r="B103" s="85" t="s">
        <v>161</v>
      </c>
      <c r="C103" s="71">
        <v>30</v>
      </c>
      <c r="D103" s="163">
        <v>0</v>
      </c>
      <c r="E103" s="1537"/>
    </row>
    <row r="104" spans="2:17" ht="15.75" thickBot="1">
      <c r="B104" s="85" t="s">
        <v>162</v>
      </c>
      <c r="C104" s="87">
        <v>40</v>
      </c>
      <c r="D104" s="445">
        <v>40</v>
      </c>
      <c r="E104" s="1538"/>
    </row>
    <row r="106" spans="2:17" ht="15.75" thickBot="1"/>
    <row r="107" spans="2:17" ht="15.75" thickBot="1">
      <c r="B107" s="1532" t="s">
        <v>163</v>
      </c>
      <c r="C107" s="1533"/>
      <c r="D107" s="1533"/>
      <c r="E107" s="1533"/>
      <c r="F107" s="1533"/>
      <c r="G107" s="1533"/>
      <c r="H107" s="1533"/>
      <c r="I107" s="1533"/>
      <c r="J107" s="1533"/>
      <c r="K107" s="1533"/>
      <c r="L107" s="1533"/>
      <c r="M107" s="1533"/>
      <c r="N107" s="1534"/>
    </row>
    <row r="109" spans="2:17" ht="75">
      <c r="B109" s="9" t="s">
        <v>88</v>
      </c>
      <c r="C109" s="9" t="s">
        <v>89</v>
      </c>
      <c r="D109" s="9" t="s">
        <v>90</v>
      </c>
      <c r="E109" s="9" t="s">
        <v>91</v>
      </c>
      <c r="F109" s="9" t="s">
        <v>92</v>
      </c>
      <c r="G109" s="9" t="s">
        <v>93</v>
      </c>
      <c r="H109" s="9" t="s">
        <v>94</v>
      </c>
      <c r="I109" s="9" t="s">
        <v>95</v>
      </c>
      <c r="J109" s="1522" t="s">
        <v>164</v>
      </c>
      <c r="K109" s="1529"/>
      <c r="L109" s="1523"/>
      <c r="M109" s="9" t="s">
        <v>97</v>
      </c>
      <c r="N109" s="9" t="s">
        <v>234</v>
      </c>
      <c r="O109" s="9" t="s">
        <v>235</v>
      </c>
      <c r="P109" s="1522" t="s">
        <v>79</v>
      </c>
      <c r="Q109" s="1523"/>
    </row>
    <row r="110" spans="2:17" ht="30">
      <c r="B110" s="9"/>
      <c r="C110" s="9"/>
      <c r="D110" s="9"/>
      <c r="E110" s="9"/>
      <c r="F110" s="9"/>
      <c r="G110" s="9"/>
      <c r="H110" s="9"/>
      <c r="I110" s="9"/>
      <c r="J110" s="446" t="s">
        <v>165</v>
      </c>
      <c r="K110" s="22" t="s">
        <v>166</v>
      </c>
      <c r="L110" s="446" t="s">
        <v>167</v>
      </c>
      <c r="M110" s="9"/>
      <c r="N110" s="9"/>
      <c r="O110" s="9"/>
      <c r="P110" s="139"/>
      <c r="Q110" s="140"/>
    </row>
    <row r="111" spans="2:17" ht="60.75" customHeight="1">
      <c r="B111" s="1563" t="s">
        <v>1677</v>
      </c>
      <c r="C111" s="1563"/>
      <c r="D111" s="1563" t="s">
        <v>1678</v>
      </c>
      <c r="E111" s="1563">
        <v>10692353</v>
      </c>
      <c r="F111" s="1563" t="s">
        <v>1679</v>
      </c>
      <c r="G111" s="1563" t="s">
        <v>1680</v>
      </c>
      <c r="H111" s="1563" t="s">
        <v>1681</v>
      </c>
      <c r="I111" s="1563">
        <v>319068</v>
      </c>
      <c r="J111" s="1565" t="s">
        <v>1682</v>
      </c>
      <c r="K111" s="290" t="s">
        <v>1683</v>
      </c>
      <c r="L111" s="1557" t="s">
        <v>1684</v>
      </c>
      <c r="M111" s="1560" t="s">
        <v>18</v>
      </c>
      <c r="N111" s="1560" t="s">
        <v>18</v>
      </c>
      <c r="O111" s="1560" t="s">
        <v>18</v>
      </c>
      <c r="P111" s="1568" t="s">
        <v>1685</v>
      </c>
      <c r="Q111" s="1569"/>
    </row>
    <row r="112" spans="2:17" ht="60.75" customHeight="1">
      <c r="B112" s="1563"/>
      <c r="C112" s="1563"/>
      <c r="D112" s="1563"/>
      <c r="E112" s="1563"/>
      <c r="F112" s="1563"/>
      <c r="G112" s="1563"/>
      <c r="H112" s="1563"/>
      <c r="I112" s="1563"/>
      <c r="J112" s="1563"/>
      <c r="K112" s="308" t="s">
        <v>1686</v>
      </c>
      <c r="L112" s="1558"/>
      <c r="M112" s="1561"/>
      <c r="N112" s="1561"/>
      <c r="O112" s="1561"/>
      <c r="P112" s="1570"/>
      <c r="Q112" s="1571"/>
    </row>
    <row r="113" spans="2:17" ht="60.75" customHeight="1">
      <c r="B113" s="1563"/>
      <c r="C113" s="1563"/>
      <c r="D113" s="1563"/>
      <c r="E113" s="1563"/>
      <c r="F113" s="1563"/>
      <c r="G113" s="1563"/>
      <c r="H113" s="1563"/>
      <c r="I113" s="1563"/>
      <c r="J113" s="1563"/>
      <c r="K113" s="290" t="s">
        <v>1687</v>
      </c>
      <c r="L113" s="1558"/>
      <c r="M113" s="1561"/>
      <c r="N113" s="1561"/>
      <c r="O113" s="1561"/>
      <c r="P113" s="1570"/>
      <c r="Q113" s="1571"/>
    </row>
    <row r="114" spans="2:17" ht="60.75" customHeight="1">
      <c r="B114" s="1563"/>
      <c r="C114" s="1563"/>
      <c r="D114" s="1563"/>
      <c r="E114" s="1563"/>
      <c r="F114" s="1563"/>
      <c r="G114" s="1563"/>
      <c r="H114" s="1563"/>
      <c r="I114" s="1563"/>
      <c r="J114" s="1563"/>
      <c r="K114" s="290" t="s">
        <v>1688</v>
      </c>
      <c r="L114" s="1558"/>
      <c r="M114" s="1561"/>
      <c r="N114" s="1561"/>
      <c r="O114" s="1561"/>
      <c r="P114" s="1570"/>
      <c r="Q114" s="1571"/>
    </row>
    <row r="115" spans="2:17" ht="60.75" customHeight="1">
      <c r="B115" s="1563"/>
      <c r="C115" s="1563"/>
      <c r="D115" s="1563"/>
      <c r="E115" s="1563"/>
      <c r="F115" s="1563"/>
      <c r="G115" s="1563"/>
      <c r="H115" s="1563"/>
      <c r="I115" s="1563"/>
      <c r="J115" s="1563"/>
      <c r="K115" s="217" t="s">
        <v>1689</v>
      </c>
      <c r="L115" s="1558"/>
      <c r="M115" s="1561"/>
      <c r="N115" s="1561"/>
      <c r="O115" s="1561"/>
      <c r="P115" s="1570"/>
      <c r="Q115" s="1571"/>
    </row>
    <row r="116" spans="2:17" ht="60.75" customHeight="1">
      <c r="B116" s="1564"/>
      <c r="C116" s="1564"/>
      <c r="D116" s="1564"/>
      <c r="E116" s="1564"/>
      <c r="F116" s="1564"/>
      <c r="G116" s="1564"/>
      <c r="H116" s="1564"/>
      <c r="I116" s="1564"/>
      <c r="J116" s="1564"/>
      <c r="K116" s="331" t="s">
        <v>1690</v>
      </c>
      <c r="L116" s="1559"/>
      <c r="M116" s="1562"/>
      <c r="N116" s="1562"/>
      <c r="O116" s="1562"/>
      <c r="P116" s="1572"/>
      <c r="Q116" s="1573"/>
    </row>
    <row r="117" spans="2:17" ht="60.75" customHeight="1">
      <c r="B117" s="395" t="s">
        <v>1075</v>
      </c>
      <c r="C117" s="308"/>
      <c r="D117" s="395" t="s">
        <v>1691</v>
      </c>
      <c r="E117" s="337">
        <v>51593409</v>
      </c>
      <c r="F117" s="217" t="s">
        <v>1692</v>
      </c>
      <c r="G117" s="265" t="s">
        <v>131</v>
      </c>
      <c r="H117" s="265" t="s">
        <v>1693</v>
      </c>
      <c r="I117" s="265"/>
      <c r="J117" s="217"/>
      <c r="K117" s="265"/>
      <c r="L117" s="265"/>
      <c r="M117" s="265" t="s">
        <v>18</v>
      </c>
      <c r="N117" s="265" t="s">
        <v>19</v>
      </c>
      <c r="O117" s="265" t="s">
        <v>18</v>
      </c>
      <c r="P117" s="1574" t="s">
        <v>1694</v>
      </c>
      <c r="Q117" s="1575"/>
    </row>
    <row r="118" spans="2:17" ht="33.6" customHeight="1">
      <c r="B118" s="1539" t="s">
        <v>227</v>
      </c>
      <c r="C118" s="1566" t="s">
        <v>1695</v>
      </c>
      <c r="D118" s="1539" t="s">
        <v>1506</v>
      </c>
      <c r="E118" s="1539">
        <v>34671385</v>
      </c>
      <c r="F118" s="1539" t="s">
        <v>1696</v>
      </c>
      <c r="G118" s="1539"/>
      <c r="H118" s="1539"/>
      <c r="I118" s="1539" t="s">
        <v>1697</v>
      </c>
      <c r="J118" s="1582"/>
      <c r="K118" s="1582"/>
      <c r="L118" s="1582"/>
      <c r="M118" s="1567" t="s">
        <v>18</v>
      </c>
      <c r="N118" s="1567" t="s">
        <v>19</v>
      </c>
      <c r="O118" s="1567" t="s">
        <v>18</v>
      </c>
      <c r="P118" s="1539" t="s">
        <v>1698</v>
      </c>
      <c r="Q118" s="1539"/>
    </row>
    <row r="119" spans="2:17">
      <c r="B119" s="1539"/>
      <c r="C119" s="1566"/>
      <c r="D119" s="1539"/>
      <c r="E119" s="1539"/>
      <c r="F119" s="1539"/>
      <c r="G119" s="1539"/>
      <c r="H119" s="1539"/>
      <c r="I119" s="1539"/>
      <c r="J119" s="1583"/>
      <c r="K119" s="1583"/>
      <c r="L119" s="1583"/>
      <c r="M119" s="1567"/>
      <c r="N119" s="1567"/>
      <c r="O119" s="1567"/>
      <c r="P119" s="1539"/>
      <c r="Q119" s="1539"/>
    </row>
    <row r="120" spans="2:17" ht="48.75" customHeight="1">
      <c r="B120" s="1539"/>
      <c r="C120" s="1566"/>
      <c r="D120" s="1539"/>
      <c r="E120" s="1539"/>
      <c r="F120" s="1539"/>
      <c r="G120" s="1539"/>
      <c r="H120" s="1539"/>
      <c r="I120" s="1539"/>
      <c r="J120" s="1584"/>
      <c r="K120" s="1584"/>
      <c r="L120" s="1584"/>
      <c r="M120" s="1567"/>
      <c r="N120" s="1567"/>
      <c r="O120" s="1567"/>
      <c r="P120" s="1539"/>
      <c r="Q120" s="1539"/>
    </row>
    <row r="121" spans="2:17" ht="49.5" customHeight="1">
      <c r="B121" s="1560" t="s">
        <v>1628</v>
      </c>
      <c r="C121" s="1560"/>
      <c r="D121" s="1565" t="s">
        <v>1699</v>
      </c>
      <c r="E121" s="1560">
        <v>48575759</v>
      </c>
      <c r="F121" s="1560" t="s">
        <v>1696</v>
      </c>
      <c r="G121" s="1565" t="s">
        <v>1700</v>
      </c>
      <c r="H121" s="1560" t="s">
        <v>1701</v>
      </c>
      <c r="I121" s="1560"/>
      <c r="J121" s="217" t="s">
        <v>1702</v>
      </c>
      <c r="K121" s="217" t="s">
        <v>1703</v>
      </c>
      <c r="L121" s="217" t="s">
        <v>1704</v>
      </c>
      <c r="M121" s="1560" t="s">
        <v>18</v>
      </c>
      <c r="N121" s="1560" t="s">
        <v>18</v>
      </c>
      <c r="O121" s="1560" t="s">
        <v>18</v>
      </c>
      <c r="P121" s="1568" t="s">
        <v>1685</v>
      </c>
      <c r="Q121" s="1569"/>
    </row>
    <row r="122" spans="2:17" ht="49.5" customHeight="1">
      <c r="B122" s="1561"/>
      <c r="C122" s="1561"/>
      <c r="D122" s="1563"/>
      <c r="E122" s="1561"/>
      <c r="F122" s="1561"/>
      <c r="G122" s="1563"/>
      <c r="H122" s="1561"/>
      <c r="I122" s="1561"/>
      <c r="J122" s="217" t="s">
        <v>1705</v>
      </c>
      <c r="K122" s="217" t="s">
        <v>1706</v>
      </c>
      <c r="L122" s="217" t="s">
        <v>1707</v>
      </c>
      <c r="M122" s="1561"/>
      <c r="N122" s="1561"/>
      <c r="O122" s="1561"/>
      <c r="P122" s="1570"/>
      <c r="Q122" s="1571"/>
    </row>
    <row r="123" spans="2:17" ht="72" customHeight="1">
      <c r="B123" s="1562"/>
      <c r="C123" s="1562"/>
      <c r="D123" s="1564"/>
      <c r="E123" s="1562"/>
      <c r="F123" s="1562"/>
      <c r="G123" s="1564"/>
      <c r="H123" s="1562"/>
      <c r="I123" s="1562"/>
      <c r="J123" s="217" t="s">
        <v>1708</v>
      </c>
      <c r="K123" s="217" t="s">
        <v>1709</v>
      </c>
      <c r="L123" s="217" t="s">
        <v>1710</v>
      </c>
      <c r="M123" s="1562"/>
      <c r="N123" s="1562"/>
      <c r="O123" s="1562"/>
      <c r="P123" s="1572"/>
      <c r="Q123" s="1573"/>
    </row>
    <row r="124" spans="2:17" ht="212.25" customHeight="1">
      <c r="B124" s="337" t="s">
        <v>1711</v>
      </c>
      <c r="C124" s="265"/>
      <c r="D124" s="395" t="s">
        <v>1622</v>
      </c>
      <c r="E124" s="265">
        <v>76028577</v>
      </c>
      <c r="F124" s="217" t="s">
        <v>1712</v>
      </c>
      <c r="G124" s="395" t="s">
        <v>1713</v>
      </c>
      <c r="H124" s="265" t="s">
        <v>1714</v>
      </c>
      <c r="I124" s="265"/>
      <c r="J124" s="217" t="s">
        <v>1715</v>
      </c>
      <c r="K124" s="217" t="s">
        <v>1716</v>
      </c>
      <c r="L124" s="217" t="s">
        <v>1717</v>
      </c>
      <c r="M124" s="265" t="s">
        <v>18</v>
      </c>
      <c r="N124" s="265" t="s">
        <v>18</v>
      </c>
      <c r="O124" s="265" t="s">
        <v>19</v>
      </c>
      <c r="P124" s="1539" t="s">
        <v>1718</v>
      </c>
      <c r="Q124" s="1539"/>
    </row>
    <row r="125" spans="2:17">
      <c r="J125" s="30"/>
    </row>
    <row r="127" spans="2:17" ht="15.75" thickBot="1"/>
    <row r="128" spans="2:17" ht="54" customHeight="1">
      <c r="B128" s="146" t="s">
        <v>17</v>
      </c>
      <c r="C128" s="146" t="s">
        <v>157</v>
      </c>
      <c r="D128" s="9" t="s">
        <v>158</v>
      </c>
      <c r="E128" s="146" t="s">
        <v>28</v>
      </c>
      <c r="F128" s="25" t="s">
        <v>228</v>
      </c>
      <c r="G128" s="431"/>
    </row>
    <row r="129" spans="2:7" ht="120.75" customHeight="1">
      <c r="B129" s="1576" t="s">
        <v>229</v>
      </c>
      <c r="C129" s="447" t="s">
        <v>230</v>
      </c>
      <c r="D129" s="163">
        <v>25</v>
      </c>
      <c r="E129" s="60">
        <v>0</v>
      </c>
      <c r="F129" s="1579">
        <f>+E129+E130+E131</f>
        <v>0</v>
      </c>
      <c r="G129" s="27"/>
    </row>
    <row r="130" spans="2:7" ht="120">
      <c r="B130" s="1577"/>
      <c r="C130" s="447" t="s">
        <v>231</v>
      </c>
      <c r="D130" s="163">
        <v>25</v>
      </c>
      <c r="E130" s="60">
        <v>0</v>
      </c>
      <c r="F130" s="1580"/>
      <c r="G130" s="27"/>
    </row>
    <row r="131" spans="2:7" ht="90">
      <c r="B131" s="1578"/>
      <c r="C131" s="447" t="s">
        <v>232</v>
      </c>
      <c r="D131" s="163">
        <v>10</v>
      </c>
      <c r="E131" s="60">
        <v>0</v>
      </c>
      <c r="F131" s="1581"/>
      <c r="G131" s="27"/>
    </row>
    <row r="132" spans="2:7">
      <c r="C132" s="57"/>
    </row>
    <row r="134" spans="2:7">
      <c r="B134" s="8" t="s">
        <v>233</v>
      </c>
    </row>
    <row r="137" spans="2:7">
      <c r="B137" s="9" t="s">
        <v>17</v>
      </c>
      <c r="C137" s="9" t="s">
        <v>27</v>
      </c>
      <c r="D137" s="9" t="s">
        <v>28</v>
      </c>
      <c r="E137" s="146" t="s">
        <v>29</v>
      </c>
    </row>
    <row r="138" spans="2:7" ht="30">
      <c r="B138" s="367" t="s">
        <v>236</v>
      </c>
      <c r="C138" s="163">
        <v>40</v>
      </c>
      <c r="D138" s="163">
        <f>+E102</f>
        <v>40</v>
      </c>
      <c r="E138" s="1585">
        <f>+D138+D139</f>
        <v>40</v>
      </c>
    </row>
    <row r="139" spans="2:7" ht="45">
      <c r="B139" s="367" t="s">
        <v>237</v>
      </c>
      <c r="C139" s="163">
        <v>60</v>
      </c>
      <c r="D139" s="163">
        <f>+F129</f>
        <v>0</v>
      </c>
      <c r="E139" s="1586"/>
    </row>
  </sheetData>
  <mergeCells count="85">
    <mergeCell ref="E138:E139"/>
    <mergeCell ref="M121:M123"/>
    <mergeCell ref="N121:N123"/>
    <mergeCell ref="O121:O123"/>
    <mergeCell ref="P121:Q123"/>
    <mergeCell ref="P124:Q124"/>
    <mergeCell ref="B129:B131"/>
    <mergeCell ref="F129:F131"/>
    <mergeCell ref="O118:O120"/>
    <mergeCell ref="P118:Q120"/>
    <mergeCell ref="B121:B123"/>
    <mergeCell ref="C121:C123"/>
    <mergeCell ref="D121:D123"/>
    <mergeCell ref="E121:E123"/>
    <mergeCell ref="F121:F123"/>
    <mergeCell ref="G121:G123"/>
    <mergeCell ref="H121:H123"/>
    <mergeCell ref="I121:I123"/>
    <mergeCell ref="I118:I120"/>
    <mergeCell ref="J118:J120"/>
    <mergeCell ref="K118:K120"/>
    <mergeCell ref="L118:L120"/>
    <mergeCell ref="M118:M120"/>
    <mergeCell ref="N118:N120"/>
    <mergeCell ref="O111:O116"/>
    <mergeCell ref="P111:Q116"/>
    <mergeCell ref="P117:Q117"/>
    <mergeCell ref="B118:B120"/>
    <mergeCell ref="C118:C120"/>
    <mergeCell ref="D118:D120"/>
    <mergeCell ref="E118:E120"/>
    <mergeCell ref="F118:F120"/>
    <mergeCell ref="G118:G120"/>
    <mergeCell ref="H118:H120"/>
    <mergeCell ref="H111:H116"/>
    <mergeCell ref="I111:I116"/>
    <mergeCell ref="J111:J116"/>
    <mergeCell ref="L111:L116"/>
    <mergeCell ref="M111:M116"/>
    <mergeCell ref="N111:N116"/>
    <mergeCell ref="B111:B116"/>
    <mergeCell ref="C111:C116"/>
    <mergeCell ref="D111:D116"/>
    <mergeCell ref="E111:E116"/>
    <mergeCell ref="F111:F116"/>
    <mergeCell ref="G111:G116"/>
    <mergeCell ref="J109:L109"/>
    <mergeCell ref="P109:Q109"/>
    <mergeCell ref="P73:Q73"/>
    <mergeCell ref="P76:Q76"/>
    <mergeCell ref="P77:Q77"/>
    <mergeCell ref="P78:Q78"/>
    <mergeCell ref="B79:N79"/>
    <mergeCell ref="D82:E82"/>
    <mergeCell ref="D83:E83"/>
    <mergeCell ref="B86:P86"/>
    <mergeCell ref="B89:N89"/>
    <mergeCell ref="E102:E104"/>
    <mergeCell ref="B107:N107"/>
    <mergeCell ref="P72:Q72"/>
    <mergeCell ref="C50:N50"/>
    <mergeCell ref="B52:N52"/>
    <mergeCell ref="O55:P55"/>
    <mergeCell ref="O56:P56"/>
    <mergeCell ref="O57:P57"/>
    <mergeCell ref="B63:N63"/>
    <mergeCell ref="J68:L68"/>
    <mergeCell ref="P68:Q68"/>
    <mergeCell ref="P69:Q69"/>
    <mergeCell ref="P70:Q70"/>
    <mergeCell ref="P71:Q71"/>
    <mergeCell ref="B46:B47"/>
    <mergeCell ref="C46:C47"/>
    <mergeCell ref="D46:E46"/>
    <mergeCell ref="B2:P2"/>
    <mergeCell ref="B4:P4"/>
    <mergeCell ref="C6:N6"/>
    <mergeCell ref="C7:N7"/>
    <mergeCell ref="C8:N8"/>
    <mergeCell ref="C9:N9"/>
    <mergeCell ref="C10:E10"/>
    <mergeCell ref="B14:C15"/>
    <mergeCell ref="B16:C16"/>
    <mergeCell ref="E34:E35"/>
    <mergeCell ref="M37:N37"/>
  </mergeCells>
  <dataValidations count="2">
    <dataValidation type="list" allowBlank="1" showInputMessage="1" showErrorMessage="1" sqref="WVE983055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 type="decimal" allowBlank="1" showInputMessage="1" showErrorMessage="1" sqref="WVH983055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5"/>
  <sheetViews>
    <sheetView topLeftCell="A22" zoomScale="85" zoomScaleNormal="85" workbookViewId="0">
      <selection activeCell="A37" sqref="A37"/>
    </sheetView>
  </sheetViews>
  <sheetFormatPr baseColWidth="10" defaultRowHeight="15"/>
  <cols>
    <col min="1" max="1" width="3.140625" style="28" bestFit="1" customWidth="1"/>
    <col min="2" max="2" width="102.7109375" style="28" bestFit="1" customWidth="1"/>
    <col min="3" max="3" width="31.140625" style="28" customWidth="1"/>
    <col min="4" max="4" width="26.7109375" style="29" customWidth="1"/>
    <col min="5" max="5" width="25" style="28" customWidth="1"/>
    <col min="6" max="6" width="29.7109375" style="30" customWidth="1"/>
    <col min="7" max="7" width="29.7109375" style="28" customWidth="1"/>
    <col min="8" max="8" width="24.5703125" style="28" customWidth="1"/>
    <col min="9" max="9" width="24" style="28" customWidth="1"/>
    <col min="10" max="10" width="17.42578125" style="28" customWidth="1"/>
    <col min="11" max="11" width="19.140625" style="28" customWidth="1"/>
    <col min="12" max="12" width="19" style="28" customWidth="1"/>
    <col min="13" max="13" width="18.7109375" style="28" customWidth="1"/>
    <col min="14" max="14" width="22.140625" style="28" customWidth="1"/>
    <col min="15" max="15" width="26.140625" style="28" customWidth="1"/>
    <col min="16" max="16" width="13.5703125" style="28" customWidth="1"/>
    <col min="17" max="17" width="26.71093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239</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v>28</v>
      </c>
      <c r="D10" s="1514"/>
      <c r="E10" s="1515"/>
      <c r="F10" s="31"/>
      <c r="G10" s="32"/>
      <c r="H10" s="32"/>
      <c r="I10" s="32"/>
      <c r="J10" s="32"/>
      <c r="K10" s="32"/>
      <c r="L10" s="32"/>
      <c r="M10" s="32"/>
      <c r="N10" s="33"/>
    </row>
    <row r="11" spans="2:16" ht="15.75" thickBot="1">
      <c r="B11" s="117" t="s">
        <v>8</v>
      </c>
      <c r="C11" s="1308">
        <v>41989</v>
      </c>
      <c r="D11" s="34"/>
      <c r="E11" s="35"/>
      <c r="F11" s="36"/>
      <c r="G11" s="35"/>
      <c r="H11" s="35"/>
      <c r="I11" s="35"/>
      <c r="J11" s="35"/>
      <c r="K11" s="35"/>
      <c r="L11" s="35"/>
      <c r="M11" s="35"/>
      <c r="N11" s="37"/>
    </row>
    <row r="12" spans="2:16">
      <c r="B12" s="94"/>
      <c r="C12" s="38"/>
      <c r="D12" s="95"/>
      <c r="E12" s="96"/>
      <c r="F12" s="97"/>
      <c r="G12" s="96"/>
      <c r="H12" s="96"/>
      <c r="I12" s="39"/>
      <c r="J12" s="39"/>
      <c r="K12" s="39"/>
      <c r="L12" s="39"/>
      <c r="M12" s="39"/>
      <c r="N12" s="96"/>
    </row>
    <row r="13" spans="2:16">
      <c r="I13" s="39"/>
      <c r="J13" s="39"/>
      <c r="K13" s="39"/>
      <c r="L13" s="39"/>
      <c r="M13" s="39"/>
      <c r="N13" s="1289"/>
    </row>
    <row r="14" spans="2:16" ht="30">
      <c r="B14" s="591" t="s">
        <v>9</v>
      </c>
      <c r="C14" s="592"/>
      <c r="D14" s="1265" t="s">
        <v>10</v>
      </c>
      <c r="E14" s="1265" t="s">
        <v>11</v>
      </c>
      <c r="F14" s="1265" t="s">
        <v>12</v>
      </c>
      <c r="G14" s="148"/>
      <c r="I14" s="41"/>
      <c r="J14" s="41"/>
      <c r="K14" s="41"/>
      <c r="L14" s="41"/>
      <c r="M14" s="41"/>
      <c r="N14" s="1289"/>
    </row>
    <row r="15" spans="2:16">
      <c r="B15" s="593"/>
      <c r="C15" s="594"/>
      <c r="D15" s="595">
        <v>28</v>
      </c>
      <c r="E15" s="596">
        <v>2088281000</v>
      </c>
      <c r="F15" s="597">
        <v>1000</v>
      </c>
      <c r="G15" s="150"/>
      <c r="H15" s="46"/>
      <c r="I15" s="39"/>
      <c r="J15" s="39"/>
      <c r="K15" s="39"/>
      <c r="L15" s="39"/>
      <c r="M15" s="39"/>
      <c r="N15" s="47"/>
    </row>
    <row r="16" spans="2:16" ht="15.75" thickBot="1">
      <c r="B16" s="1517" t="s">
        <v>13</v>
      </c>
      <c r="C16" s="1518"/>
      <c r="D16" s="595">
        <f>+D15</f>
        <v>28</v>
      </c>
      <c r="E16" s="502">
        <f>+E15</f>
        <v>2088281000</v>
      </c>
      <c r="F16" s="43">
        <f>+F15</f>
        <v>1000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52">
        <f>F16*80%</f>
        <v>800</v>
      </c>
      <c r="D18" s="5"/>
      <c r="E18" s="6">
        <f>E16</f>
        <v>2088281000</v>
      </c>
      <c r="F18" s="7"/>
      <c r="G18" s="7"/>
      <c r="H18" s="7"/>
      <c r="I18" s="53"/>
      <c r="J18" s="53"/>
      <c r="K18" s="53"/>
      <c r="L18" s="53"/>
      <c r="M18" s="53"/>
    </row>
    <row r="19" spans="1:14">
      <c r="A19" s="142"/>
      <c r="C19" s="54"/>
      <c r="D19" s="55"/>
      <c r="E19" s="56"/>
      <c r="F19" s="7"/>
      <c r="G19" s="7"/>
      <c r="H19" s="7"/>
      <c r="I19" s="53"/>
      <c r="J19" s="53"/>
      <c r="K19" s="53"/>
      <c r="L19" s="53"/>
      <c r="M19" s="53"/>
    </row>
    <row r="20" spans="1:14">
      <c r="A20" s="142"/>
      <c r="C20" s="54"/>
      <c r="D20" s="55"/>
      <c r="E20" s="56"/>
      <c r="F20" s="7"/>
      <c r="G20" s="7"/>
      <c r="H20" s="7"/>
      <c r="I20" s="53"/>
      <c r="J20" s="53"/>
      <c r="K20" s="53"/>
      <c r="L20" s="53"/>
      <c r="M20" s="53"/>
    </row>
    <row r="21" spans="1:14">
      <c r="A21" s="142"/>
      <c r="B21" s="8" t="s">
        <v>16</v>
      </c>
      <c r="C21" s="57"/>
      <c r="E21" s="57"/>
      <c r="F21" s="58"/>
      <c r="G21" s="57"/>
      <c r="H21" s="57"/>
      <c r="I21" s="39"/>
      <c r="J21" s="39"/>
      <c r="K21" s="39"/>
      <c r="L21" s="39"/>
      <c r="M21" s="39"/>
      <c r="N21" s="1289"/>
    </row>
    <row r="22" spans="1:14">
      <c r="A22" s="142"/>
      <c r="B22" s="57"/>
      <c r="C22" s="57"/>
      <c r="E22" s="57"/>
      <c r="F22" s="58"/>
      <c r="G22" s="57"/>
      <c r="H22" s="57"/>
      <c r="I22" s="39"/>
      <c r="J22" s="39"/>
      <c r="K22" s="39"/>
      <c r="L22" s="39"/>
      <c r="M22" s="39"/>
      <c r="N22" s="1289"/>
    </row>
    <row r="23" spans="1:14">
      <c r="A23" s="142"/>
      <c r="B23" s="1309" t="s">
        <v>17</v>
      </c>
      <c r="C23" s="1309" t="s">
        <v>18</v>
      </c>
      <c r="D23" s="1309" t="s">
        <v>19</v>
      </c>
      <c r="E23" s="57"/>
      <c r="F23" s="58"/>
      <c r="G23" s="57"/>
      <c r="H23" s="57"/>
      <c r="I23" s="39"/>
      <c r="J23" s="39"/>
      <c r="K23" s="39"/>
      <c r="L23" s="39"/>
      <c r="M23" s="39"/>
      <c r="N23" s="1289"/>
    </row>
    <row r="24" spans="1:14">
      <c r="A24" s="142"/>
      <c r="B24" s="59" t="s">
        <v>20</v>
      </c>
      <c r="C24" s="59" t="s">
        <v>21</v>
      </c>
      <c r="D24" s="1262"/>
      <c r="E24" s="57"/>
      <c r="F24" s="58"/>
      <c r="G24" s="57"/>
      <c r="H24" s="57"/>
      <c r="I24" s="39"/>
      <c r="J24" s="39"/>
      <c r="K24" s="39"/>
      <c r="L24" s="39"/>
      <c r="M24" s="39"/>
      <c r="N24" s="1289"/>
    </row>
    <row r="25" spans="1:14">
      <c r="A25" s="142"/>
      <c r="B25" s="59" t="s">
        <v>22</v>
      </c>
      <c r="C25" s="90" t="s">
        <v>21</v>
      </c>
      <c r="D25" s="1262"/>
      <c r="E25" s="57"/>
      <c r="F25" s="58"/>
      <c r="G25" s="57"/>
      <c r="H25" s="57"/>
      <c r="I25" s="39"/>
      <c r="J25" s="39"/>
      <c r="K25" s="39"/>
      <c r="L25" s="39"/>
      <c r="M25" s="39"/>
      <c r="N25" s="1289"/>
    </row>
    <row r="26" spans="1:14">
      <c r="A26" s="142"/>
      <c r="B26" s="59" t="s">
        <v>23</v>
      </c>
      <c r="C26" s="59" t="s">
        <v>21</v>
      </c>
      <c r="D26" s="1262"/>
      <c r="E26" s="57"/>
      <c r="F26" s="58"/>
      <c r="G26" s="57"/>
      <c r="H26" s="57"/>
      <c r="I26" s="39"/>
      <c r="J26" s="39"/>
      <c r="K26" s="39"/>
      <c r="L26" s="39"/>
      <c r="M26" s="39"/>
      <c r="N26" s="1289"/>
    </row>
    <row r="27" spans="1:14">
      <c r="A27" s="142"/>
      <c r="B27" s="59" t="s">
        <v>24</v>
      </c>
      <c r="C27" s="59" t="s">
        <v>21</v>
      </c>
      <c r="D27" s="1262"/>
      <c r="E27" s="57"/>
      <c r="F27" s="58"/>
      <c r="G27" s="57"/>
      <c r="H27" s="57"/>
      <c r="I27" s="39"/>
      <c r="J27" s="39"/>
      <c r="K27" s="39"/>
      <c r="L27" s="39"/>
      <c r="M27" s="39"/>
      <c r="N27" s="1289"/>
    </row>
    <row r="28" spans="1:14">
      <c r="A28" s="142"/>
      <c r="B28" s="88" t="s">
        <v>25</v>
      </c>
      <c r="C28" s="88" t="s">
        <v>21</v>
      </c>
      <c r="D28" s="1262"/>
      <c r="E28" s="57"/>
      <c r="F28" s="58"/>
      <c r="G28" s="57"/>
      <c r="H28" s="57"/>
      <c r="I28" s="39"/>
      <c r="J28" s="39"/>
      <c r="K28" s="39"/>
      <c r="L28" s="39"/>
      <c r="M28" s="39"/>
      <c r="N28" s="1289"/>
    </row>
    <row r="29" spans="1:14">
      <c r="A29" s="142"/>
      <c r="B29" s="57"/>
      <c r="C29" s="57"/>
      <c r="E29" s="57"/>
      <c r="F29" s="58"/>
      <c r="G29" s="57"/>
      <c r="H29" s="57"/>
      <c r="I29" s="39"/>
      <c r="J29" s="39"/>
      <c r="K29" s="39"/>
      <c r="L29" s="39"/>
      <c r="M29" s="39"/>
      <c r="N29" s="1289"/>
    </row>
    <row r="30" spans="1:14">
      <c r="A30" s="142"/>
      <c r="B30" s="8" t="s">
        <v>26</v>
      </c>
      <c r="C30" s="57"/>
      <c r="E30" s="57"/>
      <c r="F30" s="58"/>
      <c r="G30" s="57"/>
      <c r="H30" s="57"/>
      <c r="I30" s="39"/>
      <c r="J30" s="39"/>
      <c r="K30" s="39"/>
      <c r="L30" s="39"/>
      <c r="M30" s="39"/>
      <c r="N30" s="1289"/>
    </row>
    <row r="31" spans="1:14">
      <c r="A31" s="142"/>
      <c r="B31" s="57"/>
      <c r="C31" s="57"/>
      <c r="E31" s="57"/>
      <c r="F31" s="58"/>
      <c r="G31" s="57"/>
      <c r="H31" s="57"/>
      <c r="I31" s="39"/>
      <c r="J31" s="39"/>
      <c r="K31" s="39"/>
      <c r="L31" s="39"/>
      <c r="M31" s="39"/>
      <c r="N31" s="1289"/>
    </row>
    <row r="32" spans="1:14">
      <c r="A32" s="142"/>
      <c r="B32" s="57"/>
      <c r="C32" s="57"/>
      <c r="E32" s="57"/>
      <c r="F32" s="58"/>
      <c r="G32" s="57"/>
      <c r="H32" s="57"/>
      <c r="I32" s="39"/>
      <c r="J32" s="39"/>
      <c r="K32" s="39"/>
      <c r="L32" s="39"/>
      <c r="M32" s="39"/>
      <c r="N32" s="1289"/>
    </row>
    <row r="33" spans="1:26">
      <c r="A33" s="142"/>
      <c r="B33" s="1309" t="s">
        <v>17</v>
      </c>
      <c r="C33" s="1309" t="s">
        <v>27</v>
      </c>
      <c r="D33" s="1309" t="s">
        <v>28</v>
      </c>
      <c r="E33" s="1283" t="s">
        <v>29</v>
      </c>
      <c r="F33" s="58"/>
      <c r="G33" s="57"/>
      <c r="H33" s="57"/>
      <c r="I33" s="39"/>
      <c r="J33" s="39"/>
      <c r="K33" s="39"/>
      <c r="L33" s="39"/>
      <c r="M33" s="39"/>
      <c r="N33" s="1289"/>
    </row>
    <row r="34" spans="1:26" ht="30">
      <c r="A34" s="142"/>
      <c r="B34" s="1302" t="s">
        <v>30</v>
      </c>
      <c r="C34" s="1262">
        <v>40</v>
      </c>
      <c r="D34" s="1262">
        <f>+D164</f>
        <v>0</v>
      </c>
      <c r="E34" s="1519">
        <f>+D34+D35</f>
        <v>10</v>
      </c>
      <c r="F34" s="58"/>
      <c r="G34" s="57"/>
      <c r="H34" s="57"/>
      <c r="I34" s="39"/>
      <c r="J34" s="39"/>
      <c r="K34" s="39"/>
      <c r="L34" s="39"/>
      <c r="M34" s="39"/>
      <c r="N34" s="1289"/>
    </row>
    <row r="35" spans="1:26" ht="45">
      <c r="A35" s="142"/>
      <c r="B35" s="1302" t="s">
        <v>31</v>
      </c>
      <c r="C35" s="1262">
        <v>60</v>
      </c>
      <c r="D35" s="1262">
        <f>+D165</f>
        <v>10</v>
      </c>
      <c r="E35" s="1520"/>
      <c r="F35" s="58"/>
      <c r="G35" s="57"/>
      <c r="H35" s="57"/>
      <c r="I35" s="39"/>
      <c r="J35" s="39"/>
      <c r="K35" s="39"/>
      <c r="L35" s="39"/>
      <c r="M35" s="39"/>
      <c r="N35" s="1289"/>
    </row>
    <row r="36" spans="1:26">
      <c r="A36" s="142"/>
      <c r="C36" s="54"/>
      <c r="D36" s="5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60">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599" customFormat="1" ht="30">
      <c r="A41" s="1311">
        <v>1</v>
      </c>
      <c r="B41" s="15" t="s">
        <v>239</v>
      </c>
      <c r="C41" s="15" t="s">
        <v>239</v>
      </c>
      <c r="D41" s="15" t="s">
        <v>2746</v>
      </c>
      <c r="E41" s="98" t="s">
        <v>2747</v>
      </c>
      <c r="F41" s="16" t="s">
        <v>18</v>
      </c>
      <c r="G41" s="99" t="s">
        <v>51</v>
      </c>
      <c r="H41" s="100">
        <v>41295</v>
      </c>
      <c r="I41" s="100">
        <v>41943</v>
      </c>
      <c r="J41" s="103" t="s">
        <v>19</v>
      </c>
      <c r="K41" s="105">
        <f>(DAYS360(H41,I41))/30</f>
        <v>21.333333333333332</v>
      </c>
      <c r="L41" s="100"/>
      <c r="M41" s="186">
        <v>300</v>
      </c>
      <c r="N41" s="105" t="s">
        <v>51</v>
      </c>
      <c r="O41" s="598">
        <f>619121200+201171300</f>
        <v>820292500</v>
      </c>
      <c r="P41" s="598">
        <v>65</v>
      </c>
      <c r="Q41" s="65"/>
      <c r="R41" s="1285"/>
      <c r="S41" s="1285"/>
      <c r="T41" s="1285"/>
      <c r="U41" s="1285"/>
      <c r="V41" s="1285"/>
      <c r="W41" s="1285"/>
      <c r="X41" s="1285"/>
      <c r="Y41" s="1285"/>
      <c r="Z41" s="1285"/>
    </row>
    <row r="42" spans="1:26" s="599" customFormat="1" ht="150.75" customHeight="1">
      <c r="A42" s="1311">
        <f>+A41+1</f>
        <v>2</v>
      </c>
      <c r="B42" s="15" t="s">
        <v>239</v>
      </c>
      <c r="C42" s="16" t="s">
        <v>239</v>
      </c>
      <c r="D42" s="15" t="s">
        <v>1422</v>
      </c>
      <c r="E42" s="98" t="s">
        <v>2748</v>
      </c>
      <c r="F42" s="16" t="s">
        <v>18</v>
      </c>
      <c r="G42" s="99" t="s">
        <v>51</v>
      </c>
      <c r="H42" s="100">
        <v>40731</v>
      </c>
      <c r="I42" s="100">
        <v>40880</v>
      </c>
      <c r="J42" s="103" t="s">
        <v>19</v>
      </c>
      <c r="K42" s="105">
        <f>(DAYS360(H42,I42))/30</f>
        <v>4.8666666666666663</v>
      </c>
      <c r="L42" s="103"/>
      <c r="M42" s="186">
        <v>665</v>
      </c>
      <c r="N42" s="105" t="s">
        <v>51</v>
      </c>
      <c r="O42" s="598">
        <v>332526324</v>
      </c>
      <c r="P42" s="598" t="s">
        <v>2749</v>
      </c>
      <c r="Q42" s="18" t="s">
        <v>2750</v>
      </c>
      <c r="R42" s="1285"/>
      <c r="S42" s="1285"/>
      <c r="T42" s="1285"/>
      <c r="U42" s="1285"/>
      <c r="V42" s="1285"/>
      <c r="W42" s="1285"/>
      <c r="X42" s="1285"/>
      <c r="Y42" s="1285"/>
      <c r="Z42" s="1285"/>
    </row>
    <row r="43" spans="1:26" s="136" customFormat="1">
      <c r="A43" s="129"/>
      <c r="B43" s="130" t="s">
        <v>29</v>
      </c>
      <c r="C43" s="131"/>
      <c r="D43" s="109"/>
      <c r="E43" s="132"/>
      <c r="F43" s="131"/>
      <c r="G43" s="131"/>
      <c r="H43" s="131"/>
      <c r="I43" s="133"/>
      <c r="J43" s="133"/>
      <c r="K43" s="600">
        <f>SUM(K41:K42)</f>
        <v>26.2</v>
      </c>
      <c r="L43" s="109">
        <f>SUM(L41:L42)</f>
        <v>0</v>
      </c>
      <c r="M43" s="108">
        <f>SUM(M41:M42)</f>
        <v>965</v>
      </c>
      <c r="N43" s="109">
        <f>SUM(N41:N42)</f>
        <v>0</v>
      </c>
      <c r="O43" s="519"/>
      <c r="P43" s="519"/>
      <c r="Q43" s="135"/>
    </row>
    <row r="44" spans="1:26" s="66" customFormat="1">
      <c r="D44" s="67"/>
      <c r="E44" s="68"/>
      <c r="F44" s="69"/>
    </row>
    <row r="45" spans="1:26" s="66" customFormat="1">
      <c r="B45" s="1509" t="s">
        <v>57</v>
      </c>
      <c r="C45" s="1509" t="s">
        <v>58</v>
      </c>
      <c r="D45" s="1511" t="s">
        <v>59</v>
      </c>
      <c r="E45" s="1511"/>
      <c r="F45" s="69"/>
    </row>
    <row r="46" spans="1:26" s="66" customFormat="1">
      <c r="B46" s="1510"/>
      <c r="C46" s="1510"/>
      <c r="D46" s="601" t="s">
        <v>60</v>
      </c>
      <c r="E46" s="358" t="s">
        <v>61</v>
      </c>
      <c r="F46" s="69"/>
    </row>
    <row r="47" spans="1:26" s="66" customFormat="1">
      <c r="B47" s="19" t="s">
        <v>62</v>
      </c>
      <c r="C47" s="588">
        <f>+K43</f>
        <v>26.2</v>
      </c>
      <c r="D47" s="1269" t="s">
        <v>21</v>
      </c>
      <c r="E47" s="90"/>
      <c r="F47" s="111"/>
      <c r="G47" s="112"/>
      <c r="H47" s="112"/>
      <c r="I47" s="112"/>
      <c r="J47" s="112"/>
      <c r="K47" s="112"/>
      <c r="L47" s="112"/>
      <c r="M47" s="112"/>
    </row>
    <row r="48" spans="1:26" s="66" customFormat="1">
      <c r="B48" s="19" t="s">
        <v>64</v>
      </c>
      <c r="C48" s="602">
        <f>+M43</f>
        <v>965</v>
      </c>
      <c r="D48" s="1269" t="s">
        <v>21</v>
      </c>
      <c r="E48" s="90"/>
      <c r="F48" s="69"/>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90">
      <c r="B54" s="1309" t="s">
        <v>66</v>
      </c>
      <c r="C54" s="22" t="s">
        <v>67</v>
      </c>
      <c r="D54" s="1309"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ht="30">
      <c r="B55" s="72" t="s">
        <v>81</v>
      </c>
      <c r="C55" s="1256" t="s">
        <v>81</v>
      </c>
      <c r="D55" s="1269" t="s">
        <v>2751</v>
      </c>
      <c r="E55" s="74"/>
      <c r="F55" s="75"/>
      <c r="G55" s="76"/>
      <c r="H55" s="76"/>
      <c r="I55" s="77" t="s">
        <v>18</v>
      </c>
      <c r="J55" s="77"/>
      <c r="K55" s="59"/>
      <c r="L55" s="59"/>
      <c r="M55" s="59"/>
      <c r="N55" s="59"/>
      <c r="O55" s="1524" t="s">
        <v>2752</v>
      </c>
      <c r="P55" s="1525"/>
      <c r="Q55" s="59" t="s">
        <v>18</v>
      </c>
    </row>
    <row r="56" spans="2:17">
      <c r="B56" s="28" t="s">
        <v>84</v>
      </c>
    </row>
    <row r="57" spans="2:17">
      <c r="B57" s="28" t="s">
        <v>85</v>
      </c>
    </row>
    <row r="58" spans="2:17">
      <c r="B58" s="28" t="s">
        <v>86</v>
      </c>
    </row>
    <row r="60" spans="2:17" ht="15.75" thickBot="1"/>
    <row r="61" spans="2:17" ht="15.75" thickBot="1">
      <c r="B61" s="1532" t="s">
        <v>87</v>
      </c>
      <c r="C61" s="1533"/>
      <c r="D61" s="1533"/>
      <c r="E61" s="1533"/>
      <c r="F61" s="1533"/>
      <c r="G61" s="1533"/>
      <c r="H61" s="1533"/>
      <c r="I61" s="1533"/>
      <c r="J61" s="1533"/>
      <c r="K61" s="1533"/>
      <c r="L61" s="1533"/>
      <c r="M61" s="1533"/>
      <c r="N61" s="1534"/>
    </row>
    <row r="65" spans="2:17" ht="75">
      <c r="B65" s="1309" t="s">
        <v>88</v>
      </c>
      <c r="C65" s="1309" t="s">
        <v>89</v>
      </c>
      <c r="D65" s="1309" t="s">
        <v>90</v>
      </c>
      <c r="E65" s="1309" t="s">
        <v>91</v>
      </c>
      <c r="F65" s="1309" t="s">
        <v>92</v>
      </c>
      <c r="G65" s="1309" t="s">
        <v>93</v>
      </c>
      <c r="H65" s="1309" t="s">
        <v>94</v>
      </c>
      <c r="I65" s="1309" t="s">
        <v>95</v>
      </c>
      <c r="J65" s="1522" t="s">
        <v>96</v>
      </c>
      <c r="K65" s="1529"/>
      <c r="L65" s="1523"/>
      <c r="M65" s="1309" t="s">
        <v>97</v>
      </c>
      <c r="N65" s="1309" t="s">
        <v>234</v>
      </c>
      <c r="O65" s="1309" t="s">
        <v>235</v>
      </c>
      <c r="P65" s="1522" t="s">
        <v>79</v>
      </c>
      <c r="Q65" s="1523"/>
    </row>
    <row r="66" spans="2:17" ht="30">
      <c r="B66" s="1632" t="s">
        <v>2753</v>
      </c>
      <c r="C66" s="1682" t="s">
        <v>2754</v>
      </c>
      <c r="D66" s="1632" t="s">
        <v>2755</v>
      </c>
      <c r="E66" s="1519">
        <v>76316154</v>
      </c>
      <c r="F66" s="1632" t="s">
        <v>359</v>
      </c>
      <c r="G66" s="1632" t="s">
        <v>55</v>
      </c>
      <c r="H66" s="1685" t="s">
        <v>2756</v>
      </c>
      <c r="I66" s="1694" t="s">
        <v>5</v>
      </c>
      <c r="J66" s="603" t="s">
        <v>2757</v>
      </c>
      <c r="K66" s="80" t="s">
        <v>2758</v>
      </c>
      <c r="L66" s="81" t="s">
        <v>2423</v>
      </c>
      <c r="M66" s="1519" t="s">
        <v>18</v>
      </c>
      <c r="N66" s="1519" t="s">
        <v>18</v>
      </c>
      <c r="O66" s="1519" t="s">
        <v>18</v>
      </c>
      <c r="P66" s="1535"/>
      <c r="Q66" s="1535"/>
    </row>
    <row r="67" spans="2:17" ht="45">
      <c r="B67" s="1636"/>
      <c r="C67" s="1683"/>
      <c r="D67" s="1636"/>
      <c r="E67" s="1537"/>
      <c r="F67" s="1636"/>
      <c r="G67" s="1636"/>
      <c r="H67" s="1686"/>
      <c r="I67" s="1695"/>
      <c r="J67" s="603" t="s">
        <v>465</v>
      </c>
      <c r="K67" s="80" t="s">
        <v>2759</v>
      </c>
      <c r="L67" s="81" t="s">
        <v>2760</v>
      </c>
      <c r="M67" s="1537"/>
      <c r="N67" s="1537"/>
      <c r="O67" s="1537"/>
      <c r="P67" s="1606" t="s">
        <v>2761</v>
      </c>
      <c r="Q67" s="1607"/>
    </row>
    <row r="68" spans="2:17" ht="60">
      <c r="B68" s="1636"/>
      <c r="C68" s="1683"/>
      <c r="D68" s="1636"/>
      <c r="E68" s="1537"/>
      <c r="F68" s="1636"/>
      <c r="G68" s="1636"/>
      <c r="H68" s="1686"/>
      <c r="I68" s="1695"/>
      <c r="J68" s="1632" t="s">
        <v>239</v>
      </c>
      <c r="K68" s="81" t="s">
        <v>2762</v>
      </c>
      <c r="L68" s="81" t="s">
        <v>2763</v>
      </c>
      <c r="M68" s="1537"/>
      <c r="N68" s="1537"/>
      <c r="O68" s="1537"/>
      <c r="P68" s="1637"/>
      <c r="Q68" s="1638"/>
    </row>
    <row r="69" spans="2:17" ht="409.5">
      <c r="B69" s="1636"/>
      <c r="C69" s="1683"/>
      <c r="D69" s="1636"/>
      <c r="E69" s="1537"/>
      <c r="F69" s="1636"/>
      <c r="G69" s="1636"/>
      <c r="H69" s="1686"/>
      <c r="I69" s="1695"/>
      <c r="J69" s="1636"/>
      <c r="K69" s="80" t="s">
        <v>2764</v>
      </c>
      <c r="L69" s="81" t="s">
        <v>2765</v>
      </c>
      <c r="M69" s="1537"/>
      <c r="N69" s="1537"/>
      <c r="O69" s="1537"/>
      <c r="P69" s="1637"/>
      <c r="Q69" s="1638"/>
    </row>
    <row r="70" spans="2:17" ht="180">
      <c r="B70" s="1636"/>
      <c r="C70" s="1683"/>
      <c r="D70" s="1633"/>
      <c r="E70" s="1520"/>
      <c r="F70" s="1633"/>
      <c r="G70" s="1633"/>
      <c r="H70" s="1693"/>
      <c r="I70" s="1696"/>
      <c r="J70" s="1633"/>
      <c r="K70" s="80" t="s">
        <v>2766</v>
      </c>
      <c r="L70" s="81" t="s">
        <v>2767</v>
      </c>
      <c r="M70" s="1520"/>
      <c r="N70" s="1520"/>
      <c r="O70" s="1520"/>
      <c r="P70" s="1634"/>
      <c r="Q70" s="1635"/>
    </row>
    <row r="71" spans="2:17" ht="45">
      <c r="B71" s="1636"/>
      <c r="C71" s="1683"/>
      <c r="D71" s="1632" t="s">
        <v>2768</v>
      </c>
      <c r="E71" s="1519">
        <v>29116325</v>
      </c>
      <c r="F71" s="1632" t="s">
        <v>2769</v>
      </c>
      <c r="G71" s="1519" t="s">
        <v>2770</v>
      </c>
      <c r="H71" s="1685" t="s">
        <v>2771</v>
      </c>
      <c r="I71" s="1687" t="s">
        <v>5</v>
      </c>
      <c r="J71" s="603" t="s">
        <v>2772</v>
      </c>
      <c r="K71" s="80" t="s">
        <v>2773</v>
      </c>
      <c r="L71" s="81" t="s">
        <v>2774</v>
      </c>
      <c r="M71" s="1519" t="s">
        <v>18</v>
      </c>
      <c r="N71" s="1519" t="s">
        <v>18</v>
      </c>
      <c r="O71" s="1519" t="s">
        <v>18</v>
      </c>
      <c r="P71" s="1689"/>
      <c r="Q71" s="1690"/>
    </row>
    <row r="72" spans="2:17" ht="180">
      <c r="B72" s="1636"/>
      <c r="C72" s="1683"/>
      <c r="D72" s="1636"/>
      <c r="E72" s="1537"/>
      <c r="F72" s="1636"/>
      <c r="G72" s="1537"/>
      <c r="H72" s="1686"/>
      <c r="I72" s="1688"/>
      <c r="J72" s="603" t="s">
        <v>239</v>
      </c>
      <c r="K72" s="80" t="s">
        <v>2775</v>
      </c>
      <c r="L72" s="81" t="s">
        <v>2767</v>
      </c>
      <c r="M72" s="1537"/>
      <c r="N72" s="1537"/>
      <c r="O72" s="1537"/>
      <c r="P72" s="1691"/>
      <c r="Q72" s="1692"/>
    </row>
    <row r="73" spans="2:17" ht="405">
      <c r="B73" s="1636"/>
      <c r="C73" s="1683"/>
      <c r="D73" s="1632" t="s">
        <v>2776</v>
      </c>
      <c r="E73" s="1519">
        <v>29686758</v>
      </c>
      <c r="F73" s="1632" t="s">
        <v>2777</v>
      </c>
      <c r="G73" s="1632" t="s">
        <v>2778</v>
      </c>
      <c r="H73" s="1668" t="s">
        <v>2779</v>
      </c>
      <c r="I73" s="1700" t="s">
        <v>5</v>
      </c>
      <c r="J73" s="603" t="s">
        <v>239</v>
      </c>
      <c r="K73" s="80" t="s">
        <v>2780</v>
      </c>
      <c r="L73" s="80" t="s">
        <v>2781</v>
      </c>
      <c r="M73" s="1519" t="s">
        <v>18</v>
      </c>
      <c r="N73" s="1519" t="s">
        <v>18</v>
      </c>
      <c r="O73" s="1519" t="s">
        <v>18</v>
      </c>
      <c r="P73" s="1606" t="s">
        <v>2782</v>
      </c>
      <c r="Q73" s="1607"/>
    </row>
    <row r="74" spans="2:17" ht="45">
      <c r="B74" s="1636"/>
      <c r="C74" s="1683"/>
      <c r="D74" s="1636"/>
      <c r="E74" s="1537"/>
      <c r="F74" s="1636"/>
      <c r="G74" s="1636"/>
      <c r="H74" s="1636"/>
      <c r="I74" s="1701"/>
      <c r="J74" s="80" t="s">
        <v>2783</v>
      </c>
      <c r="K74" s="69" t="s">
        <v>2784</v>
      </c>
      <c r="L74" s="81" t="s">
        <v>2785</v>
      </c>
      <c r="M74" s="1537"/>
      <c r="N74" s="1537"/>
      <c r="O74" s="1537"/>
      <c r="P74" s="1637"/>
      <c r="Q74" s="1638"/>
    </row>
    <row r="75" spans="2:17" ht="60">
      <c r="B75" s="1636"/>
      <c r="C75" s="1683"/>
      <c r="D75" s="1633"/>
      <c r="E75" s="1520"/>
      <c r="F75" s="1633"/>
      <c r="G75" s="1633"/>
      <c r="H75" s="1633"/>
      <c r="I75" s="1702"/>
      <c r="J75" s="603" t="s">
        <v>2786</v>
      </c>
      <c r="K75" s="80" t="s">
        <v>2787</v>
      </c>
      <c r="L75" s="81" t="s">
        <v>2788</v>
      </c>
      <c r="M75" s="1520"/>
      <c r="N75" s="1520"/>
      <c r="O75" s="1520"/>
      <c r="P75" s="1634"/>
      <c r="Q75" s="1635"/>
    </row>
    <row r="76" spans="2:17" ht="60">
      <c r="B76" s="1636"/>
      <c r="C76" s="1683"/>
      <c r="D76" s="1697" t="s">
        <v>2789</v>
      </c>
      <c r="E76" s="1697">
        <v>31919825</v>
      </c>
      <c r="F76" s="604" t="s">
        <v>2790</v>
      </c>
      <c r="G76" s="1697" t="s">
        <v>2770</v>
      </c>
      <c r="H76" s="1697" t="s">
        <v>2791</v>
      </c>
      <c r="I76" s="1697" t="s">
        <v>5</v>
      </c>
      <c r="J76" s="1632" t="s">
        <v>239</v>
      </c>
      <c r="K76" s="66"/>
      <c r="L76" s="80" t="s">
        <v>2792</v>
      </c>
      <c r="M76" s="1632" t="s">
        <v>18</v>
      </c>
      <c r="N76" s="1632" t="s">
        <v>18</v>
      </c>
      <c r="O76" s="1632" t="s">
        <v>18</v>
      </c>
      <c r="P76" s="1606" t="s">
        <v>2793</v>
      </c>
      <c r="Q76" s="1607"/>
    </row>
    <row r="77" spans="2:17" ht="90">
      <c r="B77" s="1636"/>
      <c r="C77" s="1683"/>
      <c r="D77" s="1698"/>
      <c r="E77" s="1698"/>
      <c r="F77" s="1698" t="s">
        <v>2794</v>
      </c>
      <c r="G77" s="1698" t="s">
        <v>131</v>
      </c>
      <c r="H77" s="1698"/>
      <c r="I77" s="1698"/>
      <c r="J77" s="1636"/>
      <c r="K77" s="80" t="s">
        <v>2795</v>
      </c>
      <c r="L77" s="81" t="s">
        <v>2796</v>
      </c>
      <c r="M77" s="1636"/>
      <c r="N77" s="1636"/>
      <c r="O77" s="1636"/>
      <c r="P77" s="1606" t="s">
        <v>2797</v>
      </c>
      <c r="Q77" s="1607"/>
    </row>
    <row r="78" spans="2:17" ht="75">
      <c r="B78" s="1636"/>
      <c r="C78" s="1683"/>
      <c r="D78" s="1698"/>
      <c r="E78" s="1698"/>
      <c r="F78" s="1698"/>
      <c r="G78" s="1698"/>
      <c r="H78" s="1698"/>
      <c r="I78" s="1698"/>
      <c r="J78" s="1636"/>
      <c r="K78" s="80"/>
      <c r="L78" s="81" t="s">
        <v>2798</v>
      </c>
      <c r="M78" s="1636"/>
      <c r="N78" s="1636"/>
      <c r="O78" s="1636"/>
      <c r="P78" s="1606" t="s">
        <v>2793</v>
      </c>
      <c r="Q78" s="1607"/>
    </row>
    <row r="79" spans="2:17" ht="120">
      <c r="B79" s="1636"/>
      <c r="C79" s="1683"/>
      <c r="D79" s="1698"/>
      <c r="E79" s="1698"/>
      <c r="F79" s="1698"/>
      <c r="G79" s="1698"/>
      <c r="H79" s="1698"/>
      <c r="I79" s="1698"/>
      <c r="J79" s="1636"/>
      <c r="K79" s="80" t="s">
        <v>2799</v>
      </c>
      <c r="L79" s="81" t="s">
        <v>2800</v>
      </c>
      <c r="M79" s="1636"/>
      <c r="N79" s="1636"/>
      <c r="O79" s="1636"/>
      <c r="P79" s="1606" t="s">
        <v>2793</v>
      </c>
      <c r="Q79" s="1607"/>
    </row>
    <row r="80" spans="2:17" ht="90">
      <c r="B80" s="1636"/>
      <c r="C80" s="1683"/>
      <c r="D80" s="1698"/>
      <c r="E80" s="1698"/>
      <c r="F80" s="1698"/>
      <c r="G80" s="1698"/>
      <c r="H80" s="1698"/>
      <c r="I80" s="1698"/>
      <c r="J80" s="1636"/>
      <c r="K80" s="80" t="s">
        <v>2801</v>
      </c>
      <c r="L80" s="81" t="s">
        <v>2796</v>
      </c>
      <c r="M80" s="1636"/>
      <c r="N80" s="1636"/>
      <c r="O80" s="1636"/>
      <c r="P80" s="1606" t="s">
        <v>2802</v>
      </c>
      <c r="Q80" s="1607"/>
    </row>
    <row r="81" spans="2:17" ht="30">
      <c r="B81" s="1636"/>
      <c r="C81" s="1683"/>
      <c r="D81" s="1698"/>
      <c r="E81" s="1698"/>
      <c r="F81" s="1698"/>
      <c r="G81" s="1698"/>
      <c r="H81" s="1698"/>
      <c r="I81" s="1698"/>
      <c r="J81" s="1636"/>
      <c r="K81" s="80" t="s">
        <v>2803</v>
      </c>
      <c r="L81" s="1670" t="s">
        <v>2804</v>
      </c>
      <c r="M81" s="1636"/>
      <c r="N81" s="1636"/>
      <c r="O81" s="1636"/>
      <c r="P81" s="1689"/>
      <c r="Q81" s="1690"/>
    </row>
    <row r="82" spans="2:17" ht="30">
      <c r="B82" s="1636"/>
      <c r="C82" s="1683"/>
      <c r="D82" s="1698"/>
      <c r="E82" s="1698"/>
      <c r="F82" s="1698"/>
      <c r="G82" s="1698"/>
      <c r="H82" s="1698"/>
      <c r="I82" s="1698"/>
      <c r="J82" s="1636"/>
      <c r="K82" s="80" t="s">
        <v>2805</v>
      </c>
      <c r="L82" s="1703"/>
      <c r="M82" s="1636"/>
      <c r="N82" s="1636"/>
      <c r="O82" s="1636"/>
      <c r="P82" s="1691"/>
      <c r="Q82" s="1692"/>
    </row>
    <row r="83" spans="2:17" ht="30">
      <c r="B83" s="1636"/>
      <c r="C83" s="1683"/>
      <c r="D83" s="1698"/>
      <c r="E83" s="1698"/>
      <c r="F83" s="1698"/>
      <c r="G83" s="1698"/>
      <c r="H83" s="1698"/>
      <c r="I83" s="1698"/>
      <c r="J83" s="1636"/>
      <c r="K83" s="80" t="s">
        <v>2806</v>
      </c>
      <c r="L83" s="1703"/>
      <c r="M83" s="1636"/>
      <c r="N83" s="1636"/>
      <c r="O83" s="1636"/>
      <c r="P83" s="1691"/>
      <c r="Q83" s="1692"/>
    </row>
    <row r="84" spans="2:17" ht="30">
      <c r="B84" s="1636"/>
      <c r="C84" s="1683"/>
      <c r="D84" s="1698"/>
      <c r="E84" s="1698"/>
      <c r="F84" s="1698"/>
      <c r="G84" s="1698"/>
      <c r="H84" s="1698"/>
      <c r="I84" s="1698"/>
      <c r="J84" s="1636"/>
      <c r="K84" s="80" t="s">
        <v>2807</v>
      </c>
      <c r="L84" s="1703"/>
      <c r="M84" s="1636"/>
      <c r="N84" s="1636"/>
      <c r="O84" s="1636"/>
      <c r="P84" s="1691"/>
      <c r="Q84" s="1692"/>
    </row>
    <row r="85" spans="2:17" ht="30">
      <c r="B85" s="1633"/>
      <c r="C85" s="1684"/>
      <c r="D85" s="1699"/>
      <c r="E85" s="1699"/>
      <c r="F85" s="1699"/>
      <c r="G85" s="1699"/>
      <c r="H85" s="1699"/>
      <c r="I85" s="1699"/>
      <c r="J85" s="1633"/>
      <c r="K85" s="80" t="s">
        <v>2808</v>
      </c>
      <c r="L85" s="1671"/>
      <c r="M85" s="1633"/>
      <c r="N85" s="1633"/>
      <c r="O85" s="1633"/>
      <c r="P85" s="1705"/>
      <c r="Q85" s="1706"/>
    </row>
    <row r="86" spans="2:17" ht="45">
      <c r="B86" s="1632" t="s">
        <v>119</v>
      </c>
      <c r="C86" s="1700" t="s">
        <v>2809</v>
      </c>
      <c r="D86" s="1632" t="s">
        <v>2810</v>
      </c>
      <c r="E86" s="1632">
        <v>1061692361</v>
      </c>
      <c r="F86" s="1632" t="s">
        <v>122</v>
      </c>
      <c r="G86" s="1632" t="s">
        <v>2811</v>
      </c>
      <c r="H86" s="1632" t="s">
        <v>2812</v>
      </c>
      <c r="I86" s="1632" t="s">
        <v>2813</v>
      </c>
      <c r="J86" s="1305" t="s">
        <v>2814</v>
      </c>
      <c r="K86" s="605" t="s">
        <v>2815</v>
      </c>
      <c r="L86" s="605" t="s">
        <v>2816</v>
      </c>
      <c r="M86" s="1519" t="s">
        <v>18</v>
      </c>
      <c r="N86" s="1519" t="s">
        <v>18</v>
      </c>
      <c r="O86" s="1519" t="s">
        <v>18</v>
      </c>
      <c r="P86" s="1528"/>
      <c r="Q86" s="1528"/>
    </row>
    <row r="87" spans="2:17" ht="45">
      <c r="B87" s="1636"/>
      <c r="C87" s="1701"/>
      <c r="D87" s="1636"/>
      <c r="E87" s="1636"/>
      <c r="F87" s="1636"/>
      <c r="G87" s="1636"/>
      <c r="H87" s="1636"/>
      <c r="I87" s="1636"/>
      <c r="J87" s="1305" t="s">
        <v>1682</v>
      </c>
      <c r="K87" s="605" t="s">
        <v>2817</v>
      </c>
      <c r="L87" s="606" t="s">
        <v>2818</v>
      </c>
      <c r="M87" s="1537"/>
      <c r="N87" s="1537"/>
      <c r="O87" s="1537"/>
      <c r="P87" s="1704"/>
      <c r="Q87" s="1704"/>
    </row>
    <row r="88" spans="2:17" ht="45">
      <c r="B88" s="1636"/>
      <c r="C88" s="1701"/>
      <c r="D88" s="1636"/>
      <c r="E88" s="1636"/>
      <c r="F88" s="1636"/>
      <c r="G88" s="1636"/>
      <c r="H88" s="1636"/>
      <c r="I88" s="1636"/>
      <c r="J88" s="1304" t="s">
        <v>2819</v>
      </c>
      <c r="K88" s="605" t="s">
        <v>2820</v>
      </c>
      <c r="L88" s="606" t="s">
        <v>2821</v>
      </c>
      <c r="M88" s="1537"/>
      <c r="N88" s="1537"/>
      <c r="O88" s="1537"/>
      <c r="P88" s="1704" t="s">
        <v>2822</v>
      </c>
      <c r="Q88" s="1704"/>
    </row>
    <row r="89" spans="2:17" ht="45">
      <c r="B89" s="1636"/>
      <c r="C89" s="1701"/>
      <c r="D89" s="1636"/>
      <c r="E89" s="1636"/>
      <c r="F89" s="1636"/>
      <c r="G89" s="1636"/>
      <c r="H89" s="1636"/>
      <c r="I89" s="1636"/>
      <c r="J89" s="605" t="s">
        <v>2823</v>
      </c>
      <c r="K89" s="605" t="s">
        <v>2824</v>
      </c>
      <c r="L89" s="605" t="s">
        <v>2825</v>
      </c>
      <c r="M89" s="1537"/>
      <c r="N89" s="1537"/>
      <c r="O89" s="1537"/>
      <c r="P89" s="1704"/>
      <c r="Q89" s="1704"/>
    </row>
    <row r="90" spans="2:17" ht="45">
      <c r="B90" s="1636"/>
      <c r="C90" s="1701"/>
      <c r="D90" s="1636"/>
      <c r="E90" s="1636"/>
      <c r="F90" s="1636"/>
      <c r="G90" s="1636"/>
      <c r="H90" s="1636"/>
      <c r="I90" s="1636"/>
      <c r="J90" s="605" t="s">
        <v>2826</v>
      </c>
      <c r="K90" s="605" t="s">
        <v>2827</v>
      </c>
      <c r="L90" s="606" t="s">
        <v>2828</v>
      </c>
      <c r="M90" s="1537"/>
      <c r="N90" s="1537"/>
      <c r="O90" s="1537"/>
      <c r="P90" s="1704" t="s">
        <v>2829</v>
      </c>
      <c r="Q90" s="1704"/>
    </row>
    <row r="91" spans="2:17" ht="60">
      <c r="B91" s="1636"/>
      <c r="C91" s="1701"/>
      <c r="D91" s="1633"/>
      <c r="E91" s="1633"/>
      <c r="F91" s="1633"/>
      <c r="G91" s="1633"/>
      <c r="H91" s="1633"/>
      <c r="I91" s="1633"/>
      <c r="J91" s="605" t="s">
        <v>2830</v>
      </c>
      <c r="K91" s="605" t="s">
        <v>2831</v>
      </c>
      <c r="L91" s="1269" t="s">
        <v>2832</v>
      </c>
      <c r="M91" s="1520"/>
      <c r="N91" s="1520"/>
      <c r="O91" s="1520"/>
      <c r="P91" s="1704" t="s">
        <v>2833</v>
      </c>
      <c r="Q91" s="1704"/>
    </row>
    <row r="92" spans="2:17" ht="135">
      <c r="B92" s="1636"/>
      <c r="C92" s="1701"/>
      <c r="D92" s="1528" t="s">
        <v>2834</v>
      </c>
      <c r="E92" s="1707">
        <v>25618614</v>
      </c>
      <c r="F92" s="1704" t="s">
        <v>122</v>
      </c>
      <c r="G92" s="1712" t="s">
        <v>131</v>
      </c>
      <c r="H92" s="1713" t="s">
        <v>2835</v>
      </c>
      <c r="I92" s="1714" t="s">
        <v>2836</v>
      </c>
      <c r="J92" s="606" t="s">
        <v>2837</v>
      </c>
      <c r="K92" s="605" t="s">
        <v>2838</v>
      </c>
      <c r="L92" s="605" t="s">
        <v>2839</v>
      </c>
      <c r="M92" s="1707" t="s">
        <v>18</v>
      </c>
      <c r="N92" s="1707" t="s">
        <v>18</v>
      </c>
      <c r="O92" s="1707" t="s">
        <v>18</v>
      </c>
      <c r="P92" s="1708"/>
      <c r="Q92" s="1709"/>
    </row>
    <row r="93" spans="2:17" ht="30">
      <c r="B93" s="1636"/>
      <c r="C93" s="1701"/>
      <c r="D93" s="1528"/>
      <c r="E93" s="1707"/>
      <c r="F93" s="1704"/>
      <c r="G93" s="1712"/>
      <c r="H93" s="1713"/>
      <c r="I93" s="1714"/>
      <c r="J93" s="606" t="s">
        <v>2840</v>
      </c>
      <c r="K93" s="605" t="s">
        <v>2841</v>
      </c>
      <c r="L93" s="606" t="s">
        <v>122</v>
      </c>
      <c r="M93" s="1707"/>
      <c r="N93" s="1707"/>
      <c r="O93" s="1707"/>
      <c r="P93" s="1710"/>
      <c r="Q93" s="1711"/>
    </row>
    <row r="94" spans="2:17" ht="45">
      <c r="B94" s="1636"/>
      <c r="C94" s="1701"/>
      <c r="D94" s="1632" t="s">
        <v>2842</v>
      </c>
      <c r="E94" s="1632">
        <v>10690048</v>
      </c>
      <c r="F94" s="1632" t="s">
        <v>2843</v>
      </c>
      <c r="G94" s="1632" t="s">
        <v>131</v>
      </c>
      <c r="H94" s="1632" t="s">
        <v>2844</v>
      </c>
      <c r="I94" s="1632" t="s">
        <v>2845</v>
      </c>
      <c r="J94" s="605" t="s">
        <v>2846</v>
      </c>
      <c r="K94" s="605" t="s">
        <v>2847</v>
      </c>
      <c r="L94" s="605" t="s">
        <v>2848</v>
      </c>
      <c r="M94" s="1519" t="s">
        <v>18</v>
      </c>
      <c r="N94" s="1519" t="s">
        <v>18</v>
      </c>
      <c r="O94" s="1519" t="s">
        <v>18</v>
      </c>
      <c r="P94" s="1717" t="s">
        <v>2849</v>
      </c>
      <c r="Q94" s="1718"/>
    </row>
    <row r="95" spans="2:17" ht="30">
      <c r="B95" s="1636"/>
      <c r="C95" s="1701"/>
      <c r="D95" s="1636"/>
      <c r="E95" s="1636"/>
      <c r="F95" s="1636"/>
      <c r="G95" s="1636"/>
      <c r="H95" s="1636"/>
      <c r="I95" s="1636"/>
      <c r="J95" s="605" t="s">
        <v>2850</v>
      </c>
      <c r="K95" s="605"/>
      <c r="L95" s="606" t="s">
        <v>595</v>
      </c>
      <c r="M95" s="1537"/>
      <c r="N95" s="1537"/>
      <c r="O95" s="1537"/>
      <c r="P95" s="1719"/>
      <c r="Q95" s="1720"/>
    </row>
    <row r="96" spans="2:17" ht="60">
      <c r="B96" s="1636"/>
      <c r="C96" s="1701"/>
      <c r="D96" s="1636"/>
      <c r="E96" s="1636"/>
      <c r="F96" s="1636"/>
      <c r="G96" s="1636"/>
      <c r="H96" s="1636"/>
      <c r="I96" s="1636"/>
      <c r="J96" s="605" t="s">
        <v>2851</v>
      </c>
      <c r="K96" s="605" t="s">
        <v>2852</v>
      </c>
      <c r="L96" s="606" t="s">
        <v>2853</v>
      </c>
      <c r="M96" s="1537"/>
      <c r="N96" s="1537"/>
      <c r="O96" s="1537"/>
      <c r="P96" s="1721" t="s">
        <v>2849</v>
      </c>
      <c r="Q96" s="1722"/>
    </row>
    <row r="97" spans="2:17" ht="105">
      <c r="B97" s="1636"/>
      <c r="C97" s="1701"/>
      <c r="D97" s="1636"/>
      <c r="E97" s="1636"/>
      <c r="F97" s="1636"/>
      <c r="G97" s="1636"/>
      <c r="H97" s="1636"/>
      <c r="I97" s="1636"/>
      <c r="J97" s="1670" t="s">
        <v>2854</v>
      </c>
      <c r="K97" s="605" t="s">
        <v>2855</v>
      </c>
      <c r="L97" s="605" t="s">
        <v>2856</v>
      </c>
      <c r="M97" s="1537"/>
      <c r="N97" s="1537"/>
      <c r="O97" s="1537"/>
      <c r="P97" s="1715"/>
      <c r="Q97" s="1716"/>
    </row>
    <row r="98" spans="2:17" ht="409.5">
      <c r="B98" s="1636"/>
      <c r="C98" s="1701"/>
      <c r="D98" s="1633"/>
      <c r="E98" s="1633"/>
      <c r="F98" s="1633"/>
      <c r="G98" s="1633"/>
      <c r="H98" s="1633"/>
      <c r="I98" s="1633"/>
      <c r="J98" s="1671"/>
      <c r="K98" s="605" t="s">
        <v>2857</v>
      </c>
      <c r="L98" s="81" t="s">
        <v>2765</v>
      </c>
      <c r="M98" s="1520"/>
      <c r="N98" s="1520"/>
      <c r="O98" s="1520"/>
      <c r="P98" s="1710"/>
      <c r="Q98" s="1711"/>
    </row>
    <row r="99" spans="2:17" ht="105">
      <c r="B99" s="1636"/>
      <c r="C99" s="1701"/>
      <c r="D99" s="1632" t="s">
        <v>2858</v>
      </c>
      <c r="E99" s="1519">
        <v>1006165646</v>
      </c>
      <c r="F99" s="1519" t="s">
        <v>122</v>
      </c>
      <c r="G99" s="1632" t="s">
        <v>2859</v>
      </c>
      <c r="H99" s="1519" t="s">
        <v>2860</v>
      </c>
      <c r="I99" s="1519">
        <v>133273</v>
      </c>
      <c r="J99" s="605" t="s">
        <v>2861</v>
      </c>
      <c r="K99" s="605" t="s">
        <v>2862</v>
      </c>
      <c r="L99" s="605" t="s">
        <v>2863</v>
      </c>
      <c r="M99" s="1519" t="s">
        <v>60</v>
      </c>
      <c r="N99" s="1519" t="s">
        <v>60</v>
      </c>
      <c r="O99" s="1519" t="s">
        <v>60</v>
      </c>
      <c r="P99" s="1717" t="s">
        <v>2864</v>
      </c>
      <c r="Q99" s="1718"/>
    </row>
    <row r="100" spans="2:17" ht="135">
      <c r="B100" s="1636"/>
      <c r="C100" s="1701"/>
      <c r="D100" s="1636"/>
      <c r="E100" s="1537"/>
      <c r="F100" s="1537"/>
      <c r="G100" s="1636"/>
      <c r="H100" s="1537"/>
      <c r="I100" s="1537"/>
      <c r="J100" s="605" t="s">
        <v>2865</v>
      </c>
      <c r="K100" s="605" t="s">
        <v>2866</v>
      </c>
      <c r="L100" s="605" t="s">
        <v>2867</v>
      </c>
      <c r="M100" s="1537"/>
      <c r="N100" s="1537"/>
      <c r="O100" s="1537"/>
      <c r="P100" s="1723"/>
      <c r="Q100" s="1724"/>
    </row>
    <row r="101" spans="2:17" ht="90">
      <c r="B101" s="1636"/>
      <c r="C101" s="1701"/>
      <c r="D101" s="1636"/>
      <c r="E101" s="1537"/>
      <c r="F101" s="1537"/>
      <c r="G101" s="1636"/>
      <c r="H101" s="1537"/>
      <c r="I101" s="1537"/>
      <c r="J101" s="605" t="s">
        <v>2868</v>
      </c>
      <c r="K101" s="605" t="s">
        <v>2869</v>
      </c>
      <c r="L101" s="605" t="s">
        <v>2870</v>
      </c>
      <c r="M101" s="1537"/>
      <c r="N101" s="1537"/>
      <c r="O101" s="1537"/>
      <c r="P101" s="1723"/>
      <c r="Q101" s="1724"/>
    </row>
    <row r="102" spans="2:17" ht="60">
      <c r="B102" s="1636"/>
      <c r="C102" s="1701"/>
      <c r="D102" s="1636"/>
      <c r="E102" s="1537"/>
      <c r="F102" s="1537"/>
      <c r="G102" s="1636"/>
      <c r="H102" s="1537"/>
      <c r="I102" s="1537"/>
      <c r="J102" s="383" t="s">
        <v>2871</v>
      </c>
      <c r="K102" s="383" t="s">
        <v>2872</v>
      </c>
      <c r="L102" s="1269" t="s">
        <v>2873</v>
      </c>
      <c r="M102" s="1537"/>
      <c r="N102" s="1537"/>
      <c r="O102" s="1537"/>
      <c r="P102" s="1723"/>
      <c r="Q102" s="1724"/>
    </row>
    <row r="103" spans="2:17" ht="120">
      <c r="B103" s="1636"/>
      <c r="C103" s="1701"/>
      <c r="D103" s="1636"/>
      <c r="E103" s="1537"/>
      <c r="F103" s="1537"/>
      <c r="G103" s="1636"/>
      <c r="H103" s="1537"/>
      <c r="I103" s="1537"/>
      <c r="J103" s="383" t="s">
        <v>2874</v>
      </c>
      <c r="K103" s="383" t="s">
        <v>2875</v>
      </c>
      <c r="L103" s="383" t="s">
        <v>2876</v>
      </c>
      <c r="M103" s="1537"/>
      <c r="N103" s="1537"/>
      <c r="O103" s="1537"/>
      <c r="P103" s="1723"/>
      <c r="Q103" s="1724"/>
    </row>
    <row r="104" spans="2:17" ht="60">
      <c r="B104" s="1636"/>
      <c r="C104" s="1701"/>
      <c r="D104" s="1633"/>
      <c r="E104" s="1520"/>
      <c r="F104" s="1520"/>
      <c r="G104" s="1633"/>
      <c r="H104" s="1520"/>
      <c r="I104" s="1520"/>
      <c r="J104" s="383" t="s">
        <v>2854</v>
      </c>
      <c r="K104" s="383" t="s">
        <v>2877</v>
      </c>
      <c r="L104" s="607" t="s">
        <v>122</v>
      </c>
      <c r="M104" s="1520"/>
      <c r="N104" s="1520"/>
      <c r="O104" s="1520"/>
      <c r="P104" s="1725"/>
      <c r="Q104" s="1726"/>
    </row>
    <row r="105" spans="2:17" ht="75">
      <c r="B105" s="1636"/>
      <c r="C105" s="1701"/>
      <c r="D105" s="1632" t="s">
        <v>2878</v>
      </c>
      <c r="E105" s="1519">
        <v>34565947</v>
      </c>
      <c r="F105" s="1632" t="s">
        <v>122</v>
      </c>
      <c r="G105" s="1632" t="s">
        <v>123</v>
      </c>
      <c r="H105" s="1632" t="s">
        <v>2879</v>
      </c>
      <c r="I105" s="1632">
        <v>140137</v>
      </c>
      <c r="J105" s="383" t="s">
        <v>2880</v>
      </c>
      <c r="K105" s="383" t="s">
        <v>2881</v>
      </c>
      <c r="L105" s="607" t="s">
        <v>2882</v>
      </c>
      <c r="M105" s="1727" t="s">
        <v>18</v>
      </c>
      <c r="N105" s="1727" t="s">
        <v>18</v>
      </c>
      <c r="O105" s="1727" t="s">
        <v>18</v>
      </c>
      <c r="P105" s="1708"/>
      <c r="Q105" s="1709"/>
    </row>
    <row r="106" spans="2:17" ht="45">
      <c r="B106" s="1636"/>
      <c r="C106" s="1701"/>
      <c r="D106" s="1633"/>
      <c r="E106" s="1520"/>
      <c r="F106" s="1633"/>
      <c r="G106" s="1633"/>
      <c r="H106" s="1633"/>
      <c r="I106" s="1633"/>
      <c r="J106" s="608" t="s">
        <v>2883</v>
      </c>
      <c r="K106" s="605" t="s">
        <v>2884</v>
      </c>
      <c r="L106" s="605" t="s">
        <v>122</v>
      </c>
      <c r="M106" s="1728"/>
      <c r="N106" s="1728"/>
      <c r="O106" s="1728"/>
      <c r="P106" s="1710"/>
      <c r="Q106" s="1711"/>
    </row>
    <row r="107" spans="2:17" ht="45">
      <c r="B107" s="1636"/>
      <c r="C107" s="1701"/>
      <c r="D107" s="1632" t="s">
        <v>2885</v>
      </c>
      <c r="E107" s="1632">
        <v>1115070002</v>
      </c>
      <c r="F107" s="1668" t="s">
        <v>122</v>
      </c>
      <c r="G107" s="1668" t="s">
        <v>2886</v>
      </c>
      <c r="H107" s="1668" t="s">
        <v>2887</v>
      </c>
      <c r="I107" s="1700"/>
      <c r="J107" s="605" t="s">
        <v>2888</v>
      </c>
      <c r="K107" s="605" t="s">
        <v>2889</v>
      </c>
      <c r="L107" s="605" t="s">
        <v>2890</v>
      </c>
      <c r="M107" s="1519" t="s">
        <v>18</v>
      </c>
      <c r="N107" s="1519" t="s">
        <v>18</v>
      </c>
      <c r="O107" s="1519" t="s">
        <v>18</v>
      </c>
      <c r="P107" s="1717" t="s">
        <v>2891</v>
      </c>
      <c r="Q107" s="1718"/>
    </row>
    <row r="108" spans="2:17" ht="105">
      <c r="B108" s="1636"/>
      <c r="C108" s="1701"/>
      <c r="D108" s="1633"/>
      <c r="E108" s="1633"/>
      <c r="F108" s="1669"/>
      <c r="G108" s="1669"/>
      <c r="H108" s="1669"/>
      <c r="I108" s="1702"/>
      <c r="J108" s="605" t="s">
        <v>2892</v>
      </c>
      <c r="K108" s="605" t="s">
        <v>2893</v>
      </c>
      <c r="L108" s="605" t="s">
        <v>2894</v>
      </c>
      <c r="M108" s="1520"/>
      <c r="N108" s="1520"/>
      <c r="O108" s="1520"/>
      <c r="P108" s="1725"/>
      <c r="Q108" s="1726"/>
    </row>
    <row r="109" spans="2:17" s="39" customFormat="1" ht="105">
      <c r="B109" s="1633"/>
      <c r="C109" s="1702"/>
      <c r="D109" s="1262" t="s">
        <v>2895</v>
      </c>
      <c r="E109" s="1256">
        <v>1061689164</v>
      </c>
      <c r="F109" s="1262" t="s">
        <v>122</v>
      </c>
      <c r="G109" s="1352" t="s">
        <v>172</v>
      </c>
      <c r="H109" s="361" t="s">
        <v>2896</v>
      </c>
      <c r="I109" s="609">
        <v>118515</v>
      </c>
      <c r="J109" s="1269" t="s">
        <v>2854</v>
      </c>
      <c r="K109" s="1269" t="s">
        <v>2897</v>
      </c>
      <c r="L109" s="71" t="s">
        <v>122</v>
      </c>
      <c r="M109" s="1256" t="s">
        <v>18</v>
      </c>
      <c r="N109" s="1256" t="s">
        <v>18</v>
      </c>
      <c r="O109" s="1256" t="s">
        <v>18</v>
      </c>
      <c r="P109" s="1526"/>
      <c r="Q109" s="1527"/>
    </row>
    <row r="110" spans="2:17">
      <c r="B110" s="610"/>
      <c r="C110" s="611"/>
      <c r="D110" s="142"/>
      <c r="E110" s="612"/>
      <c r="F110" s="610"/>
      <c r="G110" s="613"/>
      <c r="H110" s="614"/>
      <c r="I110" s="615"/>
      <c r="J110" s="616"/>
      <c r="K110" s="210"/>
      <c r="L110" s="616"/>
      <c r="M110" s="477"/>
      <c r="N110" s="477"/>
      <c r="O110" s="477"/>
      <c r="P110" s="50"/>
      <c r="Q110" s="50"/>
    </row>
    <row r="111" spans="2:17" ht="15.75" thickBot="1"/>
    <row r="112" spans="2:17" ht="15.75" thickBot="1">
      <c r="B112" s="1532" t="s">
        <v>139</v>
      </c>
      <c r="C112" s="1533"/>
      <c r="D112" s="1533"/>
      <c r="E112" s="1533"/>
      <c r="F112" s="1533"/>
      <c r="G112" s="1533"/>
      <c r="H112" s="1533"/>
      <c r="I112" s="1533"/>
      <c r="J112" s="1533"/>
      <c r="K112" s="1533"/>
      <c r="L112" s="1533"/>
      <c r="M112" s="1533"/>
      <c r="N112" s="1534"/>
    </row>
    <row r="115" spans="1:26" ht="30">
      <c r="B115" s="22" t="s">
        <v>17</v>
      </c>
      <c r="C115" s="22" t="s">
        <v>80</v>
      </c>
      <c r="D115" s="1522" t="s">
        <v>79</v>
      </c>
      <c r="E115" s="1523"/>
    </row>
    <row r="116" spans="1:26">
      <c r="B116" s="78" t="s">
        <v>140</v>
      </c>
      <c r="C116" s="1256" t="s">
        <v>18</v>
      </c>
      <c r="D116" s="1535"/>
      <c r="E116" s="1535"/>
    </row>
    <row r="119" spans="1:26">
      <c r="B119" s="1505" t="s">
        <v>141</v>
      </c>
      <c r="C119" s="1506"/>
      <c r="D119" s="1506"/>
      <c r="E119" s="1506"/>
      <c r="F119" s="1506"/>
      <c r="G119" s="1506"/>
      <c r="H119" s="1506"/>
      <c r="I119" s="1506"/>
      <c r="J119" s="1506"/>
      <c r="K119" s="1506"/>
      <c r="L119" s="1506"/>
      <c r="M119" s="1506"/>
      <c r="N119" s="1506"/>
      <c r="O119" s="1506"/>
      <c r="P119" s="1506"/>
    </row>
    <row r="121" spans="1:26" ht="15.75" thickBot="1"/>
    <row r="122" spans="1:26" ht="15.75" thickBot="1">
      <c r="B122" s="1532" t="s">
        <v>142</v>
      </c>
      <c r="C122" s="1533"/>
      <c r="D122" s="1533"/>
      <c r="E122" s="1533"/>
      <c r="F122" s="1533"/>
      <c r="G122" s="1533"/>
      <c r="H122" s="1533"/>
      <c r="I122" s="1533"/>
      <c r="J122" s="1533"/>
      <c r="K122" s="1533"/>
      <c r="L122" s="1533"/>
      <c r="M122" s="1533"/>
      <c r="N122" s="1534"/>
    </row>
    <row r="124" spans="1:26" ht="15.75" thickBot="1">
      <c r="M124" s="10"/>
      <c r="N124" s="10"/>
    </row>
    <row r="125" spans="1:26" s="39" customFormat="1" ht="60">
      <c r="B125" s="11" t="s">
        <v>33</v>
      </c>
      <c r="C125" s="11" t="s">
        <v>34</v>
      </c>
      <c r="D125" s="11" t="s">
        <v>35</v>
      </c>
      <c r="E125" s="11" t="s">
        <v>36</v>
      </c>
      <c r="F125" s="11" t="s">
        <v>37</v>
      </c>
      <c r="G125" s="11" t="s">
        <v>38</v>
      </c>
      <c r="H125" s="11" t="s">
        <v>39</v>
      </c>
      <c r="I125" s="11" t="s">
        <v>40</v>
      </c>
      <c r="J125" s="11" t="s">
        <v>41</v>
      </c>
      <c r="K125" s="11" t="s">
        <v>42</v>
      </c>
      <c r="L125" s="11" t="s">
        <v>43</v>
      </c>
      <c r="M125" s="12" t="s">
        <v>44</v>
      </c>
      <c r="N125" s="11" t="s">
        <v>45</v>
      </c>
      <c r="O125" s="11" t="s">
        <v>46</v>
      </c>
      <c r="P125" s="13" t="s">
        <v>47</v>
      </c>
      <c r="Q125" s="13" t="s">
        <v>48</v>
      </c>
    </row>
    <row r="126" spans="1:26" s="1263" customFormat="1" ht="45">
      <c r="A126" s="1311">
        <v>1</v>
      </c>
      <c r="B126" s="15" t="s">
        <v>239</v>
      </c>
      <c r="C126" s="15" t="s">
        <v>239</v>
      </c>
      <c r="D126" s="15" t="s">
        <v>143</v>
      </c>
      <c r="E126" s="303" t="s">
        <v>2898</v>
      </c>
      <c r="F126" s="281" t="s">
        <v>18</v>
      </c>
      <c r="G126" s="274"/>
      <c r="H126" s="275">
        <v>40613</v>
      </c>
      <c r="I126" s="275">
        <v>40893</v>
      </c>
      <c r="J126" s="276"/>
      <c r="K126" s="500">
        <v>3</v>
      </c>
      <c r="L126" s="277">
        <v>5</v>
      </c>
      <c r="M126" s="441">
        <v>59</v>
      </c>
      <c r="N126" s="277">
        <f>+M126*G126</f>
        <v>0</v>
      </c>
      <c r="O126" s="523">
        <v>3318120000</v>
      </c>
      <c r="P126" s="523">
        <v>344</v>
      </c>
      <c r="Q126" s="323"/>
      <c r="R126" s="64"/>
      <c r="S126" s="64"/>
      <c r="T126" s="64"/>
      <c r="U126" s="64"/>
      <c r="V126" s="64"/>
      <c r="W126" s="64"/>
      <c r="X126" s="64"/>
      <c r="Y126" s="64"/>
      <c r="Z126" s="64"/>
    </row>
    <row r="127" spans="1:26" s="1263" customFormat="1" ht="135">
      <c r="A127" s="1311">
        <f>+A126+1</f>
        <v>2</v>
      </c>
      <c r="B127" s="15" t="s">
        <v>239</v>
      </c>
      <c r="C127" s="15" t="s">
        <v>239</v>
      </c>
      <c r="D127" s="15" t="s">
        <v>2899</v>
      </c>
      <c r="E127" s="303" t="s">
        <v>2900</v>
      </c>
      <c r="F127" s="281" t="s">
        <v>18</v>
      </c>
      <c r="G127" s="281"/>
      <c r="H127" s="275">
        <v>41540</v>
      </c>
      <c r="I127" s="275">
        <v>41851</v>
      </c>
      <c r="J127" s="276"/>
      <c r="K127" s="500"/>
      <c r="L127" s="277">
        <v>10</v>
      </c>
      <c r="M127" s="441">
        <v>290</v>
      </c>
      <c r="N127" s="277"/>
      <c r="O127" s="523">
        <v>360211260</v>
      </c>
      <c r="P127" s="523">
        <v>345</v>
      </c>
      <c r="Q127" s="617" t="s">
        <v>2901</v>
      </c>
      <c r="R127" s="64"/>
      <c r="S127" s="64"/>
      <c r="T127" s="64"/>
      <c r="U127" s="64"/>
      <c r="V127" s="64"/>
      <c r="W127" s="64"/>
      <c r="X127" s="64"/>
      <c r="Y127" s="64"/>
      <c r="Z127" s="64"/>
    </row>
    <row r="128" spans="1:26" s="1263" customFormat="1">
      <c r="A128" s="1311"/>
      <c r="B128" s="17" t="s">
        <v>29</v>
      </c>
      <c r="C128" s="16"/>
      <c r="D128" s="15"/>
      <c r="E128" s="98"/>
      <c r="F128" s="16"/>
      <c r="G128" s="16"/>
      <c r="H128" s="16"/>
      <c r="I128" s="103"/>
      <c r="J128" s="103"/>
      <c r="K128" s="109">
        <f>SUM(K126:K127)</f>
        <v>3</v>
      </c>
      <c r="L128" s="109">
        <f>SUM(L126:L127)</f>
        <v>15</v>
      </c>
      <c r="M128" s="108">
        <f>SUM(M126:M127)</f>
        <v>349</v>
      </c>
      <c r="N128" s="109">
        <f>SUM(N126:N127)</f>
        <v>0</v>
      </c>
      <c r="O128" s="518"/>
      <c r="P128" s="518"/>
      <c r="Q128" s="618"/>
    </row>
    <row r="129" spans="2:17">
      <c r="B129" s="66"/>
      <c r="C129" s="66"/>
      <c r="D129" s="67"/>
      <c r="E129" s="68"/>
      <c r="F129" s="69"/>
      <c r="G129" s="66"/>
      <c r="H129" s="66"/>
      <c r="I129" s="66"/>
      <c r="J129" s="66"/>
      <c r="K129" s="66"/>
      <c r="L129" s="66"/>
      <c r="M129" s="66"/>
      <c r="N129" s="66"/>
      <c r="O129" s="66"/>
      <c r="P129" s="66"/>
    </row>
    <row r="130" spans="2:17">
      <c r="B130" s="19" t="s">
        <v>156</v>
      </c>
      <c r="C130" s="84">
        <f>+K128</f>
        <v>3</v>
      </c>
      <c r="H130" s="100">
        <v>41295</v>
      </c>
      <c r="I130" s="100">
        <v>41943</v>
      </c>
      <c r="J130" s="112"/>
      <c r="K130" s="112"/>
      <c r="L130" s="112"/>
      <c r="M130" s="112"/>
      <c r="N130" s="66"/>
      <c r="O130" s="66"/>
      <c r="P130" s="66"/>
    </row>
    <row r="131" spans="2:17">
      <c r="H131" s="100">
        <v>40731</v>
      </c>
      <c r="I131" s="100">
        <v>40880</v>
      </c>
    </row>
    <row r="132" spans="2:17" ht="15.75" thickBot="1"/>
    <row r="133" spans="2:17" ht="30.75" thickBot="1">
      <c r="B133" s="24" t="s">
        <v>157</v>
      </c>
      <c r="C133" s="25" t="s">
        <v>158</v>
      </c>
      <c r="D133" s="25" t="s">
        <v>28</v>
      </c>
      <c r="E133" s="25" t="s">
        <v>159</v>
      </c>
    </row>
    <row r="134" spans="2:17">
      <c r="B134" s="85" t="s">
        <v>160</v>
      </c>
      <c r="C134" s="86">
        <v>20</v>
      </c>
      <c r="D134" s="619">
        <v>0</v>
      </c>
      <c r="E134" s="1536">
        <v>0</v>
      </c>
    </row>
    <row r="135" spans="2:17">
      <c r="B135" s="85" t="s">
        <v>161</v>
      </c>
      <c r="C135" s="71">
        <v>30</v>
      </c>
      <c r="D135" s="1269">
        <v>0</v>
      </c>
      <c r="E135" s="1537"/>
    </row>
    <row r="136" spans="2:17" ht="15.75" thickBot="1">
      <c r="B136" s="85" t="s">
        <v>162</v>
      </c>
      <c r="C136" s="87">
        <v>40</v>
      </c>
      <c r="D136" s="620">
        <v>0</v>
      </c>
      <c r="E136" s="1538"/>
    </row>
    <row r="138" spans="2:17" ht="15.75" thickBot="1"/>
    <row r="139" spans="2:17" ht="15.75" thickBot="1">
      <c r="B139" s="1532" t="s">
        <v>163</v>
      </c>
      <c r="C139" s="1533"/>
      <c r="D139" s="1533"/>
      <c r="E139" s="1533"/>
      <c r="F139" s="1533"/>
      <c r="G139" s="1533"/>
      <c r="H139" s="1533"/>
      <c r="I139" s="1533"/>
      <c r="J139" s="1533"/>
      <c r="K139" s="1533"/>
      <c r="L139" s="1533"/>
      <c r="M139" s="1533"/>
      <c r="N139" s="1534"/>
    </row>
    <row r="141" spans="2:17" ht="75">
      <c r="B141" s="1309" t="s">
        <v>88</v>
      </c>
      <c r="C141" s="1309" t="s">
        <v>89</v>
      </c>
      <c r="D141" s="1309" t="s">
        <v>90</v>
      </c>
      <c r="E141" s="1309" t="s">
        <v>91</v>
      </c>
      <c r="F141" s="1309" t="s">
        <v>92</v>
      </c>
      <c r="G141" s="1309" t="s">
        <v>93</v>
      </c>
      <c r="H141" s="1309" t="s">
        <v>94</v>
      </c>
      <c r="I141" s="1309" t="s">
        <v>95</v>
      </c>
      <c r="J141" s="1522" t="s">
        <v>164</v>
      </c>
      <c r="K141" s="1529"/>
      <c r="L141" s="1523"/>
      <c r="M141" s="1309" t="s">
        <v>97</v>
      </c>
      <c r="N141" s="1309" t="s">
        <v>234</v>
      </c>
      <c r="O141" s="1309" t="s">
        <v>235</v>
      </c>
      <c r="P141" s="1522" t="s">
        <v>79</v>
      </c>
      <c r="Q141" s="1523"/>
    </row>
    <row r="142" spans="2:17" ht="30">
      <c r="B142" s="1309"/>
      <c r="C142" s="1309"/>
      <c r="D142" s="1309"/>
      <c r="E142" s="1309"/>
      <c r="F142" s="1309"/>
      <c r="G142" s="1309"/>
      <c r="H142" s="1309"/>
      <c r="I142" s="1309"/>
      <c r="J142" s="621" t="s">
        <v>165</v>
      </c>
      <c r="K142" s="622" t="s">
        <v>166</v>
      </c>
      <c r="L142" s="621" t="s">
        <v>167</v>
      </c>
      <c r="M142" s="1309"/>
      <c r="N142" s="1309"/>
      <c r="O142" s="1309"/>
      <c r="P142" s="1254"/>
      <c r="Q142" s="1255"/>
    </row>
    <row r="143" spans="2:17" ht="60" customHeight="1">
      <c r="B143" s="1563" t="s">
        <v>1677</v>
      </c>
      <c r="C143" s="1563" t="s">
        <v>305</v>
      </c>
      <c r="D143" s="1563" t="s">
        <v>2902</v>
      </c>
      <c r="E143" s="1563">
        <v>10740341</v>
      </c>
      <c r="F143" s="1563" t="s">
        <v>2903</v>
      </c>
      <c r="G143" s="1563" t="s">
        <v>2904</v>
      </c>
      <c r="H143" s="1563" t="s">
        <v>2905</v>
      </c>
      <c r="I143" s="1563" t="s">
        <v>5</v>
      </c>
      <c r="J143" s="308" t="s">
        <v>2906</v>
      </c>
      <c r="K143" s="290" t="s">
        <v>2907</v>
      </c>
      <c r="L143" s="1369" t="s">
        <v>2908</v>
      </c>
      <c r="M143" s="1560" t="s">
        <v>18</v>
      </c>
      <c r="N143" s="1560" t="s">
        <v>19</v>
      </c>
      <c r="O143" s="1560" t="s">
        <v>18</v>
      </c>
      <c r="P143" s="1729" t="s">
        <v>2909</v>
      </c>
      <c r="Q143" s="1730"/>
    </row>
    <row r="144" spans="2:17" ht="45" customHeight="1">
      <c r="B144" s="1563"/>
      <c r="C144" s="1563"/>
      <c r="D144" s="1563"/>
      <c r="E144" s="1563"/>
      <c r="F144" s="1563"/>
      <c r="G144" s="1563"/>
      <c r="H144" s="1563"/>
      <c r="I144" s="1563"/>
      <c r="J144" s="1253" t="s">
        <v>2910</v>
      </c>
      <c r="K144" s="1287" t="s">
        <v>2911</v>
      </c>
      <c r="L144" s="1369" t="s">
        <v>2912</v>
      </c>
      <c r="M144" s="1561"/>
      <c r="N144" s="1561"/>
      <c r="O144" s="1561"/>
      <c r="P144" s="1731"/>
      <c r="Q144" s="1732"/>
    </row>
    <row r="145" spans="2:17" ht="60" customHeight="1">
      <c r="B145" s="1563"/>
      <c r="C145" s="1563"/>
      <c r="D145" s="1563"/>
      <c r="E145" s="1563"/>
      <c r="F145" s="1563"/>
      <c r="G145" s="1563"/>
      <c r="H145" s="1563"/>
      <c r="I145" s="1563"/>
      <c r="J145" s="308" t="s">
        <v>2913</v>
      </c>
      <c r="K145" s="290" t="s">
        <v>2914</v>
      </c>
      <c r="L145" s="291" t="s">
        <v>2915</v>
      </c>
      <c r="M145" s="1561"/>
      <c r="N145" s="1561"/>
      <c r="O145" s="1561"/>
      <c r="P145" s="1731"/>
      <c r="Q145" s="1732"/>
    </row>
    <row r="146" spans="2:17" ht="30" customHeight="1">
      <c r="B146" s="1563"/>
      <c r="C146" s="1563"/>
      <c r="D146" s="1563"/>
      <c r="E146" s="1563"/>
      <c r="F146" s="1563"/>
      <c r="G146" s="1563"/>
      <c r="H146" s="1563"/>
      <c r="I146" s="1563"/>
      <c r="J146" s="308" t="s">
        <v>2916</v>
      </c>
      <c r="K146" s="290" t="s">
        <v>2917</v>
      </c>
      <c r="L146" s="291" t="s">
        <v>2918</v>
      </c>
      <c r="M146" s="1561"/>
      <c r="N146" s="1561"/>
      <c r="O146" s="1561"/>
      <c r="P146" s="1731"/>
      <c r="Q146" s="1732"/>
    </row>
    <row r="147" spans="2:17" ht="45" customHeight="1">
      <c r="B147" s="1564"/>
      <c r="C147" s="1564"/>
      <c r="D147" s="1564"/>
      <c r="E147" s="1564"/>
      <c r="F147" s="1564"/>
      <c r="G147" s="1564"/>
      <c r="H147" s="1564"/>
      <c r="I147" s="1564"/>
      <c r="J147" s="217" t="s">
        <v>2919</v>
      </c>
      <c r="K147" s="265" t="s">
        <v>2920</v>
      </c>
      <c r="L147" s="299" t="s">
        <v>2921</v>
      </c>
      <c r="M147" s="1562"/>
      <c r="N147" s="1562"/>
      <c r="O147" s="1562"/>
      <c r="P147" s="1733"/>
      <c r="Q147" s="1734"/>
    </row>
    <row r="148" spans="2:17">
      <c r="B148" s="1253" t="s">
        <v>1075</v>
      </c>
      <c r="C148" s="1253" t="s">
        <v>305</v>
      </c>
      <c r="D148" s="1253" t="s">
        <v>313</v>
      </c>
      <c r="E148" s="1271" t="s">
        <v>19</v>
      </c>
      <c r="F148" s="265" t="s">
        <v>19</v>
      </c>
      <c r="G148" s="265" t="s">
        <v>19</v>
      </c>
      <c r="H148" s="265" t="s">
        <v>19</v>
      </c>
      <c r="I148" s="265" t="s">
        <v>19</v>
      </c>
      <c r="J148" s="265" t="s">
        <v>19</v>
      </c>
      <c r="K148" s="265" t="s">
        <v>19</v>
      </c>
      <c r="L148" s="265" t="s">
        <v>19</v>
      </c>
      <c r="M148" s="265" t="s">
        <v>19</v>
      </c>
      <c r="N148" s="265" t="s">
        <v>19</v>
      </c>
      <c r="O148" s="265" t="s">
        <v>19</v>
      </c>
      <c r="P148" s="1574" t="s">
        <v>2922</v>
      </c>
      <c r="Q148" s="1575"/>
    </row>
    <row r="149" spans="2:17" ht="45">
      <c r="B149" s="1539" t="s">
        <v>227</v>
      </c>
      <c r="C149" s="1738" t="s">
        <v>2923</v>
      </c>
      <c r="D149" s="1539" t="s">
        <v>322</v>
      </c>
      <c r="E149" s="1539">
        <v>34672873</v>
      </c>
      <c r="F149" s="1539" t="s">
        <v>1696</v>
      </c>
      <c r="G149" s="1539" t="s">
        <v>196</v>
      </c>
      <c r="H149" s="1539" t="s">
        <v>2924</v>
      </c>
      <c r="I149" s="1539" t="s">
        <v>2925</v>
      </c>
      <c r="J149" s="1253" t="s">
        <v>2926</v>
      </c>
      <c r="K149" s="290" t="s">
        <v>2927</v>
      </c>
      <c r="L149" s="291" t="s">
        <v>2928</v>
      </c>
      <c r="M149" s="1567" t="s">
        <v>18</v>
      </c>
      <c r="N149" s="1567" t="s">
        <v>18</v>
      </c>
      <c r="O149" s="1567" t="s">
        <v>18</v>
      </c>
      <c r="P149" s="1567"/>
      <c r="Q149" s="1567"/>
    </row>
    <row r="150" spans="2:17" ht="45">
      <c r="B150" s="1539"/>
      <c r="C150" s="1739"/>
      <c r="D150" s="1539"/>
      <c r="E150" s="1539"/>
      <c r="F150" s="1539"/>
      <c r="G150" s="1539"/>
      <c r="H150" s="1539"/>
      <c r="I150" s="1539"/>
      <c r="J150" s="217" t="s">
        <v>2929</v>
      </c>
      <c r="K150" s="217" t="s">
        <v>2930</v>
      </c>
      <c r="L150" s="265" t="s">
        <v>2931</v>
      </c>
      <c r="M150" s="1567"/>
      <c r="N150" s="1567"/>
      <c r="O150" s="1567"/>
      <c r="P150" s="1567"/>
      <c r="Q150" s="1567"/>
    </row>
    <row r="151" spans="2:17" ht="60">
      <c r="B151" s="1539"/>
      <c r="C151" s="1740"/>
      <c r="D151" s="1539"/>
      <c r="E151" s="1539"/>
      <c r="F151" s="1539"/>
      <c r="G151" s="1539"/>
      <c r="H151" s="1539"/>
      <c r="I151" s="1539"/>
      <c r="J151" s="217" t="s">
        <v>239</v>
      </c>
      <c r="K151" s="217" t="s">
        <v>2932</v>
      </c>
      <c r="L151" s="265" t="s">
        <v>2931</v>
      </c>
      <c r="M151" s="1567"/>
      <c r="N151" s="1567"/>
      <c r="O151" s="1567"/>
      <c r="P151" s="1567"/>
      <c r="Q151" s="1567"/>
    </row>
    <row r="152" spans="2:17">
      <c r="J152" s="30"/>
    </row>
    <row r="153" spans="2:17" ht="15.75" thickBot="1"/>
    <row r="154" spans="2:17" ht="30">
      <c r="B154" s="1283" t="s">
        <v>17</v>
      </c>
      <c r="C154" s="1283" t="s">
        <v>157</v>
      </c>
      <c r="D154" s="1309" t="s">
        <v>158</v>
      </c>
      <c r="E154" s="1283" t="s">
        <v>28</v>
      </c>
      <c r="F154" s="25" t="s">
        <v>228</v>
      </c>
      <c r="G154" s="178"/>
    </row>
    <row r="155" spans="2:17" ht="150">
      <c r="B155" s="1540" t="s">
        <v>229</v>
      </c>
      <c r="C155" s="115" t="s">
        <v>230</v>
      </c>
      <c r="D155" s="1262">
        <v>25</v>
      </c>
      <c r="E155" s="71">
        <v>0</v>
      </c>
      <c r="F155" s="1735">
        <f>+E155+E156+E157</f>
        <v>10</v>
      </c>
      <c r="G155" s="27"/>
    </row>
    <row r="156" spans="2:17" ht="120">
      <c r="B156" s="1540"/>
      <c r="C156" s="115" t="s">
        <v>231</v>
      </c>
      <c r="D156" s="1262">
        <v>25</v>
      </c>
      <c r="E156" s="71">
        <v>0</v>
      </c>
      <c r="F156" s="1736"/>
      <c r="G156" s="27"/>
    </row>
    <row r="157" spans="2:17" ht="90">
      <c r="B157" s="1540"/>
      <c r="C157" s="115" t="s">
        <v>232</v>
      </c>
      <c r="D157" s="1262">
        <v>10</v>
      </c>
      <c r="E157" s="71">
        <v>10</v>
      </c>
      <c r="F157" s="1737"/>
      <c r="G157" s="27"/>
    </row>
    <row r="158" spans="2:17">
      <c r="C158" s="57"/>
    </row>
    <row r="160" spans="2:17">
      <c r="B160" s="8" t="s">
        <v>233</v>
      </c>
    </row>
    <row r="163" spans="2:5">
      <c r="B163" s="1309" t="s">
        <v>17</v>
      </c>
      <c r="C163" s="1309" t="s">
        <v>27</v>
      </c>
      <c r="D163" s="1309" t="s">
        <v>28</v>
      </c>
      <c r="E163" s="1283" t="s">
        <v>29</v>
      </c>
    </row>
    <row r="164" spans="2:5" ht="30">
      <c r="B164" s="1302" t="s">
        <v>236</v>
      </c>
      <c r="C164" s="1262">
        <v>40</v>
      </c>
      <c r="D164" s="1262">
        <f>+E134</f>
        <v>0</v>
      </c>
      <c r="E164" s="1519">
        <f>+D164+D165</f>
        <v>10</v>
      </c>
    </row>
    <row r="165" spans="2:5" ht="45">
      <c r="B165" s="1302" t="s">
        <v>237</v>
      </c>
      <c r="C165" s="1262">
        <v>60</v>
      </c>
      <c r="D165" s="1262">
        <f>+F155</f>
        <v>10</v>
      </c>
      <c r="E165" s="1520"/>
    </row>
  </sheetData>
  <mergeCells count="181">
    <mergeCell ref="N149:N151"/>
    <mergeCell ref="O149:O151"/>
    <mergeCell ref="P149:Q151"/>
    <mergeCell ref="B155:B157"/>
    <mergeCell ref="F155:F157"/>
    <mergeCell ref="E164:E165"/>
    <mergeCell ref="P148:Q148"/>
    <mergeCell ref="B149:B151"/>
    <mergeCell ref="C149:C151"/>
    <mergeCell ref="D149:D151"/>
    <mergeCell ref="E149:E151"/>
    <mergeCell ref="F149:F151"/>
    <mergeCell ref="G149:G151"/>
    <mergeCell ref="H149:H151"/>
    <mergeCell ref="I149:I151"/>
    <mergeCell ref="M149:M151"/>
    <mergeCell ref="H143:H147"/>
    <mergeCell ref="I143:I147"/>
    <mergeCell ref="M143:M147"/>
    <mergeCell ref="N143:N147"/>
    <mergeCell ref="O143:O147"/>
    <mergeCell ref="P143:Q147"/>
    <mergeCell ref="B143:B147"/>
    <mergeCell ref="C143:C147"/>
    <mergeCell ref="D143:D147"/>
    <mergeCell ref="E143:E147"/>
    <mergeCell ref="F143:F147"/>
    <mergeCell ref="G143:G147"/>
    <mergeCell ref="B122:N122"/>
    <mergeCell ref="E134:E136"/>
    <mergeCell ref="B139:N139"/>
    <mergeCell ref="J141:L141"/>
    <mergeCell ref="P141:Q141"/>
    <mergeCell ref="N107:N108"/>
    <mergeCell ref="O107:O108"/>
    <mergeCell ref="P107:Q108"/>
    <mergeCell ref="P109:Q109"/>
    <mergeCell ref="B112:N112"/>
    <mergeCell ref="D115:E115"/>
    <mergeCell ref="B86:B109"/>
    <mergeCell ref="C86:C109"/>
    <mergeCell ref="D86:D91"/>
    <mergeCell ref="E86:E91"/>
    <mergeCell ref="F86:F91"/>
    <mergeCell ref="G86:G91"/>
    <mergeCell ref="H86:H91"/>
    <mergeCell ref="I86:I91"/>
    <mergeCell ref="M86:M91"/>
    <mergeCell ref="D107:D108"/>
    <mergeCell ref="E107:E108"/>
    <mergeCell ref="F107:F108"/>
    <mergeCell ref="G107:G108"/>
    <mergeCell ref="H107:H108"/>
    <mergeCell ref="I107:I108"/>
    <mergeCell ref="M107:M108"/>
    <mergeCell ref="D116:E116"/>
    <mergeCell ref="B119:P119"/>
    <mergeCell ref="O99:O104"/>
    <mergeCell ref="P99:Q104"/>
    <mergeCell ref="D105:D106"/>
    <mergeCell ref="E105:E106"/>
    <mergeCell ref="F105:F106"/>
    <mergeCell ref="G105:G106"/>
    <mergeCell ref="H105:H106"/>
    <mergeCell ref="I105:I106"/>
    <mergeCell ref="M105:M106"/>
    <mergeCell ref="N105:N106"/>
    <mergeCell ref="O105:O106"/>
    <mergeCell ref="P105:Q106"/>
    <mergeCell ref="D99:D104"/>
    <mergeCell ref="E99:E104"/>
    <mergeCell ref="F99:F104"/>
    <mergeCell ref="G99:G104"/>
    <mergeCell ref="H99:H104"/>
    <mergeCell ref="I99:I104"/>
    <mergeCell ref="M99:M104"/>
    <mergeCell ref="M94:M98"/>
    <mergeCell ref="N94:N98"/>
    <mergeCell ref="N99:N104"/>
    <mergeCell ref="M92:M93"/>
    <mergeCell ref="N92:N93"/>
    <mergeCell ref="O92:O93"/>
    <mergeCell ref="P92:Q93"/>
    <mergeCell ref="D94:D98"/>
    <mergeCell ref="E94:E98"/>
    <mergeCell ref="F94:F98"/>
    <mergeCell ref="G94:G98"/>
    <mergeCell ref="H94:H98"/>
    <mergeCell ref="I94:I98"/>
    <mergeCell ref="D92:D93"/>
    <mergeCell ref="E92:E93"/>
    <mergeCell ref="F92:F93"/>
    <mergeCell ref="G92:G93"/>
    <mergeCell ref="H92:H93"/>
    <mergeCell ref="I92:I93"/>
    <mergeCell ref="J97:J98"/>
    <mergeCell ref="P97:Q97"/>
    <mergeCell ref="P98:Q98"/>
    <mergeCell ref="O94:O98"/>
    <mergeCell ref="P94:Q94"/>
    <mergeCell ref="P95:Q95"/>
    <mergeCell ref="P96:Q96"/>
    <mergeCell ref="P80:Q80"/>
    <mergeCell ref="L81:L85"/>
    <mergeCell ref="N86:N91"/>
    <mergeCell ref="O86:O91"/>
    <mergeCell ref="P86:Q86"/>
    <mergeCell ref="P87:Q87"/>
    <mergeCell ref="P88:Q88"/>
    <mergeCell ref="P89:Q89"/>
    <mergeCell ref="P90:Q90"/>
    <mergeCell ref="P91:Q91"/>
    <mergeCell ref="P81:Q85"/>
    <mergeCell ref="M73:M75"/>
    <mergeCell ref="N73:N75"/>
    <mergeCell ref="O73:O75"/>
    <mergeCell ref="P73:Q75"/>
    <mergeCell ref="D76:D85"/>
    <mergeCell ref="E76:E85"/>
    <mergeCell ref="G76:G85"/>
    <mergeCell ref="H76:H85"/>
    <mergeCell ref="I76:I85"/>
    <mergeCell ref="J76:J85"/>
    <mergeCell ref="D73:D75"/>
    <mergeCell ref="E73:E75"/>
    <mergeCell ref="F73:F75"/>
    <mergeCell ref="G73:G75"/>
    <mergeCell ref="H73:H75"/>
    <mergeCell ref="I73:I75"/>
    <mergeCell ref="M76:M85"/>
    <mergeCell ref="N76:N85"/>
    <mergeCell ref="O76:O85"/>
    <mergeCell ref="P76:Q76"/>
    <mergeCell ref="F77:F85"/>
    <mergeCell ref="P77:Q77"/>
    <mergeCell ref="P78:Q78"/>
    <mergeCell ref="P79:Q79"/>
    <mergeCell ref="H71:H72"/>
    <mergeCell ref="I71:I72"/>
    <mergeCell ref="M71:M72"/>
    <mergeCell ref="N71:N72"/>
    <mergeCell ref="O71:O72"/>
    <mergeCell ref="P71:Q72"/>
    <mergeCell ref="H66:H70"/>
    <mergeCell ref="I66:I70"/>
    <mergeCell ref="M66:M70"/>
    <mergeCell ref="N66:N70"/>
    <mergeCell ref="O66:O70"/>
    <mergeCell ref="P66:Q66"/>
    <mergeCell ref="P67:Q70"/>
    <mergeCell ref="J68:J70"/>
    <mergeCell ref="B66:B85"/>
    <mergeCell ref="C66:C85"/>
    <mergeCell ref="D66:D70"/>
    <mergeCell ref="E66:E70"/>
    <mergeCell ref="F66:F70"/>
    <mergeCell ref="G66:G70"/>
    <mergeCell ref="D71:D72"/>
    <mergeCell ref="E71:E72"/>
    <mergeCell ref="F71:F72"/>
    <mergeCell ref="G71:G72"/>
    <mergeCell ref="O55:P55"/>
    <mergeCell ref="B61:N61"/>
    <mergeCell ref="J65:L65"/>
    <mergeCell ref="P65:Q65"/>
    <mergeCell ref="C10:E10"/>
    <mergeCell ref="B16:C16"/>
    <mergeCell ref="E34:E35"/>
    <mergeCell ref="M37:N37"/>
    <mergeCell ref="B45:B46"/>
    <mergeCell ref="C45:C46"/>
    <mergeCell ref="D45:E45"/>
    <mergeCell ref="B2:P2"/>
    <mergeCell ref="B4:P4"/>
    <mergeCell ref="C6:N6"/>
    <mergeCell ref="C7:N7"/>
    <mergeCell ref="C8:N8"/>
    <mergeCell ref="C9:N9"/>
    <mergeCell ref="C49:N49"/>
    <mergeCell ref="B51:N51"/>
    <mergeCell ref="O54:P54"/>
  </mergeCells>
  <dataValidations count="2">
    <dataValidation type="list" allowBlank="1" showInputMessage="1" showErrorMessage="1" sqref="WVE983081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WLI983081 WBM983081 VRQ983081 VHU983081 UXY983081 UOC983081 UEG983081 TUK983081 TKO983081 TAS983081 SQW983081 SHA983081 RXE983081 RNI983081 RDM983081 QTQ983081 QJU983081 PZY983081 PQC983081 PGG983081 OWK983081 OMO983081 OCS983081 NSW983081 NJA983081 MZE983081 MPI983081 MFM983081 LVQ983081 LLU983081 LBY983081 KSC983081 KIG983081 JYK983081 JOO983081 JES983081 IUW983081 ILA983081 IBE983081 HRI983081 HHM983081 GXQ983081 GNU983081 GDY983081 FUC983081 FKG983081 FAK983081 EQO983081 EGS983081 DWW983081 DNA983081 DDE983081 CTI983081 CJM983081 BZQ983081 BPU983081 BFY983081 AWC983081 AMG983081 ACK983081 SO983081 IS983081 A983081 WVE917545 WLI917545 WBM917545 VRQ917545 VHU917545 UXY917545 UOC917545 UEG917545 TUK917545 TKO917545 TAS917545 SQW917545 SHA917545 RXE917545 RNI917545 RDM917545 QTQ917545 QJU917545 PZY917545 PQC917545 PGG917545 OWK917545 OMO917545 OCS917545 NSW917545 NJA917545 MZE917545 MPI917545 MFM917545 LVQ917545 LLU917545 LBY917545 KSC917545 KIG917545 JYK917545 JOO917545 JES917545 IUW917545 ILA917545 IBE917545 HRI917545 HHM917545 GXQ917545 GNU917545 GDY917545 FUC917545 FKG917545 FAK917545 EQO917545 EGS917545 DWW917545 DNA917545 DDE917545 CTI917545 CJM917545 BZQ917545 BPU917545 BFY917545 AWC917545 AMG917545 ACK917545 SO917545 IS917545 A917545 WVE852009 WLI852009 WBM852009 VRQ852009 VHU852009 UXY852009 UOC852009 UEG852009 TUK852009 TKO852009 TAS852009 SQW852009 SHA852009 RXE852009 RNI852009 RDM852009 QTQ852009 QJU852009 PZY852009 PQC852009 PGG852009 OWK852009 OMO852009 OCS852009 NSW852009 NJA852009 MZE852009 MPI852009 MFM852009 LVQ852009 LLU852009 LBY852009 KSC852009 KIG852009 JYK852009 JOO852009 JES852009 IUW852009 ILA852009 IBE852009 HRI852009 HHM852009 GXQ852009 GNU852009 GDY852009 FUC852009 FKG852009 FAK852009 EQO852009 EGS852009 DWW852009 DNA852009 DDE852009 CTI852009 CJM852009 BZQ852009 BPU852009 BFY852009 AWC852009 AMG852009 ACK852009 SO852009 IS852009 A852009 WVE786473 WLI786473 WBM786473 VRQ786473 VHU786473 UXY786473 UOC786473 UEG786473 TUK786473 TKO786473 TAS786473 SQW786473 SHA786473 RXE786473 RNI786473 RDM786473 QTQ786473 QJU786473 PZY786473 PQC786473 PGG786473 OWK786473 OMO786473 OCS786473 NSW786473 NJA786473 MZE786473 MPI786473 MFM786473 LVQ786473 LLU786473 LBY786473 KSC786473 KIG786473 JYK786473 JOO786473 JES786473 IUW786473 ILA786473 IBE786473 HRI786473 HHM786473 GXQ786473 GNU786473 GDY786473 FUC786473 FKG786473 FAK786473 EQO786473 EGS786473 DWW786473 DNA786473 DDE786473 CTI786473 CJM786473 BZQ786473 BPU786473 BFY786473 AWC786473 AMG786473 ACK786473 SO786473 IS786473 A786473 WVE720937 WLI720937 WBM720937 VRQ720937 VHU720937 UXY720937 UOC720937 UEG720937 TUK720937 TKO720937 TAS720937 SQW720937 SHA720937 RXE720937 RNI720937 RDM720937 QTQ720937 QJU720937 PZY720937 PQC720937 PGG720937 OWK720937 OMO720937 OCS720937 NSW720937 NJA720937 MZE720937 MPI720937 MFM720937 LVQ720937 LLU720937 LBY720937 KSC720937 KIG720937 JYK720937 JOO720937 JES720937 IUW720937 ILA720937 IBE720937 HRI720937 HHM720937 GXQ720937 GNU720937 GDY720937 FUC720937 FKG720937 FAK720937 EQO720937 EGS720937 DWW720937 DNA720937 DDE720937 CTI720937 CJM720937 BZQ720937 BPU720937 BFY720937 AWC720937 AMG720937 ACK720937 SO720937 IS720937 A720937 WVE655401 WLI655401 WBM655401 VRQ655401 VHU655401 UXY655401 UOC655401 UEG655401 TUK655401 TKO655401 TAS655401 SQW655401 SHA655401 RXE655401 RNI655401 RDM655401 QTQ655401 QJU655401 PZY655401 PQC655401 PGG655401 OWK655401 OMO655401 OCS655401 NSW655401 NJA655401 MZE655401 MPI655401 MFM655401 LVQ655401 LLU655401 LBY655401 KSC655401 KIG655401 JYK655401 JOO655401 JES655401 IUW655401 ILA655401 IBE655401 HRI655401 HHM655401 GXQ655401 GNU655401 GDY655401 FUC655401 FKG655401 FAK655401 EQO655401 EGS655401 DWW655401 DNA655401 DDE655401 CTI655401 CJM655401 BZQ655401 BPU655401 BFY655401 AWC655401 AMG655401 ACK655401 SO655401 IS655401 A655401 WVE589865 WLI589865 WBM589865 VRQ589865 VHU589865 UXY589865 UOC589865 UEG589865 TUK589865 TKO589865 TAS589865 SQW589865 SHA589865 RXE589865 RNI589865 RDM589865 QTQ589865 QJU589865 PZY589865 PQC589865 PGG589865 OWK589865 OMO589865 OCS589865 NSW589865 NJA589865 MZE589865 MPI589865 MFM589865 LVQ589865 LLU589865 LBY589865 KSC589865 KIG589865 JYK589865 JOO589865 JES589865 IUW589865 ILA589865 IBE589865 HRI589865 HHM589865 GXQ589865 GNU589865 GDY589865 FUC589865 FKG589865 FAK589865 EQO589865 EGS589865 DWW589865 DNA589865 DDE589865 CTI589865 CJM589865 BZQ589865 BPU589865 BFY589865 AWC589865 AMG589865 ACK589865 SO589865 IS589865 A589865 WVE524329 WLI524329 WBM524329 VRQ524329 VHU524329 UXY524329 UOC524329 UEG524329 TUK524329 TKO524329 TAS524329 SQW524329 SHA524329 RXE524329 RNI524329 RDM524329 QTQ524329 QJU524329 PZY524329 PQC524329 PGG524329 OWK524329 OMO524329 OCS524329 NSW524329 NJA524329 MZE524329 MPI524329 MFM524329 LVQ524329 LLU524329 LBY524329 KSC524329 KIG524329 JYK524329 JOO524329 JES524329 IUW524329 ILA524329 IBE524329 HRI524329 HHM524329 GXQ524329 GNU524329 GDY524329 FUC524329 FKG524329 FAK524329 EQO524329 EGS524329 DWW524329 DNA524329 DDE524329 CTI524329 CJM524329 BZQ524329 BPU524329 BFY524329 AWC524329 AMG524329 ACK524329 SO524329 IS524329 A524329 WVE458793 WLI458793 WBM458793 VRQ458793 VHU458793 UXY458793 UOC458793 UEG458793 TUK458793 TKO458793 TAS458793 SQW458793 SHA458793 RXE458793 RNI458793 RDM458793 QTQ458793 QJU458793 PZY458793 PQC458793 PGG458793 OWK458793 OMO458793 OCS458793 NSW458793 NJA458793 MZE458793 MPI458793 MFM458793 LVQ458793 LLU458793 LBY458793 KSC458793 KIG458793 JYK458793 JOO458793 JES458793 IUW458793 ILA458793 IBE458793 HRI458793 HHM458793 GXQ458793 GNU458793 GDY458793 FUC458793 FKG458793 FAK458793 EQO458793 EGS458793 DWW458793 DNA458793 DDE458793 CTI458793 CJM458793 BZQ458793 BPU458793 BFY458793 AWC458793 AMG458793 ACK458793 SO458793 IS458793 A458793 WVE393257 WLI393257 WBM393257 VRQ393257 VHU393257 UXY393257 UOC393257 UEG393257 TUK393257 TKO393257 TAS393257 SQW393257 SHA393257 RXE393257 RNI393257 RDM393257 QTQ393257 QJU393257 PZY393257 PQC393257 PGG393257 OWK393257 OMO393257 OCS393257 NSW393257 NJA393257 MZE393257 MPI393257 MFM393257 LVQ393257 LLU393257 LBY393257 KSC393257 KIG393257 JYK393257 JOO393257 JES393257 IUW393257 ILA393257 IBE393257 HRI393257 HHM393257 GXQ393257 GNU393257 GDY393257 FUC393257 FKG393257 FAK393257 EQO393257 EGS393257 DWW393257 DNA393257 DDE393257 CTI393257 CJM393257 BZQ393257 BPU393257 BFY393257 AWC393257 AMG393257 ACK393257 SO393257 IS393257 A393257 WVE327721 WLI327721 WBM327721 VRQ327721 VHU327721 UXY327721 UOC327721 UEG327721 TUK327721 TKO327721 TAS327721 SQW327721 SHA327721 RXE327721 RNI327721 RDM327721 QTQ327721 QJU327721 PZY327721 PQC327721 PGG327721 OWK327721 OMO327721 OCS327721 NSW327721 NJA327721 MZE327721 MPI327721 MFM327721 LVQ327721 LLU327721 LBY327721 KSC327721 KIG327721 JYK327721 JOO327721 JES327721 IUW327721 ILA327721 IBE327721 HRI327721 HHM327721 GXQ327721 GNU327721 GDY327721 FUC327721 FKG327721 FAK327721 EQO327721 EGS327721 DWW327721 DNA327721 DDE327721 CTI327721 CJM327721 BZQ327721 BPU327721 BFY327721 AWC327721 AMG327721 ACK327721 SO327721 IS327721 A327721 WVE262185 WLI262185 WBM262185 VRQ262185 VHU262185 UXY262185 UOC262185 UEG262185 TUK262185 TKO262185 TAS262185 SQW262185 SHA262185 RXE262185 RNI262185 RDM262185 QTQ262185 QJU262185 PZY262185 PQC262185 PGG262185 OWK262185 OMO262185 OCS262185 NSW262185 NJA262185 MZE262185 MPI262185 MFM262185 LVQ262185 LLU262185 LBY262185 KSC262185 KIG262185 JYK262185 JOO262185 JES262185 IUW262185 ILA262185 IBE262185 HRI262185 HHM262185 GXQ262185 GNU262185 GDY262185 FUC262185 FKG262185 FAK262185 EQO262185 EGS262185 DWW262185 DNA262185 DDE262185 CTI262185 CJM262185 BZQ262185 BPU262185 BFY262185 AWC262185 AMG262185 ACK262185 SO262185 IS262185 A262185 WVE196649 WLI196649 WBM196649 VRQ196649 VHU196649 UXY196649 UOC196649 UEG196649 TUK196649 TKO196649 TAS196649 SQW196649 SHA196649 RXE196649 RNI196649 RDM196649 QTQ196649 QJU196649 PZY196649 PQC196649 PGG196649 OWK196649 OMO196649 OCS196649 NSW196649 NJA196649 MZE196649 MPI196649 MFM196649 LVQ196649 LLU196649 LBY196649 KSC196649 KIG196649 JYK196649 JOO196649 JES196649 IUW196649 ILA196649 IBE196649 HRI196649 HHM196649 GXQ196649 GNU196649 GDY196649 FUC196649 FKG196649 FAK196649 EQO196649 EGS196649 DWW196649 DNA196649 DDE196649 CTI196649 CJM196649 BZQ196649 BPU196649 BFY196649 AWC196649 AMG196649 ACK196649 SO196649 IS196649 A196649 WVE131113 WLI131113 WBM131113 VRQ131113 VHU131113 UXY131113 UOC131113 UEG131113 TUK131113 TKO131113 TAS131113 SQW131113 SHA131113 RXE131113 RNI131113 RDM131113 QTQ131113 QJU131113 PZY131113 PQC131113 PGG131113 OWK131113 OMO131113 OCS131113 NSW131113 NJA131113 MZE131113 MPI131113 MFM131113 LVQ131113 LLU131113 LBY131113 KSC131113 KIG131113 JYK131113 JOO131113 JES131113 IUW131113 ILA131113 IBE131113 HRI131113 HHM131113 GXQ131113 GNU131113 GDY131113 FUC131113 FKG131113 FAK131113 EQO131113 EGS131113 DWW131113 DNA131113 DDE131113 CTI131113 CJM131113 BZQ131113 BPU131113 BFY131113 AWC131113 AMG131113 ACK131113 SO131113 IS131113 A131113 WVE65577 WLI65577 WBM65577 VRQ65577 VHU65577 UXY65577 UOC65577 UEG65577 TUK65577 TKO65577 TAS65577 SQW65577 SHA65577 RXE65577 RNI65577 RDM65577 QTQ65577 QJU65577 PZY65577 PQC65577 PGG65577 OWK65577 OMO65577 OCS65577 NSW65577 NJA65577 MZE65577 MPI65577 MFM65577 LVQ65577 LLU65577 LBY65577 KSC65577 KIG65577 JYK65577 JOO65577 JES65577 IUW65577 ILA65577 IBE65577 HRI65577 HHM65577 GXQ65577 GNU65577 GDY65577 FUC65577 FKG65577 FAK65577 EQO65577 EGS65577 DWW65577 DNA65577 DDE65577 CTI65577 CJM65577 BZQ65577 BPU65577 BFY65577 AWC65577 AMG65577 ACK65577 SO65577 IS65577 A65577">
      <formula1>"1,2,3,4,5"</formula1>
    </dataValidation>
    <dataValidation type="decimal" allowBlank="1" showInputMessage="1" showErrorMessage="1" sqref="WVH983081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WBP983081 VRT983081 VHX983081 UYB983081 UOF983081 UEJ983081 TUN983081 TKR983081 TAV983081 SQZ983081 SHD983081 RXH983081 RNL983081 RDP983081 QTT983081 QJX983081 QAB983081 PQF983081 PGJ983081 OWN983081 OMR983081 OCV983081 NSZ983081 NJD983081 MZH983081 MPL983081 MFP983081 LVT983081 LLX983081 LCB983081 KSF983081 KIJ983081 JYN983081 JOR983081 JEV983081 IUZ983081 ILD983081 IBH983081 HRL983081 HHP983081 GXT983081 GNX983081 GEB983081 FUF983081 FKJ983081 FAN983081 EQR983081 EGV983081 DWZ983081 DND983081 DDH983081 CTL983081 CJP983081 BZT983081 BPX983081 BGB983081 AWF983081 AMJ983081 ACN983081 SR983081 IV983081 C983081 WVH917545 WLL917545 WBP917545 VRT917545 VHX917545 UYB917545 UOF917545 UEJ917545 TUN917545 TKR917545 TAV917545 SQZ917545 SHD917545 RXH917545 RNL917545 RDP917545 QTT917545 QJX917545 QAB917545 PQF917545 PGJ917545 OWN917545 OMR917545 OCV917545 NSZ917545 NJD917545 MZH917545 MPL917545 MFP917545 LVT917545 LLX917545 LCB917545 KSF917545 KIJ917545 JYN917545 JOR917545 JEV917545 IUZ917545 ILD917545 IBH917545 HRL917545 HHP917545 GXT917545 GNX917545 GEB917545 FUF917545 FKJ917545 FAN917545 EQR917545 EGV917545 DWZ917545 DND917545 DDH917545 CTL917545 CJP917545 BZT917545 BPX917545 BGB917545 AWF917545 AMJ917545 ACN917545 SR917545 IV917545 C917545 WVH852009 WLL852009 WBP852009 VRT852009 VHX852009 UYB852009 UOF852009 UEJ852009 TUN852009 TKR852009 TAV852009 SQZ852009 SHD852009 RXH852009 RNL852009 RDP852009 QTT852009 QJX852009 QAB852009 PQF852009 PGJ852009 OWN852009 OMR852009 OCV852009 NSZ852009 NJD852009 MZH852009 MPL852009 MFP852009 LVT852009 LLX852009 LCB852009 KSF852009 KIJ852009 JYN852009 JOR852009 JEV852009 IUZ852009 ILD852009 IBH852009 HRL852009 HHP852009 GXT852009 GNX852009 GEB852009 FUF852009 FKJ852009 FAN852009 EQR852009 EGV852009 DWZ852009 DND852009 DDH852009 CTL852009 CJP852009 BZT852009 BPX852009 BGB852009 AWF852009 AMJ852009 ACN852009 SR852009 IV852009 C852009 WVH786473 WLL786473 WBP786473 VRT786473 VHX786473 UYB786473 UOF786473 UEJ786473 TUN786473 TKR786473 TAV786473 SQZ786473 SHD786473 RXH786473 RNL786473 RDP786473 QTT786473 QJX786473 QAB786473 PQF786473 PGJ786473 OWN786473 OMR786473 OCV786473 NSZ786473 NJD786473 MZH786473 MPL786473 MFP786473 LVT786473 LLX786473 LCB786473 KSF786473 KIJ786473 JYN786473 JOR786473 JEV786473 IUZ786473 ILD786473 IBH786473 HRL786473 HHP786473 GXT786473 GNX786473 GEB786473 FUF786473 FKJ786473 FAN786473 EQR786473 EGV786473 DWZ786473 DND786473 DDH786473 CTL786473 CJP786473 BZT786473 BPX786473 BGB786473 AWF786473 AMJ786473 ACN786473 SR786473 IV786473 C786473 WVH720937 WLL720937 WBP720937 VRT720937 VHX720937 UYB720937 UOF720937 UEJ720937 TUN720937 TKR720937 TAV720937 SQZ720937 SHD720937 RXH720937 RNL720937 RDP720937 QTT720937 QJX720937 QAB720937 PQF720937 PGJ720937 OWN720937 OMR720937 OCV720937 NSZ720937 NJD720937 MZH720937 MPL720937 MFP720937 LVT720937 LLX720937 LCB720937 KSF720937 KIJ720937 JYN720937 JOR720937 JEV720937 IUZ720937 ILD720937 IBH720937 HRL720937 HHP720937 GXT720937 GNX720937 GEB720937 FUF720937 FKJ720937 FAN720937 EQR720937 EGV720937 DWZ720937 DND720937 DDH720937 CTL720937 CJP720937 BZT720937 BPX720937 BGB720937 AWF720937 AMJ720937 ACN720937 SR720937 IV720937 C720937 WVH655401 WLL655401 WBP655401 VRT655401 VHX655401 UYB655401 UOF655401 UEJ655401 TUN655401 TKR655401 TAV655401 SQZ655401 SHD655401 RXH655401 RNL655401 RDP655401 QTT655401 QJX655401 QAB655401 PQF655401 PGJ655401 OWN655401 OMR655401 OCV655401 NSZ655401 NJD655401 MZH655401 MPL655401 MFP655401 LVT655401 LLX655401 LCB655401 KSF655401 KIJ655401 JYN655401 JOR655401 JEV655401 IUZ655401 ILD655401 IBH655401 HRL655401 HHP655401 GXT655401 GNX655401 GEB655401 FUF655401 FKJ655401 FAN655401 EQR655401 EGV655401 DWZ655401 DND655401 DDH655401 CTL655401 CJP655401 BZT655401 BPX655401 BGB655401 AWF655401 AMJ655401 ACN655401 SR655401 IV655401 C655401 WVH589865 WLL589865 WBP589865 VRT589865 VHX589865 UYB589865 UOF589865 UEJ589865 TUN589865 TKR589865 TAV589865 SQZ589865 SHD589865 RXH589865 RNL589865 RDP589865 QTT589865 QJX589865 QAB589865 PQF589865 PGJ589865 OWN589865 OMR589865 OCV589865 NSZ589865 NJD589865 MZH589865 MPL589865 MFP589865 LVT589865 LLX589865 LCB589865 KSF589865 KIJ589865 JYN589865 JOR589865 JEV589865 IUZ589865 ILD589865 IBH589865 HRL589865 HHP589865 GXT589865 GNX589865 GEB589865 FUF589865 FKJ589865 FAN589865 EQR589865 EGV589865 DWZ589865 DND589865 DDH589865 CTL589865 CJP589865 BZT589865 BPX589865 BGB589865 AWF589865 AMJ589865 ACN589865 SR589865 IV589865 C589865 WVH524329 WLL524329 WBP524329 VRT524329 VHX524329 UYB524329 UOF524329 UEJ524329 TUN524329 TKR524329 TAV524329 SQZ524329 SHD524329 RXH524329 RNL524329 RDP524329 QTT524329 QJX524329 QAB524329 PQF524329 PGJ524329 OWN524329 OMR524329 OCV524329 NSZ524329 NJD524329 MZH524329 MPL524329 MFP524329 LVT524329 LLX524329 LCB524329 KSF524329 KIJ524329 JYN524329 JOR524329 JEV524329 IUZ524329 ILD524329 IBH524329 HRL524329 HHP524329 GXT524329 GNX524329 GEB524329 FUF524329 FKJ524329 FAN524329 EQR524329 EGV524329 DWZ524329 DND524329 DDH524329 CTL524329 CJP524329 BZT524329 BPX524329 BGB524329 AWF524329 AMJ524329 ACN524329 SR524329 IV524329 C524329 WVH458793 WLL458793 WBP458793 VRT458793 VHX458793 UYB458793 UOF458793 UEJ458793 TUN458793 TKR458793 TAV458793 SQZ458793 SHD458793 RXH458793 RNL458793 RDP458793 QTT458793 QJX458793 QAB458793 PQF458793 PGJ458793 OWN458793 OMR458793 OCV458793 NSZ458793 NJD458793 MZH458793 MPL458793 MFP458793 LVT458793 LLX458793 LCB458793 KSF458793 KIJ458793 JYN458793 JOR458793 JEV458793 IUZ458793 ILD458793 IBH458793 HRL458793 HHP458793 GXT458793 GNX458793 GEB458793 FUF458793 FKJ458793 FAN458793 EQR458793 EGV458793 DWZ458793 DND458793 DDH458793 CTL458793 CJP458793 BZT458793 BPX458793 BGB458793 AWF458793 AMJ458793 ACN458793 SR458793 IV458793 C458793 WVH393257 WLL393257 WBP393257 VRT393257 VHX393257 UYB393257 UOF393257 UEJ393257 TUN393257 TKR393257 TAV393257 SQZ393257 SHD393257 RXH393257 RNL393257 RDP393257 QTT393257 QJX393257 QAB393257 PQF393257 PGJ393257 OWN393257 OMR393257 OCV393257 NSZ393257 NJD393257 MZH393257 MPL393257 MFP393257 LVT393257 LLX393257 LCB393257 KSF393257 KIJ393257 JYN393257 JOR393257 JEV393257 IUZ393257 ILD393257 IBH393257 HRL393257 HHP393257 GXT393257 GNX393257 GEB393257 FUF393257 FKJ393257 FAN393257 EQR393257 EGV393257 DWZ393257 DND393257 DDH393257 CTL393257 CJP393257 BZT393257 BPX393257 BGB393257 AWF393257 AMJ393257 ACN393257 SR393257 IV393257 C393257 WVH327721 WLL327721 WBP327721 VRT327721 VHX327721 UYB327721 UOF327721 UEJ327721 TUN327721 TKR327721 TAV327721 SQZ327721 SHD327721 RXH327721 RNL327721 RDP327721 QTT327721 QJX327721 QAB327721 PQF327721 PGJ327721 OWN327721 OMR327721 OCV327721 NSZ327721 NJD327721 MZH327721 MPL327721 MFP327721 LVT327721 LLX327721 LCB327721 KSF327721 KIJ327721 JYN327721 JOR327721 JEV327721 IUZ327721 ILD327721 IBH327721 HRL327721 HHP327721 GXT327721 GNX327721 GEB327721 FUF327721 FKJ327721 FAN327721 EQR327721 EGV327721 DWZ327721 DND327721 DDH327721 CTL327721 CJP327721 BZT327721 BPX327721 BGB327721 AWF327721 AMJ327721 ACN327721 SR327721 IV327721 C327721 WVH262185 WLL262185 WBP262185 VRT262185 VHX262185 UYB262185 UOF262185 UEJ262185 TUN262185 TKR262185 TAV262185 SQZ262185 SHD262185 RXH262185 RNL262185 RDP262185 QTT262185 QJX262185 QAB262185 PQF262185 PGJ262185 OWN262185 OMR262185 OCV262185 NSZ262185 NJD262185 MZH262185 MPL262185 MFP262185 LVT262185 LLX262185 LCB262185 KSF262185 KIJ262185 JYN262185 JOR262185 JEV262185 IUZ262185 ILD262185 IBH262185 HRL262185 HHP262185 GXT262185 GNX262185 GEB262185 FUF262185 FKJ262185 FAN262185 EQR262185 EGV262185 DWZ262185 DND262185 DDH262185 CTL262185 CJP262185 BZT262185 BPX262185 BGB262185 AWF262185 AMJ262185 ACN262185 SR262185 IV262185 C262185 WVH196649 WLL196649 WBP196649 VRT196649 VHX196649 UYB196649 UOF196649 UEJ196649 TUN196649 TKR196649 TAV196649 SQZ196649 SHD196649 RXH196649 RNL196649 RDP196649 QTT196649 QJX196649 QAB196649 PQF196649 PGJ196649 OWN196649 OMR196649 OCV196649 NSZ196649 NJD196649 MZH196649 MPL196649 MFP196649 LVT196649 LLX196649 LCB196649 KSF196649 KIJ196649 JYN196649 JOR196649 JEV196649 IUZ196649 ILD196649 IBH196649 HRL196649 HHP196649 GXT196649 GNX196649 GEB196649 FUF196649 FKJ196649 FAN196649 EQR196649 EGV196649 DWZ196649 DND196649 DDH196649 CTL196649 CJP196649 BZT196649 BPX196649 BGB196649 AWF196649 AMJ196649 ACN196649 SR196649 IV196649 C196649 WVH131113 WLL131113 WBP131113 VRT131113 VHX131113 UYB131113 UOF131113 UEJ131113 TUN131113 TKR131113 TAV131113 SQZ131113 SHD131113 RXH131113 RNL131113 RDP131113 QTT131113 QJX131113 QAB131113 PQF131113 PGJ131113 OWN131113 OMR131113 OCV131113 NSZ131113 NJD131113 MZH131113 MPL131113 MFP131113 LVT131113 LLX131113 LCB131113 KSF131113 KIJ131113 JYN131113 JOR131113 JEV131113 IUZ131113 ILD131113 IBH131113 HRL131113 HHP131113 GXT131113 GNX131113 GEB131113 FUF131113 FKJ131113 FAN131113 EQR131113 EGV131113 DWZ131113 DND131113 DDH131113 CTL131113 CJP131113 BZT131113 BPX131113 BGB131113 AWF131113 AMJ131113 ACN131113 SR131113 IV131113 C131113 WVH65577 WLL65577 WBP65577 VRT65577 VHX65577 UYB65577 UOF65577 UEJ65577 TUN65577 TKR65577 TAV65577 SQZ65577 SHD65577 RXH65577 RNL65577 RDP65577 QTT65577 QJX65577 QAB65577 PQF65577 PGJ65577 OWN65577 OMR65577 OCV65577 NSZ65577 NJD65577 MZH65577 MPL65577 MFP65577 LVT65577 LLX65577 LCB65577 KSF65577 KIJ65577 JYN65577 JOR65577 JEV65577 IUZ65577 ILD65577 IBH65577 HRL65577 HHP65577 GXT65577 GNX65577 GEB65577 FUF65577 FKJ65577 FAN65577 EQR65577 EGV65577 DWZ65577 DND65577 DDH65577 CTL65577 CJP65577 BZT65577 BPX65577 BGB65577 AWF65577 AMJ65577 ACN65577 SR65577 IV65577 C65577 WLL983081">
      <formula1>0</formula1>
      <formula2>1</formula2>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9"/>
  <sheetViews>
    <sheetView view="pageBreakPreview" topLeftCell="A16" zoomScale="60" zoomScaleNormal="90" workbookViewId="0">
      <selection activeCell="B34" sqref="B34"/>
    </sheetView>
  </sheetViews>
  <sheetFormatPr baseColWidth="10" defaultRowHeight="15"/>
  <cols>
    <col min="1" max="1" width="3.140625" style="28" bestFit="1" customWidth="1"/>
    <col min="2" max="2" width="56.28515625" style="28" customWidth="1"/>
    <col min="3" max="3" width="16.5703125" style="28" customWidth="1"/>
    <col min="4" max="4" width="36.42578125" style="28" customWidth="1"/>
    <col min="5" max="5" width="19.85546875" style="28" bestFit="1" customWidth="1"/>
    <col min="6" max="6" width="33.42578125" style="28" customWidth="1"/>
    <col min="7" max="7" width="29.7109375" style="28" customWidth="1"/>
    <col min="8" max="8" width="21.140625" style="28" customWidth="1"/>
    <col min="9" max="9" width="16.85546875" style="28" customWidth="1"/>
    <col min="10" max="10" width="30.7109375" style="28" customWidth="1"/>
    <col min="11" max="11" width="34" style="28" customWidth="1"/>
    <col min="12" max="12" width="32.85546875" style="28" customWidth="1"/>
    <col min="13" max="13" width="18.7109375" style="28" customWidth="1"/>
    <col min="14" max="14" width="16.28515625" style="28" customWidth="1"/>
    <col min="15" max="15" width="26.140625" style="28" customWidth="1"/>
    <col min="16" max="16" width="18.140625" style="28" customWidth="1"/>
    <col min="17" max="17" width="4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2933</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29</v>
      </c>
      <c r="D10" s="1514"/>
      <c r="E10" s="1515"/>
      <c r="F10" s="32"/>
      <c r="G10" s="32"/>
      <c r="H10" s="32"/>
      <c r="I10" s="32"/>
      <c r="J10" s="32"/>
      <c r="K10" s="32"/>
      <c r="L10" s="32"/>
      <c r="M10" s="32"/>
      <c r="N10" s="33"/>
    </row>
    <row r="11" spans="2:16" ht="15.75" thickBot="1">
      <c r="B11" s="117" t="s">
        <v>8</v>
      </c>
      <c r="C11" s="1741">
        <v>41989</v>
      </c>
      <c r="D11" s="1742"/>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29</v>
      </c>
      <c r="E15" s="42">
        <v>272073800</v>
      </c>
      <c r="F15" s="532">
        <v>100</v>
      </c>
      <c r="G15" s="150"/>
      <c r="I15" s="45"/>
      <c r="J15" s="45"/>
      <c r="K15" s="45"/>
      <c r="L15" s="45"/>
      <c r="M15" s="45"/>
      <c r="N15" s="1289"/>
    </row>
    <row r="16" spans="2:16" ht="15.75" thickBot="1">
      <c r="B16" s="1517" t="s">
        <v>13</v>
      </c>
      <c r="C16" s="1518"/>
      <c r="D16" s="1265"/>
      <c r="E16" s="151">
        <f>+SUM(E15:E15)</f>
        <v>272073800</v>
      </c>
      <c r="F16" s="515">
        <f>+SUM(F15:F15)</f>
        <v>100</v>
      </c>
      <c r="G16" s="150"/>
      <c r="H16" s="46"/>
      <c r="I16" s="39"/>
      <c r="J16" s="39"/>
      <c r="K16" s="39"/>
      <c r="L16" s="39"/>
      <c r="M16" s="39"/>
      <c r="N16" s="47"/>
    </row>
    <row r="17" spans="1:14" ht="90.75" thickBot="1">
      <c r="A17" s="48"/>
      <c r="B17" s="49" t="s">
        <v>14</v>
      </c>
      <c r="C17" s="49" t="s">
        <v>15</v>
      </c>
      <c r="E17" s="41"/>
      <c r="F17" s="41"/>
      <c r="G17" s="41"/>
      <c r="H17" s="41"/>
      <c r="I17" s="50"/>
      <c r="J17" s="50"/>
      <c r="K17" s="50"/>
      <c r="L17" s="50"/>
      <c r="M17" s="50"/>
    </row>
    <row r="18" spans="1:14" ht="15.75" thickBot="1">
      <c r="A18" s="51"/>
      <c r="C18" s="52">
        <f>+F16*0.8</f>
        <v>80</v>
      </c>
      <c r="D18" s="416"/>
      <c r="E18" s="6">
        <f>E16</f>
        <v>272073800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t="s">
        <v>18</v>
      </c>
      <c r="D24" s="1256"/>
      <c r="E24" s="57"/>
      <c r="F24" s="57"/>
      <c r="G24" s="57"/>
      <c r="H24" s="57"/>
      <c r="I24" s="39"/>
      <c r="J24" s="39"/>
      <c r="K24" s="39"/>
      <c r="L24" s="39"/>
      <c r="M24" s="39"/>
      <c r="N24" s="1289"/>
    </row>
    <row r="25" spans="1:14">
      <c r="A25" s="142"/>
      <c r="B25" s="59" t="s">
        <v>22</v>
      </c>
      <c r="C25" s="1256" t="s">
        <v>18</v>
      </c>
      <c r="D25" s="1256"/>
      <c r="E25" s="57"/>
      <c r="F25" s="57"/>
      <c r="G25" s="57"/>
      <c r="H25" s="57"/>
      <c r="I25" s="39"/>
      <c r="J25" s="39"/>
      <c r="K25" s="39"/>
      <c r="L25" s="39"/>
      <c r="M25" s="39"/>
      <c r="N25" s="1289"/>
    </row>
    <row r="26" spans="1:14">
      <c r="A26" s="142"/>
      <c r="B26" s="59" t="s">
        <v>23</v>
      </c>
      <c r="C26" s="1256" t="s">
        <v>18</v>
      </c>
      <c r="D26" s="1256"/>
      <c r="E26" s="57"/>
      <c r="F26" s="57"/>
      <c r="G26" s="57"/>
      <c r="H26" s="57"/>
      <c r="I26" s="39"/>
      <c r="J26" s="39"/>
      <c r="K26" s="39"/>
      <c r="L26" s="39"/>
      <c r="M26" s="39"/>
      <c r="N26" s="1289"/>
    </row>
    <row r="27" spans="1:14">
      <c r="A27" s="142"/>
      <c r="B27" s="59" t="s">
        <v>24</v>
      </c>
      <c r="C27" s="1271" t="s">
        <v>18</v>
      </c>
      <c r="D27" s="1256"/>
      <c r="E27" s="57"/>
      <c r="F27" s="57"/>
      <c r="G27" s="57"/>
      <c r="H27" s="57"/>
      <c r="I27" s="39"/>
      <c r="J27" s="39"/>
      <c r="K27" s="39"/>
      <c r="L27" s="39"/>
      <c r="M27" s="39"/>
      <c r="N27" s="1289"/>
    </row>
    <row r="28" spans="1:14">
      <c r="A28" s="142"/>
      <c r="B28" s="88" t="s">
        <v>240</v>
      </c>
      <c r="C28" s="417" t="s">
        <v>18</v>
      </c>
      <c r="D28" s="417"/>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ht="30">
      <c r="A33" s="142"/>
      <c r="B33" s="1309" t="s">
        <v>17</v>
      </c>
      <c r="C33" s="1309" t="s">
        <v>27</v>
      </c>
      <c r="D33" s="1283" t="s">
        <v>28</v>
      </c>
      <c r="E33" s="1283" t="s">
        <v>29</v>
      </c>
      <c r="F33" s="57"/>
      <c r="G33" s="57"/>
      <c r="H33" s="57"/>
      <c r="I33" s="39"/>
      <c r="J33" s="39"/>
      <c r="K33" s="39"/>
      <c r="L33" s="39"/>
      <c r="M33" s="39"/>
      <c r="N33" s="1289"/>
    </row>
    <row r="34" spans="1:26" ht="53.25" customHeight="1">
      <c r="A34" s="142"/>
      <c r="B34" s="1302" t="s">
        <v>30</v>
      </c>
      <c r="C34" s="1262">
        <v>40</v>
      </c>
      <c r="D34" s="1256">
        <f>+D118</f>
        <v>40</v>
      </c>
      <c r="E34" s="1519">
        <f>+D34+D35</f>
        <v>50</v>
      </c>
      <c r="F34" s="57"/>
      <c r="G34" s="57"/>
      <c r="H34" s="57"/>
      <c r="I34" s="39"/>
      <c r="J34" s="39"/>
      <c r="K34" s="39"/>
      <c r="L34" s="39"/>
      <c r="M34" s="39"/>
      <c r="N34" s="1289"/>
    </row>
    <row r="35" spans="1:26" ht="87.75" customHeight="1">
      <c r="A35" s="142"/>
      <c r="B35" s="1302" t="s">
        <v>31</v>
      </c>
      <c r="C35" s="1262">
        <v>60</v>
      </c>
      <c r="D35" s="1256">
        <f>+D119</f>
        <v>10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627" customFormat="1" ht="45">
      <c r="A41" s="623">
        <v>1</v>
      </c>
      <c r="B41" s="624" t="s">
        <v>2933</v>
      </c>
      <c r="C41" s="580" t="s">
        <v>2933</v>
      </c>
      <c r="D41" s="338" t="s">
        <v>340</v>
      </c>
      <c r="E41" s="338" t="s">
        <v>2934</v>
      </c>
      <c r="F41" s="580"/>
      <c r="G41" s="581"/>
      <c r="H41" s="194">
        <v>39479</v>
      </c>
      <c r="I41" s="194">
        <v>39813</v>
      </c>
      <c r="J41" s="101"/>
      <c r="K41" s="1279"/>
      <c r="L41" s="1281"/>
      <c r="M41" s="576"/>
      <c r="N41" s="104"/>
      <c r="O41" s="625"/>
      <c r="P41" s="626">
        <v>26</v>
      </c>
      <c r="Q41" s="1295" t="s">
        <v>2935</v>
      </c>
      <c r="R41" s="63"/>
      <c r="S41" s="63"/>
      <c r="T41" s="63"/>
      <c r="U41" s="63"/>
      <c r="V41" s="63"/>
      <c r="W41" s="63"/>
      <c r="X41" s="63"/>
      <c r="Y41" s="63"/>
      <c r="Z41" s="63"/>
    </row>
    <row r="42" spans="1:26" s="627" customFormat="1" ht="45">
      <c r="A42" s="623">
        <f>+A41+1</f>
        <v>2</v>
      </c>
      <c r="B42" s="624" t="s">
        <v>2933</v>
      </c>
      <c r="C42" s="580" t="s">
        <v>2933</v>
      </c>
      <c r="D42" s="338" t="s">
        <v>340</v>
      </c>
      <c r="E42" s="338" t="s">
        <v>2936</v>
      </c>
      <c r="F42" s="580" t="s">
        <v>18</v>
      </c>
      <c r="G42" s="581" t="s">
        <v>5</v>
      </c>
      <c r="H42" s="194">
        <v>39845</v>
      </c>
      <c r="I42" s="194">
        <v>40178</v>
      </c>
      <c r="J42" s="101" t="s">
        <v>19</v>
      </c>
      <c r="K42" s="338" t="s">
        <v>2937</v>
      </c>
      <c r="L42" s="576">
        <v>10</v>
      </c>
      <c r="M42" s="576">
        <v>240</v>
      </c>
      <c r="N42" s="104" t="s">
        <v>5</v>
      </c>
      <c r="O42" s="625">
        <v>208766525</v>
      </c>
      <c r="P42" s="626">
        <v>26</v>
      </c>
      <c r="Q42" s="65" t="s">
        <v>2938</v>
      </c>
      <c r="R42" s="63"/>
      <c r="S42" s="63"/>
      <c r="T42" s="63"/>
      <c r="U42" s="63"/>
      <c r="V42" s="63"/>
      <c r="W42" s="63"/>
      <c r="X42" s="63"/>
      <c r="Y42" s="63"/>
      <c r="Z42" s="63"/>
    </row>
    <row r="43" spans="1:26" s="627" customFormat="1">
      <c r="A43" s="623">
        <f>+A42+1</f>
        <v>3</v>
      </c>
      <c r="B43" s="624" t="s">
        <v>2933</v>
      </c>
      <c r="C43" s="580" t="s">
        <v>2933</v>
      </c>
      <c r="D43" s="338" t="s">
        <v>340</v>
      </c>
      <c r="E43" s="338" t="s">
        <v>2939</v>
      </c>
      <c r="F43" s="580" t="s">
        <v>18</v>
      </c>
      <c r="G43" s="581" t="s">
        <v>5</v>
      </c>
      <c r="H43" s="194">
        <v>40210</v>
      </c>
      <c r="I43" s="194">
        <v>40543</v>
      </c>
      <c r="J43" s="101" t="s">
        <v>19</v>
      </c>
      <c r="K43" s="628">
        <f>(DAYS360(H43,I43))/30</f>
        <v>11</v>
      </c>
      <c r="L43" s="101"/>
      <c r="M43" s="576">
        <v>240</v>
      </c>
      <c r="N43" s="104" t="s">
        <v>5</v>
      </c>
      <c r="O43" s="625">
        <v>217380200</v>
      </c>
      <c r="P43" s="626">
        <v>27</v>
      </c>
      <c r="Q43" s="65"/>
      <c r="R43" s="63"/>
      <c r="S43" s="63"/>
      <c r="T43" s="63"/>
      <c r="U43" s="63"/>
      <c r="V43" s="63"/>
      <c r="W43" s="63"/>
      <c r="X43" s="63"/>
      <c r="Y43" s="63"/>
      <c r="Z43" s="63"/>
    </row>
    <row r="44" spans="1:26" s="627" customFormat="1">
      <c r="A44" s="623">
        <f>+A43+1</f>
        <v>4</v>
      </c>
      <c r="B44" s="624" t="s">
        <v>2933</v>
      </c>
      <c r="C44" s="580" t="s">
        <v>2933</v>
      </c>
      <c r="D44" s="338" t="s">
        <v>340</v>
      </c>
      <c r="E44" s="338" t="s">
        <v>2940</v>
      </c>
      <c r="F44" s="580" t="s">
        <v>18</v>
      </c>
      <c r="G44" s="581" t="s">
        <v>5</v>
      </c>
      <c r="H44" s="194">
        <v>40575</v>
      </c>
      <c r="I44" s="194">
        <v>40908</v>
      </c>
      <c r="J44" s="101" t="s">
        <v>19</v>
      </c>
      <c r="K44" s="628">
        <f>(DAYS360(H44,I44))/30</f>
        <v>11</v>
      </c>
      <c r="L44" s="101"/>
      <c r="M44" s="576">
        <v>240</v>
      </c>
      <c r="N44" s="104" t="s">
        <v>5</v>
      </c>
      <c r="O44" s="625">
        <v>223959950</v>
      </c>
      <c r="P44" s="626">
        <v>27</v>
      </c>
      <c r="Q44" s="65"/>
      <c r="R44" s="63"/>
      <c r="S44" s="63"/>
      <c r="T44" s="63"/>
      <c r="U44" s="63"/>
      <c r="V44" s="63"/>
      <c r="W44" s="63"/>
      <c r="X44" s="63"/>
      <c r="Y44" s="63"/>
      <c r="Z44" s="63"/>
    </row>
    <row r="45" spans="1:26" s="627" customFormat="1" ht="49.5" customHeight="1">
      <c r="A45" s="629">
        <f>+A44+1</f>
        <v>5</v>
      </c>
      <c r="B45" s="630" t="s">
        <v>2933</v>
      </c>
      <c r="C45" s="631" t="s">
        <v>2933</v>
      </c>
      <c r="D45" s="632" t="s">
        <v>340</v>
      </c>
      <c r="E45" s="632" t="s">
        <v>2941</v>
      </c>
      <c r="F45" s="631" t="s">
        <v>18</v>
      </c>
      <c r="G45" s="633" t="s">
        <v>5</v>
      </c>
      <c r="H45" s="634">
        <v>40940</v>
      </c>
      <c r="I45" s="634">
        <v>41274</v>
      </c>
      <c r="J45" s="635" t="s">
        <v>19</v>
      </c>
      <c r="K45" s="636">
        <v>2</v>
      </c>
      <c r="L45" s="576">
        <v>9</v>
      </c>
      <c r="M45" s="637">
        <v>240</v>
      </c>
      <c r="N45" s="636" t="s">
        <v>5</v>
      </c>
      <c r="O45" s="638">
        <v>180443776</v>
      </c>
      <c r="P45" s="639">
        <v>27</v>
      </c>
      <c r="Q45" s="640" t="s">
        <v>2942</v>
      </c>
      <c r="R45" s="63"/>
      <c r="S45" s="63"/>
      <c r="T45" s="63"/>
      <c r="U45" s="63"/>
      <c r="V45" s="63"/>
      <c r="W45" s="63"/>
      <c r="X45" s="63"/>
      <c r="Y45" s="63"/>
      <c r="Z45" s="63"/>
    </row>
    <row r="46" spans="1:26" s="653" customFormat="1" ht="43.5" customHeight="1">
      <c r="A46" s="641"/>
      <c r="B46" s="642" t="s">
        <v>29</v>
      </c>
      <c r="C46" s="643"/>
      <c r="D46" s="644"/>
      <c r="E46" s="645"/>
      <c r="F46" s="643"/>
      <c r="G46" s="643"/>
      <c r="H46" s="643"/>
      <c r="I46" s="646"/>
      <c r="J46" s="647"/>
      <c r="K46" s="648">
        <f>SUM(K41:K45)</f>
        <v>24</v>
      </c>
      <c r="L46" s="644">
        <f>SUM(L42:L45)</f>
        <v>19</v>
      </c>
      <c r="M46" s="649">
        <f>SUM(M42:M45)</f>
        <v>960</v>
      </c>
      <c r="N46" s="644">
        <f>SUM(N42:N45)</f>
        <v>0</v>
      </c>
      <c r="O46" s="650"/>
      <c r="P46" s="650"/>
      <c r="Q46" s="651"/>
      <c r="R46" s="652"/>
      <c r="S46" s="652"/>
      <c r="T46" s="652"/>
      <c r="U46" s="652"/>
      <c r="V46" s="652"/>
      <c r="W46" s="652"/>
      <c r="X46" s="652"/>
      <c r="Y46" s="652"/>
      <c r="Z46" s="652"/>
    </row>
    <row r="47" spans="1:26" s="166" customFormat="1">
      <c r="E47" s="654"/>
    </row>
    <row r="48" spans="1:26" s="166" customFormat="1">
      <c r="B48" s="1587" t="s">
        <v>57</v>
      </c>
      <c r="C48" s="1587" t="s">
        <v>58</v>
      </c>
      <c r="D48" s="1589" t="s">
        <v>59</v>
      </c>
      <c r="E48" s="1589"/>
    </row>
    <row r="49" spans="2:17" s="166" customFormat="1">
      <c r="B49" s="1588"/>
      <c r="C49" s="1588"/>
      <c r="D49" s="1283" t="s">
        <v>60</v>
      </c>
      <c r="E49" s="118" t="s">
        <v>61</v>
      </c>
    </row>
    <row r="50" spans="2:17" s="166" customFormat="1" ht="30.6" customHeight="1">
      <c r="B50" s="655" t="s">
        <v>62</v>
      </c>
      <c r="C50" s="539" t="s">
        <v>2943</v>
      </c>
      <c r="D50" s="1275" t="s">
        <v>18</v>
      </c>
      <c r="E50" s="377"/>
      <c r="F50" s="656"/>
      <c r="G50" s="656"/>
      <c r="H50" s="656"/>
      <c r="I50" s="656"/>
      <c r="J50" s="656"/>
      <c r="K50" s="656"/>
      <c r="L50" s="656"/>
      <c r="M50" s="656"/>
    </row>
    <row r="51" spans="2:17" s="166" customFormat="1" ht="30" customHeight="1">
      <c r="B51" s="655" t="s">
        <v>64</v>
      </c>
      <c r="C51" s="539" t="s">
        <v>2944</v>
      </c>
      <c r="D51" s="1275" t="s">
        <v>18</v>
      </c>
      <c r="E51" s="377"/>
    </row>
    <row r="52" spans="2:17" s="66" customFormat="1">
      <c r="B52" s="113"/>
      <c r="C52" s="1512"/>
      <c r="D52" s="1512"/>
      <c r="E52" s="1512"/>
      <c r="F52" s="1512"/>
      <c r="G52" s="1512"/>
      <c r="H52" s="1512"/>
      <c r="I52" s="1512"/>
      <c r="J52" s="1512"/>
      <c r="K52" s="1512"/>
      <c r="L52" s="1512"/>
      <c r="M52" s="1512"/>
      <c r="N52" s="1512"/>
    </row>
    <row r="53" spans="2:17" ht="28.15" customHeight="1" thickBot="1"/>
    <row r="54" spans="2:17" ht="15.75" thickBot="1">
      <c r="B54" s="1513" t="s">
        <v>65</v>
      </c>
      <c r="C54" s="1513"/>
      <c r="D54" s="1513"/>
      <c r="E54" s="1513"/>
      <c r="F54" s="1513"/>
      <c r="G54" s="1513"/>
      <c r="H54" s="1513"/>
      <c r="I54" s="1513"/>
      <c r="J54" s="1513"/>
      <c r="K54" s="1513"/>
      <c r="L54" s="1513"/>
      <c r="M54" s="1513"/>
      <c r="N54" s="1513"/>
    </row>
    <row r="57" spans="2:17" ht="135" customHeight="1">
      <c r="B57" s="1309" t="s">
        <v>66</v>
      </c>
      <c r="C57" s="22" t="s">
        <v>67</v>
      </c>
      <c r="D57" s="22" t="s">
        <v>68</v>
      </c>
      <c r="E57" s="22" t="s">
        <v>69</v>
      </c>
      <c r="F57" s="22" t="s">
        <v>70</v>
      </c>
      <c r="G57" s="22" t="s">
        <v>71</v>
      </c>
      <c r="H57" s="22" t="s">
        <v>72</v>
      </c>
      <c r="I57" s="22" t="s">
        <v>73</v>
      </c>
      <c r="J57" s="22" t="s">
        <v>74</v>
      </c>
      <c r="K57" s="22" t="s">
        <v>75</v>
      </c>
      <c r="L57" s="22" t="s">
        <v>76</v>
      </c>
      <c r="M57" s="23" t="s">
        <v>77</v>
      </c>
      <c r="N57" s="23" t="s">
        <v>78</v>
      </c>
      <c r="O57" s="1522" t="s">
        <v>79</v>
      </c>
      <c r="P57" s="1523"/>
      <c r="Q57" s="22" t="s">
        <v>80</v>
      </c>
    </row>
    <row r="58" spans="2:17" ht="56.25" customHeight="1">
      <c r="B58" s="59" t="s">
        <v>2945</v>
      </c>
      <c r="C58" s="59" t="s">
        <v>428</v>
      </c>
      <c r="D58" s="90" t="s">
        <v>2946</v>
      </c>
      <c r="E58" s="90">
        <v>100</v>
      </c>
      <c r="F58" s="71" t="s">
        <v>5</v>
      </c>
      <c r="G58" s="71" t="s">
        <v>5</v>
      </c>
      <c r="H58" s="71" t="s">
        <v>18</v>
      </c>
      <c r="I58" s="71" t="s">
        <v>5</v>
      </c>
      <c r="J58" s="71" t="s">
        <v>18</v>
      </c>
      <c r="K58" s="1256" t="s">
        <v>18</v>
      </c>
      <c r="L58" s="1256" t="s">
        <v>18</v>
      </c>
      <c r="M58" s="1256" t="s">
        <v>18</v>
      </c>
      <c r="N58" s="1256" t="s">
        <v>18</v>
      </c>
      <c r="O58" s="1524" t="s">
        <v>2947</v>
      </c>
      <c r="P58" s="1525"/>
      <c r="Q58" s="1256" t="s">
        <v>18</v>
      </c>
    </row>
    <row r="59" spans="2:17">
      <c r="B59" s="28" t="s">
        <v>84</v>
      </c>
    </row>
    <row r="60" spans="2:17">
      <c r="B60" s="28" t="s">
        <v>85</v>
      </c>
    </row>
    <row r="61" spans="2:17">
      <c r="B61" s="28" t="s">
        <v>86</v>
      </c>
    </row>
    <row r="63" spans="2:17" ht="15.75" thickBot="1"/>
    <row r="64" spans="2:17" ht="15.75" thickBot="1">
      <c r="B64" s="1532" t="s">
        <v>87</v>
      </c>
      <c r="C64" s="1533"/>
      <c r="D64" s="1533"/>
      <c r="E64" s="1533"/>
      <c r="F64" s="1533"/>
      <c r="G64" s="1533"/>
      <c r="H64" s="1533"/>
      <c r="I64" s="1533"/>
      <c r="J64" s="1533"/>
      <c r="K64" s="1533"/>
      <c r="L64" s="1533"/>
      <c r="M64" s="1533"/>
      <c r="N64" s="1534"/>
    </row>
    <row r="67" spans="2:17" ht="76.5" customHeight="1">
      <c r="B67" s="1309" t="s">
        <v>88</v>
      </c>
      <c r="C67" s="1309" t="s">
        <v>89</v>
      </c>
      <c r="D67" s="1309" t="s">
        <v>90</v>
      </c>
      <c r="E67" s="1309" t="s">
        <v>91</v>
      </c>
      <c r="F67" s="1309" t="s">
        <v>92</v>
      </c>
      <c r="G67" s="1309" t="s">
        <v>93</v>
      </c>
      <c r="H67" s="1309" t="s">
        <v>94</v>
      </c>
      <c r="I67" s="1309" t="s">
        <v>95</v>
      </c>
      <c r="J67" s="1522" t="s">
        <v>164</v>
      </c>
      <c r="K67" s="1529"/>
      <c r="L67" s="1523"/>
      <c r="M67" s="1309" t="s">
        <v>97</v>
      </c>
      <c r="N67" s="1309" t="s">
        <v>234</v>
      </c>
      <c r="O67" s="1309" t="s">
        <v>235</v>
      </c>
      <c r="P67" s="1522" t="s">
        <v>79</v>
      </c>
      <c r="Q67" s="1523"/>
    </row>
    <row r="68" spans="2:17" s="166" customFormat="1" ht="98.25" customHeight="1">
      <c r="B68" s="1279" t="s">
        <v>356</v>
      </c>
      <c r="C68" s="1279" t="s">
        <v>2424</v>
      </c>
      <c r="D68" s="1275" t="s">
        <v>2948</v>
      </c>
      <c r="E68" s="1275">
        <v>34617169</v>
      </c>
      <c r="F68" s="1279" t="s">
        <v>1038</v>
      </c>
      <c r="G68" s="1279" t="s">
        <v>2949</v>
      </c>
      <c r="H68" s="162">
        <v>39759</v>
      </c>
      <c r="I68" s="1275" t="s">
        <v>5</v>
      </c>
      <c r="J68" s="1279" t="s">
        <v>2950</v>
      </c>
      <c r="K68" s="1279" t="s">
        <v>2951</v>
      </c>
      <c r="L68" s="657" t="s">
        <v>2952</v>
      </c>
      <c r="M68" s="1275" t="s">
        <v>18</v>
      </c>
      <c r="N68" s="1275" t="s">
        <v>18</v>
      </c>
      <c r="O68" s="1275" t="s">
        <v>18</v>
      </c>
      <c r="P68" s="1280"/>
      <c r="Q68" s="1281"/>
    </row>
    <row r="69" spans="2:17" s="166" customFormat="1" ht="95.25" customHeight="1">
      <c r="B69" s="1279" t="s">
        <v>274</v>
      </c>
      <c r="C69" s="1279" t="s">
        <v>2424</v>
      </c>
      <c r="D69" s="1275" t="s">
        <v>2953</v>
      </c>
      <c r="E69" s="1275">
        <v>25292854</v>
      </c>
      <c r="F69" s="1275" t="s">
        <v>277</v>
      </c>
      <c r="G69" s="1279" t="s">
        <v>278</v>
      </c>
      <c r="H69" s="162">
        <v>38687</v>
      </c>
      <c r="I69" s="1275">
        <v>113513</v>
      </c>
      <c r="J69" s="1279" t="s">
        <v>340</v>
      </c>
      <c r="K69" s="1279" t="s">
        <v>2954</v>
      </c>
      <c r="L69" s="1279" t="s">
        <v>2955</v>
      </c>
      <c r="M69" s="1275" t="s">
        <v>18</v>
      </c>
      <c r="N69" s="1275" t="s">
        <v>18</v>
      </c>
      <c r="O69" s="1275" t="s">
        <v>18</v>
      </c>
      <c r="P69" s="1556"/>
      <c r="Q69" s="1556"/>
    </row>
    <row r="70" spans="2:17">
      <c r="B70" s="59"/>
      <c r="C70" s="59"/>
      <c r="D70" s="59"/>
      <c r="E70" s="59"/>
      <c r="F70" s="59"/>
      <c r="G70" s="59"/>
      <c r="H70" s="59"/>
      <c r="I70" s="59"/>
      <c r="J70" s="59"/>
      <c r="K70" s="59"/>
      <c r="L70" s="59"/>
      <c r="M70" s="59"/>
      <c r="N70" s="59"/>
      <c r="O70" s="59"/>
      <c r="P70" s="1528"/>
      <c r="Q70" s="1528"/>
    </row>
    <row r="71" spans="2:17" ht="15.75" thickBot="1">
      <c r="B71" s="1553" t="s">
        <v>139</v>
      </c>
      <c r="C71" s="1554"/>
      <c r="D71" s="1554"/>
      <c r="E71" s="1554"/>
      <c r="F71" s="1554"/>
      <c r="G71" s="1554"/>
      <c r="H71" s="1554"/>
      <c r="I71" s="1554"/>
      <c r="J71" s="1554"/>
      <c r="K71" s="1554"/>
      <c r="L71" s="1554"/>
      <c r="M71" s="1554"/>
      <c r="N71" s="1555"/>
      <c r="O71" s="59"/>
      <c r="P71" s="1528"/>
      <c r="Q71" s="1528"/>
    </row>
    <row r="75" spans="2:17" ht="30">
      <c r="B75" s="22" t="s">
        <v>17</v>
      </c>
      <c r="C75" s="22" t="s">
        <v>80</v>
      </c>
      <c r="D75" s="1522" t="s">
        <v>79</v>
      </c>
      <c r="E75" s="1523"/>
      <c r="F75" s="66"/>
      <c r="G75" s="66"/>
    </row>
    <row r="76" spans="2:17" ht="46.9" customHeight="1">
      <c r="B76" s="78" t="s">
        <v>331</v>
      </c>
      <c r="C76" s="1275" t="s">
        <v>18</v>
      </c>
      <c r="D76" s="1528"/>
      <c r="E76" s="1528"/>
      <c r="F76" s="66"/>
      <c r="G76" s="66"/>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3" t="s">
        <v>48</v>
      </c>
    </row>
    <row r="86" spans="1:26" s="627" customFormat="1" ht="85.5" customHeight="1">
      <c r="A86" s="629">
        <f>+A85+1</f>
        <v>1</v>
      </c>
      <c r="B86" s="630" t="s">
        <v>2933</v>
      </c>
      <c r="C86" s="631" t="s">
        <v>2933</v>
      </c>
      <c r="D86" s="632" t="s">
        <v>340</v>
      </c>
      <c r="E86" s="632" t="s">
        <v>2941</v>
      </c>
      <c r="F86" s="631" t="s">
        <v>18</v>
      </c>
      <c r="G86" s="633" t="s">
        <v>5</v>
      </c>
      <c r="H86" s="634">
        <v>40940</v>
      </c>
      <c r="I86" s="634">
        <v>41274</v>
      </c>
      <c r="J86" s="635" t="s">
        <v>19</v>
      </c>
      <c r="K86" s="658">
        <v>9</v>
      </c>
      <c r="L86" s="635"/>
      <c r="M86" s="637">
        <v>240</v>
      </c>
      <c r="N86" s="636" t="s">
        <v>5</v>
      </c>
      <c r="O86" s="638">
        <v>180443776</v>
      </c>
      <c r="P86" s="639">
        <v>27</v>
      </c>
      <c r="Q86" s="659" t="s">
        <v>2956</v>
      </c>
      <c r="R86" s="63"/>
      <c r="S86" s="63"/>
      <c r="T86" s="63"/>
      <c r="U86" s="63"/>
      <c r="V86" s="63"/>
      <c r="W86" s="63"/>
      <c r="X86" s="63"/>
      <c r="Y86" s="63"/>
      <c r="Z86" s="63"/>
    </row>
    <row r="87" spans="1:26" s="627" customFormat="1">
      <c r="A87" s="629">
        <f>+A86+1</f>
        <v>2</v>
      </c>
      <c r="B87" s="624" t="s">
        <v>2933</v>
      </c>
      <c r="C87" s="580" t="s">
        <v>2933</v>
      </c>
      <c r="D87" s="338" t="s">
        <v>340</v>
      </c>
      <c r="E87" s="338" t="s">
        <v>2957</v>
      </c>
      <c r="F87" s="580" t="s">
        <v>18</v>
      </c>
      <c r="G87" s="581" t="s">
        <v>5</v>
      </c>
      <c r="H87" s="194">
        <v>41671</v>
      </c>
      <c r="I87" s="194">
        <v>41974</v>
      </c>
      <c r="J87" s="101" t="s">
        <v>19</v>
      </c>
      <c r="K87" s="658">
        <f>(DAYS360(H87,I87))/30</f>
        <v>10</v>
      </c>
      <c r="L87" s="101"/>
      <c r="M87" s="576">
        <v>163</v>
      </c>
      <c r="N87" s="104" t="s">
        <v>5</v>
      </c>
      <c r="O87" s="625">
        <v>213153985</v>
      </c>
      <c r="P87" s="626">
        <v>28</v>
      </c>
      <c r="Q87" s="339"/>
      <c r="R87" s="63"/>
      <c r="S87" s="63"/>
      <c r="T87" s="63"/>
      <c r="U87" s="63"/>
      <c r="V87" s="63"/>
      <c r="W87" s="63"/>
      <c r="X87" s="63"/>
      <c r="Y87" s="63"/>
      <c r="Z87" s="63"/>
    </row>
    <row r="88" spans="1:26" s="653" customFormat="1">
      <c r="A88" s="641"/>
      <c r="B88" s="642" t="s">
        <v>29</v>
      </c>
      <c r="C88" s="643"/>
      <c r="D88" s="644"/>
      <c r="E88" s="645"/>
      <c r="F88" s="643"/>
      <c r="G88" s="643"/>
      <c r="H88" s="643"/>
      <c r="I88" s="647"/>
      <c r="J88" s="647"/>
      <c r="K88" s="648">
        <f>+SUM(K86:K87)</f>
        <v>19</v>
      </c>
      <c r="L88" s="644"/>
      <c r="M88" s="649"/>
      <c r="N88" s="644">
        <f>SUM(N87:N87)</f>
        <v>0</v>
      </c>
      <c r="O88" s="650"/>
      <c r="P88" s="650"/>
      <c r="Q88" s="651"/>
    </row>
    <row r="89" spans="1:26" s="166" customFormat="1" ht="15.75" thickBot="1">
      <c r="E89" s="654"/>
    </row>
    <row r="90" spans="1:26" s="166" customFormat="1">
      <c r="B90" s="655" t="s">
        <v>156</v>
      </c>
      <c r="C90" s="167">
        <f>+K88</f>
        <v>19</v>
      </c>
      <c r="H90" s="194"/>
      <c r="I90" s="194"/>
      <c r="J90" s="656"/>
      <c r="K90" s="656"/>
      <c r="L90" s="656"/>
      <c r="M90" s="656"/>
    </row>
    <row r="91" spans="1:26">
      <c r="H91" s="194"/>
      <c r="I91" s="194"/>
    </row>
    <row r="92" spans="1:26" ht="15.75" thickBot="1">
      <c r="H92" s="194"/>
      <c r="I92" s="194"/>
    </row>
    <row r="93" spans="1:26" s="166" customFormat="1" ht="54" customHeight="1" thickBot="1">
      <c r="B93" s="24" t="s">
        <v>157</v>
      </c>
      <c r="C93" s="25" t="s">
        <v>158</v>
      </c>
      <c r="D93" s="24" t="s">
        <v>28</v>
      </c>
      <c r="E93" s="25" t="s">
        <v>159</v>
      </c>
      <c r="F93" s="66"/>
      <c r="G93" s="66"/>
      <c r="H93" s="634"/>
      <c r="I93" s="634"/>
      <c r="J93" s="66"/>
      <c r="K93" s="66"/>
      <c r="L93" s="66"/>
      <c r="M93" s="66"/>
      <c r="N93" s="66"/>
      <c r="O93" s="66"/>
      <c r="P93" s="66"/>
      <c r="Q93" s="66"/>
      <c r="R93" s="66"/>
      <c r="S93" s="66"/>
      <c r="T93" s="66"/>
      <c r="U93" s="66"/>
      <c r="V93" s="66"/>
      <c r="W93" s="66"/>
    </row>
    <row r="94" spans="1:26" s="166" customFormat="1" ht="16.5" customHeight="1">
      <c r="B94" s="623" t="s">
        <v>160</v>
      </c>
      <c r="C94" s="167">
        <v>20</v>
      </c>
      <c r="D94" s="167">
        <v>0</v>
      </c>
      <c r="E94" s="1744">
        <f>+D94+D95+D96</f>
        <v>40</v>
      </c>
      <c r="F94" s="66"/>
      <c r="G94" s="66"/>
      <c r="H94" s="643"/>
      <c r="I94" s="646"/>
      <c r="J94" s="66"/>
      <c r="K94" s="66"/>
      <c r="L94" s="66"/>
      <c r="M94" s="66"/>
      <c r="N94" s="66"/>
      <c r="O94" s="66"/>
      <c r="P94" s="66"/>
      <c r="Q94" s="66"/>
      <c r="R94" s="66"/>
      <c r="S94" s="66"/>
      <c r="T94" s="66"/>
      <c r="U94" s="66"/>
      <c r="V94" s="66"/>
      <c r="W94" s="66"/>
    </row>
    <row r="95" spans="1:26" s="166" customFormat="1">
      <c r="B95" s="623" t="s">
        <v>161</v>
      </c>
      <c r="C95" s="1275">
        <v>30</v>
      </c>
      <c r="D95" s="1275">
        <v>0</v>
      </c>
      <c r="E95" s="1745"/>
      <c r="F95" s="66"/>
      <c r="G95" s="66"/>
      <c r="H95" s="66"/>
      <c r="I95" s="66"/>
      <c r="J95" s="66"/>
      <c r="K95" s="66"/>
      <c r="L95" s="66"/>
      <c r="M95" s="66"/>
      <c r="N95" s="66"/>
      <c r="O95" s="66"/>
      <c r="P95" s="66"/>
      <c r="Q95" s="66"/>
      <c r="R95" s="66"/>
      <c r="S95" s="66"/>
      <c r="T95" s="66"/>
      <c r="U95" s="66"/>
      <c r="V95" s="66"/>
      <c r="W95" s="66"/>
    </row>
    <row r="96" spans="1:26" s="166" customFormat="1" ht="15.75" thickBot="1">
      <c r="B96" s="623" t="s">
        <v>162</v>
      </c>
      <c r="C96" s="168">
        <v>40</v>
      </c>
      <c r="D96" s="168">
        <v>40</v>
      </c>
      <c r="E96" s="1746"/>
      <c r="F96" s="66"/>
      <c r="G96" s="66"/>
      <c r="H96" s="66"/>
      <c r="I96" s="66"/>
      <c r="J96" s="66"/>
      <c r="K96" s="66"/>
      <c r="L96" s="66"/>
      <c r="M96" s="66"/>
      <c r="N96" s="66"/>
      <c r="O96" s="66"/>
      <c r="P96" s="66"/>
      <c r="Q96" s="66"/>
      <c r="R96" s="66"/>
      <c r="S96" s="66"/>
      <c r="T96" s="66"/>
      <c r="U96" s="66"/>
      <c r="V96" s="66"/>
      <c r="W96" s="66"/>
    </row>
    <row r="98" spans="2:17" ht="15.75" thickBot="1"/>
    <row r="99" spans="2:17" ht="15.75" thickBot="1">
      <c r="B99" s="1532" t="s">
        <v>163</v>
      </c>
      <c r="C99" s="1533"/>
      <c r="D99" s="1533"/>
      <c r="E99" s="1533"/>
      <c r="F99" s="1533"/>
      <c r="G99" s="1533"/>
      <c r="H99" s="1533"/>
      <c r="I99" s="1533"/>
      <c r="J99" s="1533"/>
      <c r="K99" s="1533"/>
      <c r="L99" s="1533"/>
      <c r="M99" s="1533"/>
      <c r="N99" s="1534"/>
    </row>
    <row r="101" spans="2:17" ht="76.5" customHeight="1">
      <c r="B101" s="1309" t="s">
        <v>88</v>
      </c>
      <c r="C101" s="1309" t="s">
        <v>89</v>
      </c>
      <c r="D101" s="1309" t="s">
        <v>90</v>
      </c>
      <c r="E101" s="1309" t="s">
        <v>91</v>
      </c>
      <c r="F101" s="1309" t="s">
        <v>92</v>
      </c>
      <c r="G101" s="1309" t="s">
        <v>93</v>
      </c>
      <c r="H101" s="1309" t="s">
        <v>94</v>
      </c>
      <c r="I101" s="1309" t="s">
        <v>95</v>
      </c>
      <c r="J101" s="1522" t="s">
        <v>164</v>
      </c>
      <c r="K101" s="1529"/>
      <c r="L101" s="1523"/>
      <c r="M101" s="1309" t="s">
        <v>97</v>
      </c>
      <c r="N101" s="1309" t="s">
        <v>234</v>
      </c>
      <c r="O101" s="1309" t="s">
        <v>235</v>
      </c>
      <c r="P101" s="1522" t="s">
        <v>79</v>
      </c>
      <c r="Q101" s="1523"/>
    </row>
    <row r="102" spans="2:17" s="459" customFormat="1" ht="128.25" customHeight="1">
      <c r="B102" s="413" t="s">
        <v>2958</v>
      </c>
      <c r="C102" s="1286" t="s">
        <v>305</v>
      </c>
      <c r="D102" s="1286" t="s">
        <v>2959</v>
      </c>
      <c r="E102" s="1286">
        <v>1112460835</v>
      </c>
      <c r="F102" s="1286" t="s">
        <v>1038</v>
      </c>
      <c r="G102" s="1286" t="s">
        <v>1194</v>
      </c>
      <c r="H102" s="545">
        <v>40995</v>
      </c>
      <c r="I102" s="1286" t="s">
        <v>5</v>
      </c>
      <c r="J102" s="1286" t="s">
        <v>2960</v>
      </c>
      <c r="K102" s="1286"/>
      <c r="L102" s="1286"/>
      <c r="M102" s="1286" t="s">
        <v>18</v>
      </c>
      <c r="N102" s="1286" t="s">
        <v>19</v>
      </c>
      <c r="O102" s="1286" t="s">
        <v>19</v>
      </c>
      <c r="P102" s="1747" t="s">
        <v>2961</v>
      </c>
      <c r="Q102" s="1748"/>
    </row>
    <row r="103" spans="2:17" s="459" customFormat="1" ht="107.25" customHeight="1">
      <c r="B103" s="413" t="s">
        <v>443</v>
      </c>
      <c r="C103" s="1286" t="s">
        <v>305</v>
      </c>
      <c r="D103" s="1286" t="s">
        <v>2962</v>
      </c>
      <c r="E103" s="1286">
        <v>39327113</v>
      </c>
      <c r="F103" s="1286" t="s">
        <v>1651</v>
      </c>
      <c r="G103" s="1286" t="s">
        <v>131</v>
      </c>
      <c r="H103" s="545">
        <v>38696</v>
      </c>
      <c r="I103" s="1286" t="s">
        <v>2963</v>
      </c>
      <c r="J103" s="1286" t="s">
        <v>1274</v>
      </c>
      <c r="K103" s="1286" t="s">
        <v>2964</v>
      </c>
      <c r="L103" s="1286" t="s">
        <v>2965</v>
      </c>
      <c r="M103" s="1286" t="s">
        <v>18</v>
      </c>
      <c r="N103" s="1286" t="s">
        <v>19</v>
      </c>
      <c r="O103" s="1286" t="s">
        <v>19</v>
      </c>
      <c r="P103" s="1743" t="s">
        <v>2966</v>
      </c>
      <c r="Q103" s="1743"/>
    </row>
    <row r="104" spans="2:17" s="29" customFormat="1" ht="51.75" customHeight="1">
      <c r="B104" s="1284" t="s">
        <v>2967</v>
      </c>
      <c r="C104" s="660" t="s">
        <v>321</v>
      </c>
      <c r="D104" s="413" t="s">
        <v>2968</v>
      </c>
      <c r="E104" s="1286">
        <v>1062294874</v>
      </c>
      <c r="F104" s="413" t="s">
        <v>1792</v>
      </c>
      <c r="G104" s="1286" t="s">
        <v>2969</v>
      </c>
      <c r="H104" s="545">
        <v>41726</v>
      </c>
      <c r="I104" s="1286" t="s">
        <v>5</v>
      </c>
      <c r="J104" s="1286" t="s">
        <v>5</v>
      </c>
      <c r="K104" s="1286" t="s">
        <v>5</v>
      </c>
      <c r="L104" s="1286" t="s">
        <v>5</v>
      </c>
      <c r="M104" s="1286" t="s">
        <v>18</v>
      </c>
      <c r="N104" s="1286" t="s">
        <v>18</v>
      </c>
      <c r="O104" s="1286" t="s">
        <v>18</v>
      </c>
      <c r="P104" s="1743" t="s">
        <v>2970</v>
      </c>
      <c r="Q104" s="1743"/>
    </row>
    <row r="105" spans="2:17" s="29" customFormat="1" ht="41.25" customHeight="1">
      <c r="B105" s="1749" t="s">
        <v>2971</v>
      </c>
      <c r="C105" s="1749"/>
      <c r="D105" s="1749"/>
      <c r="E105" s="1749"/>
      <c r="F105" s="1749"/>
      <c r="G105" s="1749"/>
      <c r="H105" s="661"/>
      <c r="I105" s="662"/>
      <c r="J105" s="662"/>
      <c r="K105" s="662"/>
      <c r="L105" s="662"/>
      <c r="M105" s="662"/>
      <c r="N105" s="662"/>
      <c r="O105" s="662"/>
      <c r="P105" s="663"/>
      <c r="Q105" s="663"/>
    </row>
    <row r="106" spans="2:17" s="29" customFormat="1" ht="51.75" customHeight="1">
      <c r="B106" s="486"/>
      <c r="C106" s="664"/>
      <c r="D106" s="494"/>
      <c r="E106" s="662"/>
      <c r="F106" s="494"/>
      <c r="G106" s="662"/>
      <c r="H106" s="661"/>
      <c r="I106" s="662"/>
      <c r="J106" s="662"/>
      <c r="K106" s="662"/>
      <c r="L106" s="662"/>
      <c r="M106" s="662"/>
      <c r="N106" s="662"/>
      <c r="O106" s="662"/>
      <c r="P106" s="663"/>
      <c r="Q106" s="663"/>
    </row>
    <row r="107" spans="2:17" ht="15.75" thickBot="1"/>
    <row r="108" spans="2:17" ht="54" customHeight="1">
      <c r="B108" s="1283" t="s">
        <v>17</v>
      </c>
      <c r="C108" s="1283" t="s">
        <v>157</v>
      </c>
      <c r="D108" s="1309" t="s">
        <v>158</v>
      </c>
      <c r="E108" s="1283" t="s">
        <v>28</v>
      </c>
      <c r="F108" s="25" t="s">
        <v>228</v>
      </c>
      <c r="G108" s="178"/>
    </row>
    <row r="109" spans="2:17" ht="219" customHeight="1">
      <c r="B109" s="1540" t="s">
        <v>229</v>
      </c>
      <c r="C109" s="115" t="s">
        <v>230</v>
      </c>
      <c r="D109" s="1256">
        <v>25</v>
      </c>
      <c r="E109" s="1256">
        <v>0</v>
      </c>
      <c r="F109" s="1541">
        <f>+E109+E110+E111</f>
        <v>10</v>
      </c>
      <c r="G109" s="27"/>
    </row>
    <row r="110" spans="2:17" ht="76.150000000000006" customHeight="1">
      <c r="B110" s="1540"/>
      <c r="C110" s="115" t="s">
        <v>231</v>
      </c>
      <c r="D110" s="1262">
        <v>25</v>
      </c>
      <c r="E110" s="1256">
        <v>0</v>
      </c>
      <c r="F110" s="1542"/>
      <c r="G110" s="27"/>
    </row>
    <row r="111" spans="2:17" ht="136.5" customHeight="1">
      <c r="B111" s="1540"/>
      <c r="C111" s="115" t="s">
        <v>232</v>
      </c>
      <c r="D111" s="1256">
        <v>10</v>
      </c>
      <c r="E111" s="1275">
        <v>10</v>
      </c>
      <c r="F111" s="1543"/>
      <c r="G111" s="27"/>
    </row>
    <row r="112" spans="2:17">
      <c r="C112" s="57"/>
    </row>
    <row r="114" spans="2:5">
      <c r="B114" s="8" t="s">
        <v>233</v>
      </c>
    </row>
    <row r="117" spans="2:5" ht="30">
      <c r="B117" s="1309" t="s">
        <v>17</v>
      </c>
      <c r="C117" s="1309" t="s">
        <v>27</v>
      </c>
      <c r="D117" s="1283" t="s">
        <v>28</v>
      </c>
      <c r="E117" s="1283" t="s">
        <v>29</v>
      </c>
    </row>
    <row r="118" spans="2:5" ht="61.5" customHeight="1">
      <c r="B118" s="1302" t="s">
        <v>236</v>
      </c>
      <c r="C118" s="1262">
        <v>40</v>
      </c>
      <c r="D118" s="1256">
        <f>+E94</f>
        <v>40</v>
      </c>
      <c r="E118" s="1519">
        <f>+D118+D119</f>
        <v>50</v>
      </c>
    </row>
    <row r="119" spans="2:5" ht="93.75" customHeight="1">
      <c r="B119" s="1302" t="s">
        <v>237</v>
      </c>
      <c r="C119" s="1262">
        <v>60</v>
      </c>
      <c r="D119" s="1256">
        <f>+F109</f>
        <v>10</v>
      </c>
      <c r="E119" s="1520"/>
    </row>
  </sheetData>
  <mergeCells count="41">
    <mergeCell ref="P104:Q104"/>
    <mergeCell ref="B105:G105"/>
    <mergeCell ref="B109:B111"/>
    <mergeCell ref="F109:F111"/>
    <mergeCell ref="E118:E119"/>
    <mergeCell ref="P103:Q103"/>
    <mergeCell ref="B71:N71"/>
    <mergeCell ref="P71:Q71"/>
    <mergeCell ref="D75:E75"/>
    <mergeCell ref="D76:E76"/>
    <mergeCell ref="B79:P79"/>
    <mergeCell ref="B82:N82"/>
    <mergeCell ref="E94:E96"/>
    <mergeCell ref="B99:N99"/>
    <mergeCell ref="J101:L101"/>
    <mergeCell ref="P101:Q101"/>
    <mergeCell ref="P102:Q102"/>
    <mergeCell ref="P70:Q70"/>
    <mergeCell ref="B48:B49"/>
    <mergeCell ref="C48:C49"/>
    <mergeCell ref="D48:E48"/>
    <mergeCell ref="C52:N52"/>
    <mergeCell ref="B54:N54"/>
    <mergeCell ref="O57:P57"/>
    <mergeCell ref="O58:P58"/>
    <mergeCell ref="B64:N64"/>
    <mergeCell ref="J67:L67"/>
    <mergeCell ref="P67:Q67"/>
    <mergeCell ref="P69:Q69"/>
    <mergeCell ref="M37:N37"/>
    <mergeCell ref="B2:P2"/>
    <mergeCell ref="B4:P4"/>
    <mergeCell ref="C6:N6"/>
    <mergeCell ref="C7:N7"/>
    <mergeCell ref="C8:N8"/>
    <mergeCell ref="C9:N9"/>
    <mergeCell ref="C10:E10"/>
    <mergeCell ref="C11:D11"/>
    <mergeCell ref="B14:C15"/>
    <mergeCell ref="B16:C16"/>
    <mergeCell ref="E34:E35"/>
  </mergeCells>
  <dataValidations count="2">
    <dataValidation type="list" allowBlank="1" showInputMessage="1" showErrorMessage="1" sqref="WVE983035 A65531 IS65531 SO65531 ACK65531 AMG65531 AWC65531 BFY65531 BPU65531 BZQ65531 CJM65531 CTI65531 DDE65531 DNA65531 DWW65531 EGS65531 EQO65531 FAK65531 FKG65531 FUC65531 GDY65531 GNU65531 GXQ65531 HHM65531 HRI65531 IBE65531 ILA65531 IUW65531 JES65531 JOO65531 JYK65531 KIG65531 KSC65531 LBY65531 LLU65531 LVQ65531 MFM65531 MPI65531 MZE65531 NJA65531 NSW65531 OCS65531 OMO65531 OWK65531 PGG65531 PQC65531 PZY65531 QJU65531 QTQ65531 RDM65531 RNI65531 RXE65531 SHA65531 SQW65531 TAS65531 TKO65531 TUK65531 UEG65531 UOC65531 UXY65531 VHU65531 VRQ65531 WBM65531 WLI65531 WVE65531 A131067 IS131067 SO131067 ACK131067 AMG131067 AWC131067 BFY131067 BPU131067 BZQ131067 CJM131067 CTI131067 DDE131067 DNA131067 DWW131067 EGS131067 EQO131067 FAK131067 FKG131067 FUC131067 GDY131067 GNU131067 GXQ131067 HHM131067 HRI131067 IBE131067 ILA131067 IUW131067 JES131067 JOO131067 JYK131067 KIG131067 KSC131067 LBY131067 LLU131067 LVQ131067 MFM131067 MPI131067 MZE131067 NJA131067 NSW131067 OCS131067 OMO131067 OWK131067 PGG131067 PQC131067 PZY131067 QJU131067 QTQ131067 RDM131067 RNI131067 RXE131067 SHA131067 SQW131067 TAS131067 TKO131067 TUK131067 UEG131067 UOC131067 UXY131067 VHU131067 VRQ131067 WBM131067 WLI131067 WVE131067 A196603 IS196603 SO196603 ACK196603 AMG196603 AWC196603 BFY196603 BPU196603 BZQ196603 CJM196603 CTI196603 DDE196603 DNA196603 DWW196603 EGS196603 EQO196603 FAK196603 FKG196603 FUC196603 GDY196603 GNU196603 GXQ196603 HHM196603 HRI196603 IBE196603 ILA196603 IUW196603 JES196603 JOO196603 JYK196603 KIG196603 KSC196603 LBY196603 LLU196603 LVQ196603 MFM196603 MPI196603 MZE196603 NJA196603 NSW196603 OCS196603 OMO196603 OWK196603 PGG196603 PQC196603 PZY196603 QJU196603 QTQ196603 RDM196603 RNI196603 RXE196603 SHA196603 SQW196603 TAS196603 TKO196603 TUK196603 UEG196603 UOC196603 UXY196603 VHU196603 VRQ196603 WBM196603 WLI196603 WVE196603 A262139 IS262139 SO262139 ACK262139 AMG262139 AWC262139 BFY262139 BPU262139 BZQ262139 CJM262139 CTI262139 DDE262139 DNA262139 DWW262139 EGS262139 EQO262139 FAK262139 FKG262139 FUC262139 GDY262139 GNU262139 GXQ262139 HHM262139 HRI262139 IBE262139 ILA262139 IUW262139 JES262139 JOO262139 JYK262139 KIG262139 KSC262139 LBY262139 LLU262139 LVQ262139 MFM262139 MPI262139 MZE262139 NJA262139 NSW262139 OCS262139 OMO262139 OWK262139 PGG262139 PQC262139 PZY262139 QJU262139 QTQ262139 RDM262139 RNI262139 RXE262139 SHA262139 SQW262139 TAS262139 TKO262139 TUK262139 UEG262139 UOC262139 UXY262139 VHU262139 VRQ262139 WBM262139 WLI262139 WVE262139 A327675 IS327675 SO327675 ACK327675 AMG327675 AWC327675 BFY327675 BPU327675 BZQ327675 CJM327675 CTI327675 DDE327675 DNA327675 DWW327675 EGS327675 EQO327675 FAK327675 FKG327675 FUC327675 GDY327675 GNU327675 GXQ327675 HHM327675 HRI327675 IBE327675 ILA327675 IUW327675 JES327675 JOO327675 JYK327675 KIG327675 KSC327675 LBY327675 LLU327675 LVQ327675 MFM327675 MPI327675 MZE327675 NJA327675 NSW327675 OCS327675 OMO327675 OWK327675 PGG327675 PQC327675 PZY327675 QJU327675 QTQ327675 RDM327675 RNI327675 RXE327675 SHA327675 SQW327675 TAS327675 TKO327675 TUK327675 UEG327675 UOC327675 UXY327675 VHU327675 VRQ327675 WBM327675 WLI327675 WVE327675 A393211 IS393211 SO393211 ACK393211 AMG393211 AWC393211 BFY393211 BPU393211 BZQ393211 CJM393211 CTI393211 DDE393211 DNA393211 DWW393211 EGS393211 EQO393211 FAK393211 FKG393211 FUC393211 GDY393211 GNU393211 GXQ393211 HHM393211 HRI393211 IBE393211 ILA393211 IUW393211 JES393211 JOO393211 JYK393211 KIG393211 KSC393211 LBY393211 LLU393211 LVQ393211 MFM393211 MPI393211 MZE393211 NJA393211 NSW393211 OCS393211 OMO393211 OWK393211 PGG393211 PQC393211 PZY393211 QJU393211 QTQ393211 RDM393211 RNI393211 RXE393211 SHA393211 SQW393211 TAS393211 TKO393211 TUK393211 UEG393211 UOC393211 UXY393211 VHU393211 VRQ393211 WBM393211 WLI393211 WVE393211 A458747 IS458747 SO458747 ACK458747 AMG458747 AWC458747 BFY458747 BPU458747 BZQ458747 CJM458747 CTI458747 DDE458747 DNA458747 DWW458747 EGS458747 EQO458747 FAK458747 FKG458747 FUC458747 GDY458747 GNU458747 GXQ458747 HHM458747 HRI458747 IBE458747 ILA458747 IUW458747 JES458747 JOO458747 JYK458747 KIG458747 KSC458747 LBY458747 LLU458747 LVQ458747 MFM458747 MPI458747 MZE458747 NJA458747 NSW458747 OCS458747 OMO458747 OWK458747 PGG458747 PQC458747 PZY458747 QJU458747 QTQ458747 RDM458747 RNI458747 RXE458747 SHA458747 SQW458747 TAS458747 TKO458747 TUK458747 UEG458747 UOC458747 UXY458747 VHU458747 VRQ458747 WBM458747 WLI458747 WVE458747 A524283 IS524283 SO524283 ACK524283 AMG524283 AWC524283 BFY524283 BPU524283 BZQ524283 CJM524283 CTI524283 DDE524283 DNA524283 DWW524283 EGS524283 EQO524283 FAK524283 FKG524283 FUC524283 GDY524283 GNU524283 GXQ524283 HHM524283 HRI524283 IBE524283 ILA524283 IUW524283 JES524283 JOO524283 JYK524283 KIG524283 KSC524283 LBY524283 LLU524283 LVQ524283 MFM524283 MPI524283 MZE524283 NJA524283 NSW524283 OCS524283 OMO524283 OWK524283 PGG524283 PQC524283 PZY524283 QJU524283 QTQ524283 RDM524283 RNI524283 RXE524283 SHA524283 SQW524283 TAS524283 TKO524283 TUK524283 UEG524283 UOC524283 UXY524283 VHU524283 VRQ524283 WBM524283 WLI524283 WVE524283 A589819 IS589819 SO589819 ACK589819 AMG589819 AWC589819 BFY589819 BPU589819 BZQ589819 CJM589819 CTI589819 DDE589819 DNA589819 DWW589819 EGS589819 EQO589819 FAK589819 FKG589819 FUC589819 GDY589819 GNU589819 GXQ589819 HHM589819 HRI589819 IBE589819 ILA589819 IUW589819 JES589819 JOO589819 JYK589819 KIG589819 KSC589819 LBY589819 LLU589819 LVQ589819 MFM589819 MPI589819 MZE589819 NJA589819 NSW589819 OCS589819 OMO589819 OWK589819 PGG589819 PQC589819 PZY589819 QJU589819 QTQ589819 RDM589819 RNI589819 RXE589819 SHA589819 SQW589819 TAS589819 TKO589819 TUK589819 UEG589819 UOC589819 UXY589819 VHU589819 VRQ589819 WBM589819 WLI589819 WVE589819 A655355 IS655355 SO655355 ACK655355 AMG655355 AWC655355 BFY655355 BPU655355 BZQ655355 CJM655355 CTI655355 DDE655355 DNA655355 DWW655355 EGS655355 EQO655355 FAK655355 FKG655355 FUC655355 GDY655355 GNU655355 GXQ655355 HHM655355 HRI655355 IBE655355 ILA655355 IUW655355 JES655355 JOO655355 JYK655355 KIG655355 KSC655355 LBY655355 LLU655355 LVQ655355 MFM655355 MPI655355 MZE655355 NJA655355 NSW655355 OCS655355 OMO655355 OWK655355 PGG655355 PQC655355 PZY655355 QJU655355 QTQ655355 RDM655355 RNI655355 RXE655355 SHA655355 SQW655355 TAS655355 TKO655355 TUK655355 UEG655355 UOC655355 UXY655355 VHU655355 VRQ655355 WBM655355 WLI655355 WVE655355 A720891 IS720891 SO720891 ACK720891 AMG720891 AWC720891 BFY720891 BPU720891 BZQ720891 CJM720891 CTI720891 DDE720891 DNA720891 DWW720891 EGS720891 EQO720891 FAK720891 FKG720891 FUC720891 GDY720891 GNU720891 GXQ720891 HHM720891 HRI720891 IBE720891 ILA720891 IUW720891 JES720891 JOO720891 JYK720891 KIG720891 KSC720891 LBY720891 LLU720891 LVQ720891 MFM720891 MPI720891 MZE720891 NJA720891 NSW720891 OCS720891 OMO720891 OWK720891 PGG720891 PQC720891 PZY720891 QJU720891 QTQ720891 RDM720891 RNI720891 RXE720891 SHA720891 SQW720891 TAS720891 TKO720891 TUK720891 UEG720891 UOC720891 UXY720891 VHU720891 VRQ720891 WBM720891 WLI720891 WVE720891 A786427 IS786427 SO786427 ACK786427 AMG786427 AWC786427 BFY786427 BPU786427 BZQ786427 CJM786427 CTI786427 DDE786427 DNA786427 DWW786427 EGS786427 EQO786427 FAK786427 FKG786427 FUC786427 GDY786427 GNU786427 GXQ786427 HHM786427 HRI786427 IBE786427 ILA786427 IUW786427 JES786427 JOO786427 JYK786427 KIG786427 KSC786427 LBY786427 LLU786427 LVQ786427 MFM786427 MPI786427 MZE786427 NJA786427 NSW786427 OCS786427 OMO786427 OWK786427 PGG786427 PQC786427 PZY786427 QJU786427 QTQ786427 RDM786427 RNI786427 RXE786427 SHA786427 SQW786427 TAS786427 TKO786427 TUK786427 UEG786427 UOC786427 UXY786427 VHU786427 VRQ786427 WBM786427 WLI786427 WVE786427 A851963 IS851963 SO851963 ACK851963 AMG851963 AWC851963 BFY851963 BPU851963 BZQ851963 CJM851963 CTI851963 DDE851963 DNA851963 DWW851963 EGS851963 EQO851963 FAK851963 FKG851963 FUC851963 GDY851963 GNU851963 GXQ851963 HHM851963 HRI851963 IBE851963 ILA851963 IUW851963 JES851963 JOO851963 JYK851963 KIG851963 KSC851963 LBY851963 LLU851963 LVQ851963 MFM851963 MPI851963 MZE851963 NJA851963 NSW851963 OCS851963 OMO851963 OWK851963 PGG851963 PQC851963 PZY851963 QJU851963 QTQ851963 RDM851963 RNI851963 RXE851963 SHA851963 SQW851963 TAS851963 TKO851963 TUK851963 UEG851963 UOC851963 UXY851963 VHU851963 VRQ851963 WBM851963 WLI851963 WVE851963 A917499 IS917499 SO917499 ACK917499 AMG917499 AWC917499 BFY917499 BPU917499 BZQ917499 CJM917499 CTI917499 DDE917499 DNA917499 DWW917499 EGS917499 EQO917499 FAK917499 FKG917499 FUC917499 GDY917499 GNU917499 GXQ917499 HHM917499 HRI917499 IBE917499 ILA917499 IUW917499 JES917499 JOO917499 JYK917499 KIG917499 KSC917499 LBY917499 LLU917499 LVQ917499 MFM917499 MPI917499 MZE917499 NJA917499 NSW917499 OCS917499 OMO917499 OWK917499 PGG917499 PQC917499 PZY917499 QJU917499 QTQ917499 RDM917499 RNI917499 RXE917499 SHA917499 SQW917499 TAS917499 TKO917499 TUK917499 UEG917499 UOC917499 UXY917499 VHU917499 VRQ917499 WBM917499 WLI917499 WVE917499 A983035 IS983035 SO983035 ACK983035 AMG983035 AWC983035 BFY983035 BPU983035 BZQ983035 CJM983035 CTI983035 DDE983035 DNA983035 DWW983035 EGS983035 EQO983035 FAK983035 FKG983035 FUC983035 GDY983035 GNU983035 GXQ983035 HHM983035 HRI983035 IBE983035 ILA983035 IUW983035 JES983035 JOO983035 JYK983035 KIG983035 KSC983035 LBY983035 LLU983035 LVQ983035 MFM983035 MPI983035 MZE983035 NJA983035 NSW983035 OCS983035 OMO983035 OWK983035 PGG983035 PQC983035 PZY983035 QJU983035 QTQ983035 RDM983035 RNI983035 RXE983035 SHA983035 SQW983035 TAS983035 TKO983035 TUK983035 UEG983035 UOC983035 UXY983035 VHU983035 VRQ983035 WBM983035 WLI983035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35 WLL983035 C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C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C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C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C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C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C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C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C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C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C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C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C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C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C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0"/>
  <sheetViews>
    <sheetView topLeftCell="A10" zoomScale="70" zoomScaleNormal="70" workbookViewId="0">
      <selection activeCell="F30" sqref="F30"/>
    </sheetView>
  </sheetViews>
  <sheetFormatPr baseColWidth="10" defaultRowHeight="15"/>
  <cols>
    <col min="1" max="1" width="3.140625" style="28" bestFit="1" customWidth="1"/>
    <col min="2" max="2" width="49.28515625" style="28" customWidth="1"/>
    <col min="3" max="3" width="26.140625" style="28" customWidth="1"/>
    <col min="4" max="4" width="39.28515625" style="28" customWidth="1"/>
    <col min="5" max="5" width="19.85546875" style="28" bestFit="1" customWidth="1"/>
    <col min="6" max="6" width="34.42578125" style="28" customWidth="1"/>
    <col min="7" max="7" width="29.7109375" style="28" customWidth="1"/>
    <col min="8" max="8" width="21.140625" style="28" customWidth="1"/>
    <col min="9" max="9" width="14.85546875" style="28" customWidth="1"/>
    <col min="10" max="11" width="30.7109375" style="28" customWidth="1"/>
    <col min="12" max="12" width="41.140625" style="28" customWidth="1"/>
    <col min="13" max="13" width="18.7109375" style="28" customWidth="1"/>
    <col min="14" max="14" width="20.140625" style="28" customWidth="1"/>
    <col min="15" max="15" width="26.140625" style="28" customWidth="1"/>
    <col min="16" max="16" width="33.85546875" style="28" customWidth="1"/>
    <col min="17" max="17" width="72.140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2933</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v>30</v>
      </c>
      <c r="D10" s="1514"/>
      <c r="E10" s="1515"/>
      <c r="F10" s="32"/>
      <c r="G10" s="32"/>
      <c r="H10" s="32"/>
      <c r="I10" s="32"/>
      <c r="J10" s="32"/>
      <c r="K10" s="32"/>
      <c r="L10" s="32"/>
      <c r="M10" s="32"/>
      <c r="N10" s="33"/>
    </row>
    <row r="11" spans="2:16" ht="15.75" thickBot="1">
      <c r="B11" s="117" t="s">
        <v>8</v>
      </c>
      <c r="C11" s="1741">
        <v>41989</v>
      </c>
      <c r="D11" s="1742"/>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30</v>
      </c>
      <c r="E15" s="42">
        <v>1570387312</v>
      </c>
      <c r="F15" s="532">
        <v>752</v>
      </c>
      <c r="G15" s="150"/>
      <c r="I15" s="45"/>
      <c r="J15" s="45"/>
      <c r="K15" s="45"/>
      <c r="L15" s="45"/>
      <c r="M15" s="45"/>
      <c r="N15" s="1289"/>
    </row>
    <row r="16" spans="2:16" ht="15.75" thickBot="1">
      <c r="B16" s="1517" t="s">
        <v>13</v>
      </c>
      <c r="C16" s="1518"/>
      <c r="D16" s="1265"/>
      <c r="E16" s="151">
        <f>+SUM(E15:E15)</f>
        <v>1570387312</v>
      </c>
      <c r="F16" s="515">
        <f>+SUM(F15:F15)</f>
        <v>752</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601.6</v>
      </c>
      <c r="D18" s="416"/>
      <c r="E18" s="6">
        <f>E16</f>
        <v>1570387312</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t="s">
        <v>18</v>
      </c>
      <c r="D24" s="1256"/>
      <c r="E24" s="57"/>
      <c r="F24" s="57"/>
      <c r="G24" s="57"/>
      <c r="H24" s="57"/>
      <c r="I24" s="39"/>
      <c r="J24" s="39"/>
      <c r="K24" s="39"/>
      <c r="L24" s="39"/>
      <c r="M24" s="39"/>
      <c r="N24" s="1289"/>
    </row>
    <row r="25" spans="1:14">
      <c r="A25" s="142"/>
      <c r="B25" s="59" t="s">
        <v>22</v>
      </c>
      <c r="C25" s="1256" t="s">
        <v>18</v>
      </c>
      <c r="D25" s="1256"/>
      <c r="E25" s="57"/>
      <c r="F25" s="57"/>
      <c r="G25" s="57"/>
      <c r="H25" s="57"/>
      <c r="I25" s="39"/>
      <c r="J25" s="39"/>
      <c r="K25" s="39"/>
      <c r="L25" s="39"/>
      <c r="M25" s="39"/>
      <c r="N25" s="1289"/>
    </row>
    <row r="26" spans="1:14">
      <c r="A26" s="142"/>
      <c r="B26" s="59" t="s">
        <v>23</v>
      </c>
      <c r="C26" s="1256" t="s">
        <v>18</v>
      </c>
      <c r="D26" s="1256"/>
      <c r="E26" s="57"/>
      <c r="F26" s="57"/>
      <c r="G26" s="57"/>
      <c r="H26" s="57"/>
      <c r="I26" s="39"/>
      <c r="J26" s="39"/>
      <c r="K26" s="39"/>
      <c r="L26" s="39"/>
      <c r="M26" s="39"/>
      <c r="N26" s="1289"/>
    </row>
    <row r="27" spans="1:14">
      <c r="A27" s="142"/>
      <c r="B27" s="59" t="s">
        <v>24</v>
      </c>
      <c r="C27" s="1256"/>
      <c r="D27" s="1256" t="s">
        <v>19</v>
      </c>
      <c r="E27" s="57"/>
      <c r="F27" s="57"/>
      <c r="G27" s="57"/>
      <c r="H27" s="57"/>
      <c r="I27" s="39"/>
      <c r="J27" s="39"/>
      <c r="K27" s="39"/>
      <c r="L27" s="39"/>
      <c r="M27" s="39"/>
      <c r="N27" s="1289"/>
    </row>
    <row r="28" spans="1:14">
      <c r="A28" s="142"/>
      <c r="B28" s="88" t="s">
        <v>240</v>
      </c>
      <c r="C28" s="1256" t="s">
        <v>18</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54" customHeight="1">
      <c r="A34" s="142"/>
      <c r="B34" s="1302" t="s">
        <v>30</v>
      </c>
      <c r="C34" s="1262">
        <v>40</v>
      </c>
      <c r="D34" s="1256">
        <f>+D119</f>
        <v>20</v>
      </c>
      <c r="E34" s="1519">
        <f>+D34+D35</f>
        <v>30</v>
      </c>
      <c r="F34" s="57"/>
      <c r="G34" s="57"/>
      <c r="H34" s="57"/>
      <c r="I34" s="39"/>
      <c r="J34" s="39"/>
      <c r="K34" s="39"/>
      <c r="L34" s="39"/>
      <c r="M34" s="39"/>
      <c r="N34" s="1289"/>
    </row>
    <row r="35" spans="1:26" ht="90.75" customHeight="1">
      <c r="A35" s="142"/>
      <c r="B35" s="1302" t="s">
        <v>31</v>
      </c>
      <c r="C35" s="1262">
        <v>60</v>
      </c>
      <c r="D35" s="1256">
        <f>+D120</f>
        <v>10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627" customFormat="1">
      <c r="A41" s="1311">
        <v>1</v>
      </c>
      <c r="B41" s="624" t="s">
        <v>2933</v>
      </c>
      <c r="C41" s="580" t="s">
        <v>2933</v>
      </c>
      <c r="D41" s="338" t="s">
        <v>340</v>
      </c>
      <c r="E41" s="338" t="s">
        <v>2972</v>
      </c>
      <c r="F41" s="580" t="s">
        <v>18</v>
      </c>
      <c r="G41" s="581" t="s">
        <v>5</v>
      </c>
      <c r="H41" s="194">
        <v>41306</v>
      </c>
      <c r="I41" s="194">
        <v>41639</v>
      </c>
      <c r="J41" s="101" t="s">
        <v>19</v>
      </c>
      <c r="K41" s="628">
        <f>(DAYS360(H41,I41))/30</f>
        <v>11</v>
      </c>
      <c r="L41" s="101" t="s">
        <v>5</v>
      </c>
      <c r="M41" s="576">
        <v>240</v>
      </c>
      <c r="N41" s="104" t="s">
        <v>5</v>
      </c>
      <c r="O41" s="625">
        <v>327336324</v>
      </c>
      <c r="P41" s="626">
        <v>27</v>
      </c>
      <c r="Q41" s="65"/>
      <c r="R41" s="63"/>
      <c r="S41" s="63"/>
      <c r="T41" s="63"/>
      <c r="U41" s="63"/>
      <c r="V41" s="63"/>
      <c r="W41" s="63"/>
      <c r="X41" s="63"/>
      <c r="Y41" s="63"/>
      <c r="Z41" s="63"/>
    </row>
    <row r="42" spans="1:26" s="627" customFormat="1" ht="31.5" customHeight="1">
      <c r="A42" s="1311">
        <v>2</v>
      </c>
      <c r="B42" s="624" t="s">
        <v>2933</v>
      </c>
      <c r="C42" s="580" t="s">
        <v>2933</v>
      </c>
      <c r="D42" s="338" t="s">
        <v>340</v>
      </c>
      <c r="E42" s="338" t="s">
        <v>2973</v>
      </c>
      <c r="F42" s="580" t="s">
        <v>18</v>
      </c>
      <c r="G42" s="581" t="s">
        <v>5</v>
      </c>
      <c r="H42" s="194">
        <v>41518</v>
      </c>
      <c r="I42" s="194">
        <v>41851</v>
      </c>
      <c r="J42" s="101" t="s">
        <v>19</v>
      </c>
      <c r="K42" s="628">
        <v>8</v>
      </c>
      <c r="L42" s="628">
        <v>4</v>
      </c>
      <c r="M42" s="576">
        <v>80</v>
      </c>
      <c r="N42" s="104" t="s">
        <v>5</v>
      </c>
      <c r="O42" s="625"/>
      <c r="P42" s="626"/>
      <c r="Q42" s="65" t="s">
        <v>2974</v>
      </c>
      <c r="R42" s="63"/>
      <c r="S42" s="63"/>
      <c r="T42" s="63"/>
      <c r="U42" s="63"/>
      <c r="V42" s="63"/>
      <c r="W42" s="63"/>
      <c r="X42" s="63"/>
      <c r="Y42" s="63"/>
      <c r="Z42" s="63"/>
    </row>
    <row r="43" spans="1:26" s="627" customFormat="1" ht="36" customHeight="1">
      <c r="A43" s="1311">
        <v>3</v>
      </c>
      <c r="B43" s="624" t="s">
        <v>2933</v>
      </c>
      <c r="C43" s="580" t="s">
        <v>2933</v>
      </c>
      <c r="D43" s="338" t="s">
        <v>340</v>
      </c>
      <c r="E43" s="338" t="s">
        <v>2975</v>
      </c>
      <c r="F43" s="580" t="s">
        <v>18</v>
      </c>
      <c r="G43" s="581" t="s">
        <v>5</v>
      </c>
      <c r="H43" s="194">
        <v>40910</v>
      </c>
      <c r="I43" s="194">
        <v>41274</v>
      </c>
      <c r="J43" s="101" t="s">
        <v>19</v>
      </c>
      <c r="K43" s="628">
        <v>5</v>
      </c>
      <c r="L43" s="101" t="s">
        <v>2976</v>
      </c>
      <c r="M43" s="576">
        <v>300</v>
      </c>
      <c r="N43" s="104" t="s">
        <v>5</v>
      </c>
      <c r="O43" s="625"/>
      <c r="P43" s="626"/>
      <c r="Q43" s="659" t="s">
        <v>2977</v>
      </c>
      <c r="R43" s="63"/>
      <c r="S43" s="63"/>
      <c r="T43" s="63"/>
      <c r="U43" s="63"/>
      <c r="V43" s="63"/>
      <c r="W43" s="63"/>
      <c r="X43" s="63"/>
      <c r="Y43" s="63"/>
      <c r="Z43" s="63"/>
    </row>
    <row r="44" spans="1:26" s="136" customFormat="1">
      <c r="A44" s="129"/>
      <c r="B44" s="130" t="s">
        <v>29</v>
      </c>
      <c r="C44" s="131"/>
      <c r="D44" s="109"/>
      <c r="E44" s="132"/>
      <c r="F44" s="131"/>
      <c r="G44" s="131"/>
      <c r="H44" s="131"/>
      <c r="I44" s="370"/>
      <c r="J44" s="133"/>
      <c r="K44" s="648">
        <f>+SUM(K41:K43)</f>
        <v>24</v>
      </c>
      <c r="L44" s="109" t="s">
        <v>2978</v>
      </c>
      <c r="M44" s="108">
        <v>620</v>
      </c>
      <c r="N44" s="109"/>
      <c r="O44" s="519"/>
      <c r="P44" s="519"/>
      <c r="Q44" s="135"/>
    </row>
    <row r="45" spans="1:26" s="66" customFormat="1">
      <c r="E45" s="68"/>
    </row>
    <row r="46" spans="1:26" s="66" customFormat="1">
      <c r="B46" s="1587" t="s">
        <v>57</v>
      </c>
      <c r="C46" s="1587" t="s">
        <v>58</v>
      </c>
      <c r="D46" s="1589" t="s">
        <v>59</v>
      </c>
      <c r="E46" s="1589"/>
    </row>
    <row r="47" spans="1:26" s="66" customFormat="1">
      <c r="B47" s="1588"/>
      <c r="C47" s="1588"/>
      <c r="D47" s="1283" t="s">
        <v>60</v>
      </c>
      <c r="E47" s="118" t="s">
        <v>61</v>
      </c>
    </row>
    <row r="48" spans="1:26" s="66" customFormat="1" ht="30.6" customHeight="1">
      <c r="B48" s="19" t="s">
        <v>62</v>
      </c>
      <c r="C48" s="160">
        <f>+K44</f>
        <v>24</v>
      </c>
      <c r="D48" s="71" t="s">
        <v>18</v>
      </c>
      <c r="E48" s="71"/>
      <c r="F48" s="112"/>
      <c r="G48" s="112"/>
      <c r="H48" s="112"/>
      <c r="I48" s="112"/>
      <c r="J48" s="112"/>
      <c r="K48" s="112"/>
      <c r="L48" s="112"/>
      <c r="M48" s="112"/>
    </row>
    <row r="49" spans="2:17" s="66" customFormat="1" ht="30" customHeight="1">
      <c r="B49" s="19" t="s">
        <v>64</v>
      </c>
      <c r="C49" s="160">
        <f>+M44</f>
        <v>620</v>
      </c>
      <c r="D49" s="71" t="s">
        <v>18</v>
      </c>
      <c r="E49" s="71"/>
    </row>
    <row r="50" spans="2:17" s="66" customFormat="1">
      <c r="B50" s="113"/>
      <c r="C50" s="1512"/>
      <c r="D50" s="1512"/>
      <c r="E50" s="1512"/>
      <c r="F50" s="1512"/>
      <c r="G50" s="1512"/>
      <c r="H50" s="1512"/>
      <c r="I50" s="1512"/>
      <c r="J50" s="1512"/>
      <c r="K50" s="1512"/>
      <c r="L50" s="1512"/>
      <c r="M50" s="1512"/>
      <c r="N50" s="1512"/>
    </row>
    <row r="51" spans="2:17" ht="28.15" customHeight="1" thickBot="1"/>
    <row r="52" spans="2:17" ht="15.75" thickBot="1">
      <c r="B52" s="1513" t="s">
        <v>65</v>
      </c>
      <c r="C52" s="1513"/>
      <c r="D52" s="1513"/>
      <c r="E52" s="1513"/>
      <c r="F52" s="1513"/>
      <c r="G52" s="1513"/>
      <c r="H52" s="1513"/>
      <c r="I52" s="1513"/>
      <c r="J52" s="1513"/>
      <c r="K52" s="1513"/>
      <c r="L52" s="1513"/>
      <c r="M52" s="1513"/>
      <c r="N52" s="1513"/>
    </row>
    <row r="55" spans="2:17" ht="127.5" customHeight="1">
      <c r="B55" s="130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1309" t="s">
        <v>80</v>
      </c>
    </row>
    <row r="56" spans="2:17" ht="81" customHeight="1">
      <c r="B56" s="1256" t="s">
        <v>250</v>
      </c>
      <c r="C56" s="1256" t="s">
        <v>251</v>
      </c>
      <c r="D56" s="74"/>
      <c r="E56" s="74"/>
      <c r="F56" s="76"/>
      <c r="G56" s="76"/>
      <c r="H56" s="76"/>
      <c r="I56" s="1275" t="s">
        <v>18</v>
      </c>
      <c r="J56" s="77"/>
      <c r="K56" s="59"/>
      <c r="L56" s="59"/>
      <c r="M56" s="59"/>
      <c r="N56" s="59"/>
      <c r="O56" s="1524" t="s">
        <v>252</v>
      </c>
      <c r="P56" s="1525"/>
      <c r="Q56" s="1256" t="s">
        <v>18</v>
      </c>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5" spans="2:17" ht="76.5" customHeight="1">
      <c r="B65" s="1309" t="s">
        <v>88</v>
      </c>
      <c r="C65" s="1309" t="s">
        <v>89</v>
      </c>
      <c r="D65" s="1309" t="s">
        <v>90</v>
      </c>
      <c r="E65" s="1309" t="s">
        <v>91</v>
      </c>
      <c r="F65" s="1309" t="s">
        <v>92</v>
      </c>
      <c r="G65" s="1309" t="s">
        <v>93</v>
      </c>
      <c r="H65" s="1309" t="s">
        <v>94</v>
      </c>
      <c r="I65" s="1309" t="s">
        <v>95</v>
      </c>
      <c r="J65" s="1522" t="s">
        <v>164</v>
      </c>
      <c r="K65" s="1529"/>
      <c r="L65" s="1523"/>
      <c r="M65" s="1309" t="s">
        <v>97</v>
      </c>
      <c r="N65" s="1309" t="s">
        <v>234</v>
      </c>
      <c r="O65" s="1309" t="s">
        <v>235</v>
      </c>
      <c r="P65" s="1522" t="s">
        <v>79</v>
      </c>
      <c r="Q65" s="1523"/>
    </row>
    <row r="66" spans="2:17" s="665" customFormat="1" ht="77.25" customHeight="1">
      <c r="B66" s="1277" t="s">
        <v>362</v>
      </c>
      <c r="C66" s="1279" t="s">
        <v>2979</v>
      </c>
      <c r="D66" s="1275" t="s">
        <v>2980</v>
      </c>
      <c r="E66" s="1275">
        <v>94540916</v>
      </c>
      <c r="F66" s="1275" t="s">
        <v>2981</v>
      </c>
      <c r="G66" s="1279" t="s">
        <v>2982</v>
      </c>
      <c r="H66" s="162">
        <v>39200</v>
      </c>
      <c r="I66" s="1275" t="s">
        <v>5</v>
      </c>
      <c r="J66" s="1275" t="s">
        <v>2983</v>
      </c>
      <c r="K66" s="1279" t="s">
        <v>2984</v>
      </c>
      <c r="L66" s="1279" t="s">
        <v>2985</v>
      </c>
      <c r="M66" s="1275" t="s">
        <v>18</v>
      </c>
      <c r="N66" s="1275" t="s">
        <v>18</v>
      </c>
      <c r="O66" s="1275" t="s">
        <v>18</v>
      </c>
      <c r="P66" s="1592"/>
      <c r="Q66" s="1592"/>
    </row>
    <row r="67" spans="2:17" s="665" customFormat="1" ht="46.5" customHeight="1">
      <c r="B67" s="1277" t="s">
        <v>362</v>
      </c>
      <c r="C67" s="1279" t="s">
        <v>2979</v>
      </c>
      <c r="D67" s="1279" t="s">
        <v>2986</v>
      </c>
      <c r="E67" s="1275">
        <v>34613748</v>
      </c>
      <c r="F67" s="1279" t="s">
        <v>1209</v>
      </c>
      <c r="G67" s="1279" t="s">
        <v>2987</v>
      </c>
      <c r="H67" s="162">
        <v>39759</v>
      </c>
      <c r="I67" s="1275" t="s">
        <v>5</v>
      </c>
      <c r="J67" s="1279" t="s">
        <v>1432</v>
      </c>
      <c r="K67" s="1275" t="s">
        <v>2988</v>
      </c>
      <c r="L67" s="83" t="s">
        <v>2989</v>
      </c>
      <c r="M67" s="1275" t="s">
        <v>18</v>
      </c>
      <c r="N67" s="1275" t="s">
        <v>19</v>
      </c>
      <c r="O67" s="1275"/>
      <c r="P67" s="1592" t="s">
        <v>2990</v>
      </c>
      <c r="Q67" s="1592"/>
    </row>
    <row r="68" spans="2:17" s="665" customFormat="1" ht="47.25" customHeight="1">
      <c r="B68" s="1277" t="s">
        <v>362</v>
      </c>
      <c r="C68" s="1279" t="s">
        <v>2979</v>
      </c>
      <c r="D68" s="1275" t="s">
        <v>2991</v>
      </c>
      <c r="E68" s="1275">
        <v>34503424</v>
      </c>
      <c r="F68" s="1279" t="s">
        <v>1209</v>
      </c>
      <c r="G68" s="1279" t="s">
        <v>800</v>
      </c>
      <c r="H68" s="162">
        <v>40675</v>
      </c>
      <c r="I68" s="1275" t="s">
        <v>5</v>
      </c>
      <c r="J68" s="1279" t="s">
        <v>2992</v>
      </c>
      <c r="K68" s="1279" t="s">
        <v>2993</v>
      </c>
      <c r="L68" s="1279" t="s">
        <v>2994</v>
      </c>
      <c r="M68" s="1275" t="s">
        <v>18</v>
      </c>
      <c r="N68" s="1275" t="s">
        <v>19</v>
      </c>
      <c r="O68" s="1275"/>
      <c r="P68" s="1592" t="s">
        <v>2990</v>
      </c>
      <c r="Q68" s="1592"/>
    </row>
    <row r="69" spans="2:17" s="665" customFormat="1" ht="77.25" customHeight="1">
      <c r="B69" s="1277" t="s">
        <v>443</v>
      </c>
      <c r="C69" s="1279" t="s">
        <v>2995</v>
      </c>
      <c r="D69" s="565" t="s">
        <v>2996</v>
      </c>
      <c r="E69" s="1275">
        <v>34560266</v>
      </c>
      <c r="F69" s="1279" t="s">
        <v>1651</v>
      </c>
      <c r="G69" s="1279" t="s">
        <v>131</v>
      </c>
      <c r="H69" s="162">
        <v>38696</v>
      </c>
      <c r="I69" s="1275" t="s">
        <v>5</v>
      </c>
      <c r="J69" s="1279" t="s">
        <v>2997</v>
      </c>
      <c r="K69" s="666" t="s">
        <v>2998</v>
      </c>
      <c r="L69" s="1279" t="s">
        <v>2999</v>
      </c>
      <c r="M69" s="1275" t="s">
        <v>18</v>
      </c>
      <c r="N69" s="1275" t="s">
        <v>18</v>
      </c>
      <c r="O69" s="1275" t="s">
        <v>18</v>
      </c>
      <c r="P69" s="1592"/>
      <c r="Q69" s="1592"/>
    </row>
    <row r="70" spans="2:17" s="667" customFormat="1" ht="57.75" customHeight="1">
      <c r="B70" s="1277" t="s">
        <v>443</v>
      </c>
      <c r="C70" s="1279" t="s">
        <v>2995</v>
      </c>
      <c r="D70" s="565" t="s">
        <v>3000</v>
      </c>
      <c r="E70" s="1275">
        <v>34501366</v>
      </c>
      <c r="F70" s="1279" t="s">
        <v>3001</v>
      </c>
      <c r="G70" s="1279" t="s">
        <v>131</v>
      </c>
      <c r="H70" s="162">
        <v>41621</v>
      </c>
      <c r="I70" s="1275">
        <v>144488</v>
      </c>
      <c r="J70" s="1279" t="s">
        <v>3002</v>
      </c>
      <c r="K70" s="1279" t="s">
        <v>3003</v>
      </c>
      <c r="L70" s="1279" t="s">
        <v>3004</v>
      </c>
      <c r="M70" s="1275" t="s">
        <v>18</v>
      </c>
      <c r="N70" s="1275" t="s">
        <v>18</v>
      </c>
      <c r="O70" s="1275" t="s">
        <v>18</v>
      </c>
      <c r="P70" s="1592"/>
      <c r="Q70" s="1592"/>
    </row>
    <row r="71" spans="2:17" s="667" customFormat="1" ht="75.75" customHeight="1">
      <c r="B71" s="1277" t="s">
        <v>443</v>
      </c>
      <c r="C71" s="1279" t="s">
        <v>2995</v>
      </c>
      <c r="D71" s="565" t="s">
        <v>3005</v>
      </c>
      <c r="E71" s="1275">
        <v>34502055</v>
      </c>
      <c r="F71" s="1279" t="s">
        <v>3001</v>
      </c>
      <c r="G71" s="1279" t="s">
        <v>476</v>
      </c>
      <c r="H71" s="162">
        <v>41761</v>
      </c>
      <c r="I71" s="1275">
        <v>144085</v>
      </c>
      <c r="J71" s="1279" t="s">
        <v>3006</v>
      </c>
      <c r="K71" s="1279" t="s">
        <v>3007</v>
      </c>
      <c r="L71" s="1279" t="s">
        <v>3008</v>
      </c>
      <c r="M71" s="1275" t="s">
        <v>18</v>
      </c>
      <c r="N71" s="1275" t="s">
        <v>18</v>
      </c>
      <c r="O71" s="1275" t="s">
        <v>18</v>
      </c>
      <c r="P71" s="1592"/>
      <c r="Q71" s="1592"/>
    </row>
    <row r="72" spans="2:17" s="667" customFormat="1" ht="75.75" customHeight="1">
      <c r="B72" s="1277" t="s">
        <v>443</v>
      </c>
      <c r="C72" s="1279" t="s">
        <v>2995</v>
      </c>
      <c r="D72" s="565" t="s">
        <v>3009</v>
      </c>
      <c r="E72" s="1275">
        <v>10472098</v>
      </c>
      <c r="F72" s="1279" t="s">
        <v>1651</v>
      </c>
      <c r="G72" s="1279" t="s">
        <v>131</v>
      </c>
      <c r="H72" s="162">
        <v>39073</v>
      </c>
      <c r="I72" s="1275" t="s">
        <v>5</v>
      </c>
      <c r="J72" s="1279" t="s">
        <v>3010</v>
      </c>
      <c r="K72" s="1279" t="s">
        <v>3011</v>
      </c>
      <c r="L72" s="1279" t="s">
        <v>3012</v>
      </c>
      <c r="M72" s="1275" t="s">
        <v>18</v>
      </c>
      <c r="N72" s="1275" t="s">
        <v>18</v>
      </c>
      <c r="O72" s="1275" t="s">
        <v>18</v>
      </c>
      <c r="P72" s="1592"/>
      <c r="Q72" s="1592"/>
    </row>
    <row r="73" spans="2:17" s="667" customFormat="1" ht="75.75" customHeight="1">
      <c r="B73" s="1277" t="s">
        <v>443</v>
      </c>
      <c r="C73" s="1279" t="s">
        <v>2995</v>
      </c>
      <c r="D73" s="1275" t="s">
        <v>2962</v>
      </c>
      <c r="E73" s="1275">
        <v>39327113</v>
      </c>
      <c r="F73" s="1279" t="s">
        <v>1651</v>
      </c>
      <c r="G73" s="1279" t="s">
        <v>131</v>
      </c>
      <c r="H73" s="162">
        <v>38696</v>
      </c>
      <c r="I73" s="1275" t="s">
        <v>5</v>
      </c>
      <c r="J73" s="1279" t="s">
        <v>3013</v>
      </c>
      <c r="K73" s="1279" t="s">
        <v>3014</v>
      </c>
      <c r="L73" s="1279" t="s">
        <v>3015</v>
      </c>
      <c r="M73" s="1275" t="s">
        <v>18</v>
      </c>
      <c r="N73" s="1275" t="s">
        <v>18</v>
      </c>
      <c r="O73" s="1275" t="s">
        <v>18</v>
      </c>
      <c r="P73" s="1592"/>
      <c r="Q73" s="1592"/>
    </row>
    <row r="74" spans="2:17">
      <c r="B74" s="59"/>
      <c r="C74" s="59"/>
      <c r="D74" s="59"/>
      <c r="E74" s="59"/>
      <c r="F74" s="59"/>
      <c r="G74" s="59"/>
      <c r="H74" s="59"/>
      <c r="I74" s="59"/>
      <c r="J74" s="59"/>
      <c r="K74" s="59"/>
      <c r="L74" s="59"/>
      <c r="M74" s="59"/>
      <c r="N74" s="59"/>
      <c r="O74" s="59"/>
      <c r="P74" s="1528"/>
      <c r="Q74" s="1528"/>
    </row>
    <row r="75" spans="2:17" ht="15.75" thickBot="1">
      <c r="B75" s="1553" t="s">
        <v>139</v>
      </c>
      <c r="C75" s="1554"/>
      <c r="D75" s="1554"/>
      <c r="E75" s="1554"/>
      <c r="F75" s="1554"/>
      <c r="G75" s="1554"/>
      <c r="H75" s="1554"/>
      <c r="I75" s="1554"/>
      <c r="J75" s="1554"/>
      <c r="K75" s="1554"/>
      <c r="L75" s="1554"/>
      <c r="M75" s="1554"/>
      <c r="N75" s="1555"/>
      <c r="O75" s="59"/>
      <c r="P75" s="1528"/>
      <c r="Q75" s="1528"/>
    </row>
    <row r="78" spans="2:17" ht="46.15" customHeight="1">
      <c r="B78" s="22" t="s">
        <v>17</v>
      </c>
      <c r="C78" s="22" t="s">
        <v>80</v>
      </c>
      <c r="D78" s="1522" t="s">
        <v>79</v>
      </c>
      <c r="E78" s="1523"/>
    </row>
    <row r="79" spans="2:17" ht="46.9" customHeight="1">
      <c r="B79" s="78" t="s">
        <v>140</v>
      </c>
      <c r="C79" s="1275" t="s">
        <v>18</v>
      </c>
      <c r="D79" s="1528"/>
      <c r="E79" s="1528"/>
      <c r="F79" s="166"/>
    </row>
    <row r="82" spans="1:26">
      <c r="B82" s="1505" t="s">
        <v>141</v>
      </c>
      <c r="C82" s="1506"/>
      <c r="D82" s="1506"/>
      <c r="E82" s="1506"/>
      <c r="F82" s="1506"/>
      <c r="G82" s="1506"/>
      <c r="H82" s="1506"/>
      <c r="I82" s="1506"/>
      <c r="J82" s="1506"/>
      <c r="K82" s="1506"/>
      <c r="L82" s="1506"/>
      <c r="M82" s="1506"/>
      <c r="N82" s="1506"/>
      <c r="O82" s="1506"/>
      <c r="P82" s="1506"/>
    </row>
    <row r="84" spans="1:26" ht="15.75" thickBot="1"/>
    <row r="85" spans="1:26" ht="15.75" thickBot="1">
      <c r="B85" s="1532" t="s">
        <v>142</v>
      </c>
      <c r="C85" s="1533"/>
      <c r="D85" s="1533"/>
      <c r="E85" s="1533"/>
      <c r="F85" s="1533"/>
      <c r="G85" s="1533"/>
      <c r="H85" s="1533"/>
      <c r="I85" s="1533"/>
      <c r="J85" s="1533"/>
      <c r="K85" s="1533"/>
      <c r="L85" s="1533"/>
      <c r="M85" s="1533"/>
      <c r="N85" s="1534"/>
    </row>
    <row r="87" spans="1:26" ht="15.75" thickBot="1">
      <c r="M87" s="10"/>
      <c r="N87" s="10"/>
    </row>
    <row r="88" spans="1:26" s="39" customFormat="1" ht="109.5" customHeight="1">
      <c r="B88" s="11" t="s">
        <v>33</v>
      </c>
      <c r="C88" s="11" t="s">
        <v>34</v>
      </c>
      <c r="D88" s="11" t="s">
        <v>35</v>
      </c>
      <c r="E88" s="11" t="s">
        <v>36</v>
      </c>
      <c r="F88" s="11" t="s">
        <v>37</v>
      </c>
      <c r="G88" s="11" t="s">
        <v>38</v>
      </c>
      <c r="H88" s="11" t="s">
        <v>39</v>
      </c>
      <c r="I88" s="11" t="s">
        <v>40</v>
      </c>
      <c r="J88" s="11" t="s">
        <v>41</v>
      </c>
      <c r="K88" s="11" t="s">
        <v>42</v>
      </c>
      <c r="L88" s="11" t="s">
        <v>43</v>
      </c>
      <c r="M88" s="12" t="s">
        <v>44</v>
      </c>
      <c r="N88" s="11" t="s">
        <v>45</v>
      </c>
      <c r="O88" s="11" t="s">
        <v>46</v>
      </c>
      <c r="P88" s="13" t="s">
        <v>47</v>
      </c>
      <c r="Q88" s="13" t="s">
        <v>48</v>
      </c>
    </row>
    <row r="89" spans="1:26" s="627" customFormat="1" ht="45.75" customHeight="1">
      <c r="A89" s="1311">
        <v>1</v>
      </c>
      <c r="B89" s="624" t="s">
        <v>2933</v>
      </c>
      <c r="C89" s="580" t="s">
        <v>2933</v>
      </c>
      <c r="D89" s="338" t="s">
        <v>340</v>
      </c>
      <c r="E89" s="568" t="s">
        <v>2975</v>
      </c>
      <c r="F89" s="668" t="s">
        <v>18</v>
      </c>
      <c r="G89" s="669" t="s">
        <v>5</v>
      </c>
      <c r="H89" s="670">
        <v>40910</v>
      </c>
      <c r="I89" s="670">
        <v>41274</v>
      </c>
      <c r="J89" s="490" t="s">
        <v>19</v>
      </c>
      <c r="K89" s="671" t="s">
        <v>2976</v>
      </c>
      <c r="L89" s="490" t="s">
        <v>5</v>
      </c>
      <c r="M89" s="672">
        <v>300</v>
      </c>
      <c r="N89" s="341" t="s">
        <v>5</v>
      </c>
      <c r="O89" s="673"/>
      <c r="P89" s="674"/>
      <c r="Q89" s="659" t="s">
        <v>3016</v>
      </c>
      <c r="R89" s="63"/>
      <c r="S89" s="63"/>
      <c r="T89" s="63"/>
      <c r="U89" s="63"/>
      <c r="V89" s="63"/>
      <c r="W89" s="63"/>
      <c r="X89" s="63"/>
      <c r="Y89" s="63"/>
      <c r="Z89" s="63"/>
    </row>
    <row r="90" spans="1:26" s="136" customFormat="1">
      <c r="A90" s="129"/>
      <c r="B90" s="130" t="s">
        <v>29</v>
      </c>
      <c r="C90" s="131"/>
      <c r="D90" s="109"/>
      <c r="E90" s="132"/>
      <c r="F90" s="131"/>
      <c r="G90" s="131"/>
      <c r="H90" s="131"/>
      <c r="I90" s="133"/>
      <c r="J90" s="133"/>
      <c r="K90" s="675" t="str">
        <f>+K89</f>
        <v>6.96</v>
      </c>
      <c r="L90" s="675">
        <f>+SUM(L89)</f>
        <v>0</v>
      </c>
      <c r="M90" s="675">
        <f>+SUM(M89)</f>
        <v>300</v>
      </c>
      <c r="N90" s="675">
        <f>+SUM(N89)</f>
        <v>0</v>
      </c>
      <c r="O90" s="519"/>
      <c r="P90" s="519"/>
      <c r="Q90" s="135"/>
    </row>
    <row r="91" spans="1:26">
      <c r="B91" s="66"/>
      <c r="C91" s="66"/>
      <c r="D91" s="66"/>
      <c r="E91" s="68"/>
      <c r="F91" s="66"/>
      <c r="G91" s="66"/>
      <c r="H91" s="66"/>
      <c r="I91" s="66"/>
      <c r="J91" s="66"/>
      <c r="K91" s="66"/>
      <c r="L91" s="66"/>
      <c r="M91" s="66"/>
      <c r="N91" s="66"/>
      <c r="O91" s="66"/>
      <c r="P91" s="66"/>
    </row>
    <row r="92" spans="1:26">
      <c r="B92" s="19" t="s">
        <v>156</v>
      </c>
      <c r="C92" s="84" t="str">
        <f>+K90</f>
        <v>6.96</v>
      </c>
      <c r="H92" s="112"/>
      <c r="I92" s="112"/>
      <c r="J92" s="112"/>
      <c r="K92" s="112"/>
      <c r="L92" s="112"/>
      <c r="M92" s="112"/>
      <c r="N92" s="66"/>
      <c r="O92" s="66"/>
      <c r="P92" s="66"/>
    </row>
    <row r="94" spans="1:26" ht="15.75" thickBot="1"/>
    <row r="95" spans="1:26" ht="49.5" customHeight="1" thickBot="1">
      <c r="B95" s="24" t="s">
        <v>157</v>
      </c>
      <c r="C95" s="25" t="s">
        <v>158</v>
      </c>
      <c r="D95" s="24" t="s">
        <v>28</v>
      </c>
      <c r="E95" s="25" t="s">
        <v>159</v>
      </c>
    </row>
    <row r="96" spans="1:26" ht="14.25" customHeight="1">
      <c r="B96" s="85" t="s">
        <v>160</v>
      </c>
      <c r="C96" s="86">
        <v>20</v>
      </c>
      <c r="D96" s="167">
        <v>20</v>
      </c>
      <c r="E96" s="1536">
        <f>+D96+D97+D98</f>
        <v>20</v>
      </c>
    </row>
    <row r="97" spans="2:17">
      <c r="B97" s="85" t="s">
        <v>161</v>
      </c>
      <c r="C97" s="71">
        <v>30</v>
      </c>
      <c r="D97" s="1275">
        <v>0</v>
      </c>
      <c r="E97" s="1537"/>
    </row>
    <row r="98" spans="2:17" ht="15.75" thickBot="1">
      <c r="B98" s="85" t="s">
        <v>162</v>
      </c>
      <c r="C98" s="87">
        <v>40</v>
      </c>
      <c r="D98" s="168">
        <v>0</v>
      </c>
      <c r="E98" s="1538"/>
    </row>
    <row r="100" spans="2:17" ht="15.75" thickBot="1"/>
    <row r="101" spans="2:17" ht="15.75" thickBot="1">
      <c r="B101" s="1532" t="s">
        <v>163</v>
      </c>
      <c r="C101" s="1533"/>
      <c r="D101" s="1533"/>
      <c r="E101" s="1533"/>
      <c r="F101" s="1533"/>
      <c r="G101" s="1533"/>
      <c r="H101" s="1533"/>
      <c r="I101" s="1533"/>
      <c r="J101" s="1533"/>
      <c r="K101" s="1533"/>
      <c r="L101" s="1533"/>
      <c r="M101" s="1533"/>
      <c r="N101" s="1534"/>
    </row>
    <row r="103" spans="2:17" ht="76.5" customHeight="1">
      <c r="B103" s="1309" t="s">
        <v>88</v>
      </c>
      <c r="C103" s="1309" t="s">
        <v>89</v>
      </c>
      <c r="D103" s="1309" t="s">
        <v>90</v>
      </c>
      <c r="E103" s="1309" t="s">
        <v>91</v>
      </c>
      <c r="F103" s="1309" t="s">
        <v>92</v>
      </c>
      <c r="G103" s="1309" t="s">
        <v>93</v>
      </c>
      <c r="H103" s="1309" t="s">
        <v>94</v>
      </c>
      <c r="I103" s="1309" t="s">
        <v>95</v>
      </c>
      <c r="J103" s="1522" t="s">
        <v>164</v>
      </c>
      <c r="K103" s="1529"/>
      <c r="L103" s="1523"/>
      <c r="M103" s="1309" t="s">
        <v>97</v>
      </c>
      <c r="N103" s="1309" t="s">
        <v>234</v>
      </c>
      <c r="O103" s="1309" t="s">
        <v>235</v>
      </c>
      <c r="P103" s="1522" t="s">
        <v>79</v>
      </c>
      <c r="Q103" s="1523"/>
    </row>
    <row r="104" spans="2:17" s="166" customFormat="1" ht="62.25" customHeight="1">
      <c r="B104" s="1307" t="s">
        <v>3017</v>
      </c>
      <c r="C104" s="676" t="s">
        <v>3018</v>
      </c>
      <c r="D104" s="1313" t="s">
        <v>3005</v>
      </c>
      <c r="E104" s="1313">
        <v>34502055</v>
      </c>
      <c r="F104" s="1286" t="s">
        <v>3019</v>
      </c>
      <c r="G104" s="1286" t="s">
        <v>476</v>
      </c>
      <c r="H104" s="677" t="s">
        <v>5</v>
      </c>
      <c r="I104" s="1313" t="s">
        <v>5</v>
      </c>
      <c r="J104" s="1286" t="s">
        <v>368</v>
      </c>
      <c r="K104" s="1286" t="s">
        <v>368</v>
      </c>
      <c r="L104" s="1286" t="s">
        <v>368</v>
      </c>
      <c r="M104" s="1313" t="s">
        <v>18</v>
      </c>
      <c r="N104" s="1313" t="s">
        <v>19</v>
      </c>
      <c r="O104" s="1313" t="s">
        <v>18</v>
      </c>
      <c r="P104" s="1743" t="s">
        <v>3020</v>
      </c>
      <c r="Q104" s="1743"/>
    </row>
    <row r="105" spans="2:17" s="166" customFormat="1" ht="63.75" customHeight="1">
      <c r="B105" s="1307" t="s">
        <v>3021</v>
      </c>
      <c r="C105" s="676" t="s">
        <v>3018</v>
      </c>
      <c r="D105" s="1275" t="s">
        <v>3022</v>
      </c>
      <c r="E105" s="1275">
        <v>34331508</v>
      </c>
      <c r="F105" s="1279" t="s">
        <v>1038</v>
      </c>
      <c r="G105" s="1286" t="s">
        <v>1624</v>
      </c>
      <c r="H105" s="162">
        <v>39738</v>
      </c>
      <c r="I105" s="1275" t="s">
        <v>5</v>
      </c>
      <c r="J105" s="1279" t="s">
        <v>3023</v>
      </c>
      <c r="K105" s="1279" t="s">
        <v>3024</v>
      </c>
      <c r="L105" s="1279" t="s">
        <v>3025</v>
      </c>
      <c r="M105" s="1275" t="s">
        <v>18</v>
      </c>
      <c r="N105" s="1275" t="s">
        <v>19</v>
      </c>
      <c r="O105" s="1275" t="s">
        <v>18</v>
      </c>
      <c r="P105" s="1743" t="s">
        <v>3026</v>
      </c>
      <c r="Q105" s="1743"/>
    </row>
    <row r="106" spans="2:17" s="166" customFormat="1" ht="46.5" customHeight="1">
      <c r="B106" s="1307" t="s">
        <v>1375</v>
      </c>
      <c r="C106" s="676" t="s">
        <v>3018</v>
      </c>
      <c r="D106" s="678" t="s">
        <v>2968</v>
      </c>
      <c r="E106" s="1313">
        <v>1062294874</v>
      </c>
      <c r="F106" s="678" t="s">
        <v>1792</v>
      </c>
      <c r="G106" s="1286" t="s">
        <v>2969</v>
      </c>
      <c r="H106" s="677">
        <v>41726</v>
      </c>
      <c r="I106" s="1286" t="s">
        <v>5</v>
      </c>
      <c r="J106" s="1286" t="s">
        <v>5</v>
      </c>
      <c r="K106" s="1286" t="s">
        <v>5</v>
      </c>
      <c r="L106" s="1286" t="s">
        <v>5</v>
      </c>
      <c r="M106" s="1313" t="s">
        <v>18</v>
      </c>
      <c r="N106" s="1313" t="s">
        <v>18</v>
      </c>
      <c r="O106" s="1313" t="s">
        <v>18</v>
      </c>
      <c r="P106" s="1743" t="s">
        <v>324</v>
      </c>
      <c r="Q106" s="1743"/>
    </row>
    <row r="107" spans="2:17" s="166" customFormat="1" ht="46.5" customHeight="1">
      <c r="B107" s="1750" t="s">
        <v>2971</v>
      </c>
      <c r="C107" s="1750"/>
      <c r="D107" s="1750"/>
      <c r="E107" s="1750"/>
      <c r="F107" s="1750"/>
      <c r="G107" s="1750"/>
      <c r="H107" s="1750"/>
      <c r="I107" s="662"/>
      <c r="J107" s="662"/>
      <c r="K107" s="662"/>
      <c r="L107" s="662"/>
      <c r="M107" s="679"/>
      <c r="N107" s="679"/>
      <c r="O107" s="679"/>
      <c r="P107" s="663"/>
      <c r="Q107" s="663"/>
    </row>
    <row r="108" spans="2:17" ht="15.75" thickBot="1"/>
    <row r="109" spans="2:17" ht="54" customHeight="1">
      <c r="B109" s="1283" t="s">
        <v>17</v>
      </c>
      <c r="C109" s="1283" t="s">
        <v>157</v>
      </c>
      <c r="D109" s="1309" t="s">
        <v>158</v>
      </c>
      <c r="E109" s="1283" t="s">
        <v>28</v>
      </c>
      <c r="F109" s="25" t="s">
        <v>228</v>
      </c>
      <c r="G109" s="431"/>
    </row>
    <row r="110" spans="2:17" ht="145.5" customHeight="1">
      <c r="B110" s="1540" t="s">
        <v>229</v>
      </c>
      <c r="C110" s="115" t="s">
        <v>230</v>
      </c>
      <c r="D110" s="1256">
        <v>25</v>
      </c>
      <c r="E110" s="1275">
        <v>0</v>
      </c>
      <c r="F110" s="1541">
        <v>10</v>
      </c>
      <c r="G110" s="680"/>
    </row>
    <row r="111" spans="2:17" ht="133.5" customHeight="1">
      <c r="B111" s="1540"/>
      <c r="C111" s="115" t="s">
        <v>231</v>
      </c>
      <c r="D111" s="1262">
        <v>25</v>
      </c>
      <c r="E111" s="1275">
        <v>0</v>
      </c>
      <c r="F111" s="1542"/>
      <c r="G111" s="680"/>
    </row>
    <row r="112" spans="2:17" ht="133.5" customHeight="1">
      <c r="B112" s="1540"/>
      <c r="C112" s="115" t="s">
        <v>232</v>
      </c>
      <c r="D112" s="1256">
        <v>10</v>
      </c>
      <c r="E112" s="1275">
        <v>10</v>
      </c>
      <c r="F112" s="1543"/>
      <c r="G112" s="680"/>
    </row>
    <row r="113" spans="2:5">
      <c r="C113" s="57"/>
    </row>
    <row r="115" spans="2:5">
      <c r="B115" s="8" t="s">
        <v>233</v>
      </c>
    </row>
    <row r="118" spans="2:5">
      <c r="B118" s="1309" t="s">
        <v>17</v>
      </c>
      <c r="C118" s="1309" t="s">
        <v>27</v>
      </c>
      <c r="D118" s="1283" t="s">
        <v>28</v>
      </c>
      <c r="E118" s="1283" t="s">
        <v>29</v>
      </c>
    </row>
    <row r="119" spans="2:5" ht="61.5" customHeight="1">
      <c r="B119" s="1302" t="s">
        <v>236</v>
      </c>
      <c r="C119" s="1262">
        <v>40</v>
      </c>
      <c r="D119" s="1256">
        <f>+E96</f>
        <v>20</v>
      </c>
      <c r="E119" s="1519">
        <f>+D119+D120</f>
        <v>30</v>
      </c>
    </row>
    <row r="120" spans="2:5" ht="88.5" customHeight="1">
      <c r="B120" s="1302" t="s">
        <v>237</v>
      </c>
      <c r="C120" s="1262">
        <v>60</v>
      </c>
      <c r="D120" s="1256">
        <f>+F110</f>
        <v>10</v>
      </c>
      <c r="E120" s="1520"/>
    </row>
  </sheetData>
  <mergeCells count="48">
    <mergeCell ref="P105:Q105"/>
    <mergeCell ref="P106:Q106"/>
    <mergeCell ref="B107:H107"/>
    <mergeCell ref="B110:B112"/>
    <mergeCell ref="F110:F112"/>
    <mergeCell ref="E119:E120"/>
    <mergeCell ref="B85:N85"/>
    <mergeCell ref="E96:E98"/>
    <mergeCell ref="B101:N101"/>
    <mergeCell ref="J103:L103"/>
    <mergeCell ref="P103:Q103"/>
    <mergeCell ref="P104:Q104"/>
    <mergeCell ref="P74:Q74"/>
    <mergeCell ref="B75:N75"/>
    <mergeCell ref="P75:Q75"/>
    <mergeCell ref="D78:E78"/>
    <mergeCell ref="D79:E79"/>
    <mergeCell ref="B82:P82"/>
    <mergeCell ref="P73:Q73"/>
    <mergeCell ref="O56:P56"/>
    <mergeCell ref="B62:N62"/>
    <mergeCell ref="J65:L65"/>
    <mergeCell ref="P65:Q65"/>
    <mergeCell ref="P66:Q66"/>
    <mergeCell ref="P67:Q67"/>
    <mergeCell ref="P68:Q68"/>
    <mergeCell ref="P69:Q69"/>
    <mergeCell ref="P70:Q70"/>
    <mergeCell ref="P71:Q71"/>
    <mergeCell ref="P72:Q72"/>
    <mergeCell ref="O55:P55"/>
    <mergeCell ref="C10:E10"/>
    <mergeCell ref="C11:D11"/>
    <mergeCell ref="B14:C15"/>
    <mergeCell ref="B16:C16"/>
    <mergeCell ref="E34:E35"/>
    <mergeCell ref="M37:N37"/>
    <mergeCell ref="B46:B47"/>
    <mergeCell ref="C46:C47"/>
    <mergeCell ref="D46:E46"/>
    <mergeCell ref="C50:N50"/>
    <mergeCell ref="B52:N52"/>
    <mergeCell ref="C9:N9"/>
    <mergeCell ref="B2:P2"/>
    <mergeCell ref="B4:P4"/>
    <mergeCell ref="C6:N6"/>
    <mergeCell ref="C7:N7"/>
    <mergeCell ref="C8:N8"/>
  </mergeCells>
  <dataValidations count="2">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H79" zoomScale="80" zoomScaleNormal="80" workbookViewId="0">
      <selection activeCell="I90" sqref="I90"/>
    </sheetView>
  </sheetViews>
  <sheetFormatPr baseColWidth="10" defaultRowHeight="15"/>
  <cols>
    <col min="1" max="1" width="3.140625" style="28" bestFit="1" customWidth="1"/>
    <col min="2" max="2" width="63.57031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1374" bestFit="1" customWidth="1"/>
    <col min="12" max="12" width="24.5703125" style="28" customWidth="1"/>
    <col min="13" max="13" width="18.7109375" style="28" customWidth="1"/>
    <col min="14" max="14" width="22.140625" style="28" customWidth="1"/>
    <col min="15" max="15" width="26.140625" style="28" customWidth="1"/>
    <col min="16" max="16" width="19.5703125" style="28" bestFit="1" customWidth="1"/>
    <col min="17" max="17" width="23.85546875" style="28" customWidth="1"/>
    <col min="18" max="18" width="15.14062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3118</v>
      </c>
      <c r="D10" s="1514"/>
      <c r="E10" s="1515"/>
      <c r="F10" s="32"/>
      <c r="G10" s="32"/>
      <c r="H10" s="32"/>
      <c r="I10" s="32"/>
      <c r="J10" s="32"/>
      <c r="K10" s="1375"/>
      <c r="L10" s="32"/>
      <c r="M10" s="32"/>
      <c r="N10" s="33"/>
    </row>
    <row r="11" spans="2:16" ht="15.75" thickBot="1">
      <c r="B11" s="117" t="s">
        <v>8</v>
      </c>
      <c r="C11" s="1308">
        <v>41989</v>
      </c>
      <c r="D11" s="35"/>
      <c r="E11" s="35"/>
      <c r="F11" s="35"/>
      <c r="G11" s="35"/>
      <c r="H11" s="35"/>
      <c r="I11" s="35"/>
      <c r="J11" s="35"/>
      <c r="K11" s="1376"/>
      <c r="L11" s="35"/>
      <c r="M11" s="35"/>
      <c r="N11" s="37"/>
    </row>
    <row r="12" spans="2:16">
      <c r="B12" s="94"/>
      <c r="C12" s="38"/>
      <c r="D12" s="96"/>
      <c r="E12" s="96"/>
      <c r="F12" s="96"/>
      <c r="G12" s="96"/>
      <c r="H12" s="96"/>
      <c r="I12" s="39"/>
      <c r="J12" s="39"/>
      <c r="K12" s="1377"/>
      <c r="L12" s="39"/>
      <c r="M12" s="39"/>
      <c r="N12" s="96"/>
    </row>
    <row r="13" spans="2:16">
      <c r="I13" s="39"/>
      <c r="J13" s="39"/>
      <c r="K13" s="1377"/>
      <c r="L13" s="39"/>
      <c r="M13" s="39"/>
      <c r="N13" s="1289"/>
    </row>
    <row r="14" spans="2:16" ht="45.75" customHeight="1">
      <c r="B14" s="1516" t="s">
        <v>9</v>
      </c>
      <c r="C14" s="1516"/>
      <c r="D14" s="1265" t="s">
        <v>10</v>
      </c>
      <c r="E14" s="1265" t="s">
        <v>11</v>
      </c>
      <c r="F14" s="1265" t="s">
        <v>12</v>
      </c>
      <c r="G14" s="148"/>
      <c r="I14" s="41"/>
      <c r="J14" s="41"/>
      <c r="K14" s="1378"/>
      <c r="L14" s="41"/>
      <c r="M14" s="41"/>
      <c r="N14" s="1289"/>
    </row>
    <row r="15" spans="2:16">
      <c r="B15" s="1516"/>
      <c r="C15" s="1516"/>
      <c r="D15" s="1265">
        <v>15</v>
      </c>
      <c r="E15" s="42">
        <v>1973425545</v>
      </c>
      <c r="F15" s="149">
        <v>945</v>
      </c>
      <c r="G15" s="150"/>
      <c r="I15" s="45"/>
      <c r="J15" s="45"/>
      <c r="K15" s="1379"/>
      <c r="L15" s="45"/>
      <c r="M15" s="45"/>
      <c r="N15" s="1289"/>
    </row>
    <row r="16" spans="2:16" ht="15.75" thickBot="1">
      <c r="B16" s="1517" t="s">
        <v>13</v>
      </c>
      <c r="C16" s="1518"/>
      <c r="D16" s="1265"/>
      <c r="E16" s="502">
        <f>SUM(E15:E15)</f>
        <v>1973425545</v>
      </c>
      <c r="F16" s="149">
        <f>SUM(F15:F15)</f>
        <v>945</v>
      </c>
      <c r="G16" s="150"/>
      <c r="H16" s="46"/>
      <c r="I16" s="39"/>
      <c r="J16" s="39"/>
      <c r="K16" s="1377"/>
      <c r="L16" s="39"/>
      <c r="M16" s="39"/>
      <c r="N16" s="47"/>
    </row>
    <row r="17" spans="1:14" ht="45.75" thickBot="1">
      <c r="A17" s="48"/>
      <c r="B17" s="49" t="s">
        <v>14</v>
      </c>
      <c r="C17" s="49" t="s">
        <v>15</v>
      </c>
      <c r="E17" s="41"/>
      <c r="F17" s="41"/>
      <c r="G17" s="41"/>
      <c r="H17" s="41"/>
      <c r="I17" s="50"/>
      <c r="J17" s="50"/>
      <c r="K17" s="1380"/>
      <c r="L17" s="50"/>
      <c r="M17" s="50"/>
    </row>
    <row r="18" spans="1:14" ht="15.75" thickBot="1">
      <c r="A18" s="51"/>
      <c r="C18" s="223">
        <f>F16*80%</f>
        <v>756</v>
      </c>
      <c r="D18" s="224"/>
      <c r="E18" s="225">
        <f>E16</f>
        <v>1973425545</v>
      </c>
      <c r="F18" s="7"/>
      <c r="G18" s="7"/>
      <c r="H18" s="7"/>
      <c r="I18" s="53"/>
      <c r="J18" s="53"/>
      <c r="K18" s="1380"/>
      <c r="L18" s="53"/>
      <c r="M18" s="53"/>
    </row>
    <row r="19" spans="1:14">
      <c r="A19" s="142"/>
      <c r="C19" s="54"/>
      <c r="D19" s="45"/>
      <c r="E19" s="56"/>
      <c r="F19" s="7"/>
      <c r="G19" s="7"/>
      <c r="H19" s="7"/>
      <c r="I19" s="53"/>
      <c r="J19" s="53"/>
      <c r="K19" s="1380"/>
      <c r="L19" s="53"/>
      <c r="M19" s="53"/>
    </row>
    <row r="20" spans="1:14">
      <c r="A20" s="142"/>
      <c r="C20" s="54"/>
      <c r="D20" s="45"/>
      <c r="E20" s="56"/>
      <c r="F20" s="7"/>
      <c r="G20" s="7"/>
      <c r="H20" s="7"/>
      <c r="I20" s="53"/>
      <c r="J20" s="53"/>
      <c r="K20" s="1380"/>
      <c r="L20" s="53"/>
      <c r="M20" s="53"/>
    </row>
    <row r="21" spans="1:14">
      <c r="A21" s="142"/>
      <c r="B21" s="8" t="s">
        <v>16</v>
      </c>
      <c r="C21" s="57"/>
      <c r="D21" s="57"/>
      <c r="E21" s="57"/>
      <c r="F21" s="57"/>
      <c r="G21" s="57"/>
      <c r="H21" s="57"/>
      <c r="I21" s="39"/>
      <c r="J21" s="39"/>
      <c r="K21" s="1377"/>
      <c r="L21" s="39"/>
      <c r="M21" s="39"/>
      <c r="N21" s="1289"/>
    </row>
    <row r="22" spans="1:14">
      <c r="A22" s="142"/>
      <c r="B22" s="57"/>
      <c r="C22" s="57"/>
      <c r="D22" s="57"/>
      <c r="E22" s="57"/>
      <c r="F22" s="57"/>
      <c r="G22" s="57"/>
      <c r="H22" s="57"/>
      <c r="I22" s="39"/>
      <c r="J22" s="39"/>
      <c r="K22" s="1377"/>
      <c r="L22" s="39"/>
      <c r="M22" s="39"/>
      <c r="N22" s="1289"/>
    </row>
    <row r="23" spans="1:14">
      <c r="A23" s="142"/>
      <c r="B23" s="1309" t="s">
        <v>17</v>
      </c>
      <c r="C23" s="1309" t="s">
        <v>18</v>
      </c>
      <c r="D23" s="1309" t="s">
        <v>19</v>
      </c>
      <c r="E23" s="148"/>
      <c r="F23" s="57"/>
      <c r="G23" s="57"/>
      <c r="H23" s="57"/>
      <c r="I23" s="39"/>
      <c r="J23" s="39"/>
      <c r="K23" s="1377"/>
      <c r="L23" s="39"/>
      <c r="M23" s="39"/>
      <c r="N23" s="1289"/>
    </row>
    <row r="24" spans="1:14">
      <c r="A24" s="142"/>
      <c r="B24" s="59" t="s">
        <v>20</v>
      </c>
      <c r="C24" s="59" t="s">
        <v>63</v>
      </c>
      <c r="D24" s="59"/>
      <c r="E24" s="1751"/>
      <c r="F24" s="57"/>
      <c r="G24" s="57"/>
      <c r="H24" s="57"/>
      <c r="I24" s="39"/>
      <c r="J24" s="39"/>
      <c r="K24" s="1377"/>
      <c r="L24" s="39"/>
      <c r="M24" s="39"/>
      <c r="N24" s="1289"/>
    </row>
    <row r="25" spans="1:14">
      <c r="A25" s="142"/>
      <c r="B25" s="59" t="s">
        <v>22</v>
      </c>
      <c r="C25" s="59" t="s">
        <v>63</v>
      </c>
      <c r="D25" s="59"/>
      <c r="E25" s="1751"/>
      <c r="F25" s="57"/>
      <c r="G25" s="57"/>
      <c r="H25" s="57"/>
      <c r="I25" s="39"/>
      <c r="J25" s="39"/>
      <c r="K25" s="1377"/>
      <c r="L25" s="39"/>
      <c r="M25" s="39"/>
      <c r="N25" s="1289"/>
    </row>
    <row r="26" spans="1:14">
      <c r="A26" s="142"/>
      <c r="B26" s="59" t="s">
        <v>23</v>
      </c>
      <c r="C26" s="59" t="s">
        <v>21</v>
      </c>
      <c r="D26" s="59"/>
      <c r="E26" s="702"/>
      <c r="F26" s="57"/>
      <c r="G26" s="57"/>
      <c r="H26" s="57"/>
      <c r="I26" s="39"/>
      <c r="J26" s="39"/>
      <c r="K26" s="1377"/>
      <c r="L26" s="39"/>
      <c r="M26" s="39"/>
      <c r="N26" s="1289"/>
    </row>
    <row r="27" spans="1:14">
      <c r="A27" s="142"/>
      <c r="B27" s="59" t="s">
        <v>24</v>
      </c>
      <c r="C27" s="59" t="s">
        <v>63</v>
      </c>
      <c r="D27" s="59"/>
      <c r="E27" s="702"/>
      <c r="F27" s="57"/>
      <c r="G27" s="57"/>
      <c r="H27" s="57"/>
      <c r="I27" s="39"/>
      <c r="J27" s="39"/>
      <c r="K27" s="1377"/>
      <c r="L27" s="39"/>
      <c r="M27" s="39"/>
      <c r="N27" s="1289"/>
    </row>
    <row r="28" spans="1:14">
      <c r="A28" s="142"/>
      <c r="B28" s="88" t="s">
        <v>240</v>
      </c>
      <c r="C28" s="88" t="s">
        <v>21</v>
      </c>
      <c r="D28" s="88"/>
      <c r="E28" s="208"/>
      <c r="F28" s="57"/>
      <c r="G28" s="57"/>
      <c r="H28" s="57"/>
      <c r="I28" s="39"/>
      <c r="J28" s="39"/>
      <c r="K28" s="1377"/>
      <c r="L28" s="39"/>
      <c r="M28" s="39"/>
      <c r="N28" s="1289"/>
    </row>
    <row r="29" spans="1:14">
      <c r="A29" s="142"/>
      <c r="B29" s="57"/>
      <c r="C29" s="57"/>
      <c r="D29" s="57"/>
      <c r="E29" s="57"/>
      <c r="F29" s="57"/>
      <c r="G29" s="57"/>
      <c r="H29" s="57"/>
      <c r="I29" s="39"/>
      <c r="J29" s="39"/>
      <c r="K29" s="1377"/>
      <c r="L29" s="39"/>
      <c r="M29" s="39"/>
      <c r="N29" s="1289"/>
    </row>
    <row r="30" spans="1:14">
      <c r="A30" s="142"/>
      <c r="B30" s="8" t="s">
        <v>26</v>
      </c>
      <c r="C30" s="57"/>
      <c r="D30" s="57"/>
      <c r="E30" s="57"/>
      <c r="F30" s="57"/>
      <c r="G30" s="57"/>
      <c r="H30" s="57"/>
      <c r="I30" s="39"/>
      <c r="J30" s="39"/>
      <c r="K30" s="1377"/>
      <c r="L30" s="39"/>
      <c r="M30" s="39"/>
      <c r="N30" s="1289"/>
    </row>
    <row r="31" spans="1:14">
      <c r="A31" s="142"/>
      <c r="B31" s="57"/>
      <c r="C31" s="57"/>
      <c r="D31" s="57"/>
      <c r="E31" s="57"/>
      <c r="F31" s="57"/>
      <c r="G31" s="57"/>
      <c r="H31" s="57"/>
      <c r="I31" s="39"/>
      <c r="J31" s="39"/>
      <c r="K31" s="1377"/>
      <c r="L31" s="39"/>
      <c r="M31" s="39"/>
      <c r="N31" s="1289"/>
    </row>
    <row r="32" spans="1:14">
      <c r="A32" s="142"/>
      <c r="B32" s="57"/>
      <c r="C32" s="57"/>
      <c r="D32" s="57"/>
      <c r="E32" s="57"/>
      <c r="F32" s="57"/>
      <c r="G32" s="57"/>
      <c r="H32" s="57"/>
      <c r="I32" s="39"/>
      <c r="J32" s="39"/>
      <c r="K32" s="1377"/>
      <c r="L32" s="39"/>
      <c r="M32" s="39"/>
      <c r="N32" s="1289"/>
    </row>
    <row r="33" spans="1:26">
      <c r="A33" s="142"/>
      <c r="B33" s="1309" t="s">
        <v>17</v>
      </c>
      <c r="C33" s="1309" t="s">
        <v>27</v>
      </c>
      <c r="D33" s="1283" t="s">
        <v>28</v>
      </c>
      <c r="E33" s="1283" t="s">
        <v>29</v>
      </c>
      <c r="F33" s="1283" t="s">
        <v>79</v>
      </c>
      <c r="G33" s="57"/>
      <c r="H33" s="57"/>
      <c r="I33" s="39"/>
      <c r="J33" s="39"/>
      <c r="K33" s="1377"/>
      <c r="L33" s="39"/>
      <c r="M33" s="39"/>
      <c r="N33" s="1289"/>
    </row>
    <row r="34" spans="1:26" ht="65.25" customHeight="1">
      <c r="A34" s="142"/>
      <c r="B34" s="1302" t="s">
        <v>30</v>
      </c>
      <c r="C34" s="1262">
        <v>40</v>
      </c>
      <c r="D34" s="1256">
        <f>+D131</f>
        <v>40</v>
      </c>
      <c r="E34" s="1519">
        <f>+D34+D35</f>
        <v>100</v>
      </c>
      <c r="F34" s="78"/>
      <c r="G34" s="57"/>
      <c r="H34" s="57"/>
      <c r="I34" s="39"/>
      <c r="J34" s="39"/>
      <c r="K34" s="1377"/>
      <c r="L34" s="39"/>
      <c r="M34" s="39"/>
      <c r="N34" s="1289"/>
    </row>
    <row r="35" spans="1:26" ht="82.5" customHeight="1">
      <c r="A35" s="142"/>
      <c r="B35" s="1302" t="s">
        <v>31</v>
      </c>
      <c r="C35" s="1262">
        <v>60</v>
      </c>
      <c r="D35" s="1256">
        <f>+D132</f>
        <v>60</v>
      </c>
      <c r="E35" s="1520"/>
      <c r="F35" s="88"/>
      <c r="G35" s="57"/>
      <c r="H35" s="57"/>
      <c r="I35" s="39"/>
      <c r="J35" s="39"/>
      <c r="K35" s="1377"/>
      <c r="L35" s="39"/>
      <c r="M35" s="39"/>
      <c r="N35" s="1289"/>
    </row>
    <row r="36" spans="1:26">
      <c r="A36" s="142"/>
      <c r="C36" s="54"/>
      <c r="D36" s="45"/>
      <c r="E36" s="56"/>
      <c r="F36" s="7"/>
      <c r="G36" s="7"/>
      <c r="H36" s="7"/>
      <c r="I36" s="53"/>
      <c r="J36" s="53"/>
      <c r="K36" s="1380"/>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381" t="s">
        <v>42</v>
      </c>
      <c r="L40" s="11" t="s">
        <v>43</v>
      </c>
      <c r="M40" s="12" t="s">
        <v>44</v>
      </c>
      <c r="N40" s="11" t="s">
        <v>45</v>
      </c>
      <c r="O40" s="11" t="s">
        <v>46</v>
      </c>
      <c r="P40" s="13" t="s">
        <v>47</v>
      </c>
      <c r="Q40" s="1752" t="s">
        <v>48</v>
      </c>
      <c r="R40" s="1752"/>
    </row>
    <row r="41" spans="1:26" s="1263" customFormat="1" ht="60">
      <c r="A41" s="1311">
        <v>1</v>
      </c>
      <c r="B41" s="15" t="s">
        <v>3027</v>
      </c>
      <c r="C41" s="15" t="s">
        <v>3027</v>
      </c>
      <c r="D41" s="16" t="s">
        <v>245</v>
      </c>
      <c r="E41" s="15">
        <v>2121042</v>
      </c>
      <c r="F41" s="16" t="s">
        <v>18</v>
      </c>
      <c r="G41" s="99" t="s">
        <v>5</v>
      </c>
      <c r="H41" s="362">
        <v>41033</v>
      </c>
      <c r="I41" s="362">
        <v>41182</v>
      </c>
      <c r="J41" s="103" t="s">
        <v>19</v>
      </c>
      <c r="K41" s="509">
        <f>DAYS360(H41,I41)/30</f>
        <v>4.8666666666666663</v>
      </c>
      <c r="L41" s="186"/>
      <c r="M41" s="105">
        <v>735</v>
      </c>
      <c r="N41" s="105" t="s">
        <v>5</v>
      </c>
      <c r="O41" s="518">
        <v>324713762</v>
      </c>
      <c r="P41" s="518">
        <v>35</v>
      </c>
      <c r="Q41" s="18"/>
      <c r="R41" s="1753"/>
      <c r="S41" s="64"/>
      <c r="T41" s="64"/>
      <c r="U41" s="64"/>
      <c r="V41" s="64"/>
      <c r="W41" s="64"/>
      <c r="X41" s="64"/>
      <c r="Y41" s="64"/>
      <c r="Z41" s="64"/>
    </row>
    <row r="42" spans="1:26" s="1263" customFormat="1" ht="60">
      <c r="A42" s="1311">
        <f>+A41+1</f>
        <v>2</v>
      </c>
      <c r="B42" s="15" t="s">
        <v>3027</v>
      </c>
      <c r="C42" s="15" t="s">
        <v>3027</v>
      </c>
      <c r="D42" s="16" t="s">
        <v>340</v>
      </c>
      <c r="E42" s="15" t="s">
        <v>3119</v>
      </c>
      <c r="F42" s="16" t="s">
        <v>18</v>
      </c>
      <c r="G42" s="99" t="s">
        <v>5</v>
      </c>
      <c r="H42" s="362">
        <v>41254</v>
      </c>
      <c r="I42" s="362">
        <v>41912</v>
      </c>
      <c r="J42" s="103" t="s">
        <v>19</v>
      </c>
      <c r="K42" s="509">
        <f>DAYS360(H42,I42)/30</f>
        <v>21.633333333333333</v>
      </c>
      <c r="L42" s="186"/>
      <c r="M42" s="105">
        <v>3120</v>
      </c>
      <c r="N42" s="105" t="s">
        <v>5</v>
      </c>
      <c r="O42" s="518">
        <v>9763506270</v>
      </c>
      <c r="P42" s="518">
        <v>37</v>
      </c>
      <c r="Q42" s="18"/>
      <c r="R42" s="1753"/>
      <c r="S42" s="64"/>
      <c r="T42" s="64"/>
      <c r="U42" s="64"/>
      <c r="V42" s="64"/>
      <c r="W42" s="64"/>
      <c r="X42" s="64"/>
      <c r="Y42" s="64"/>
      <c r="Z42" s="64"/>
    </row>
    <row r="43" spans="1:26" s="136" customFormat="1">
      <c r="A43" s="129"/>
      <c r="B43" s="130" t="s">
        <v>29</v>
      </c>
      <c r="C43" s="131"/>
      <c r="D43" s="109"/>
      <c r="E43" s="132"/>
      <c r="F43" s="131"/>
      <c r="G43" s="131"/>
      <c r="H43" s="131"/>
      <c r="I43" s="133"/>
      <c r="J43" s="133"/>
      <c r="K43" s="371">
        <f>SUM(K41:K42)</f>
        <v>26.5</v>
      </c>
      <c r="L43" s="109">
        <f>SUM(L41:L42)</f>
        <v>0</v>
      </c>
      <c r="M43" s="110">
        <f>SUM(M41:M42)</f>
        <v>3855</v>
      </c>
      <c r="N43" s="109">
        <f>SUM(N41:N42)</f>
        <v>0</v>
      </c>
      <c r="O43" s="519"/>
      <c r="P43" s="519"/>
      <c r="Q43" s="135"/>
    </row>
    <row r="44" spans="1:26" s="66" customFormat="1">
      <c r="E44" s="68"/>
      <c r="K44" s="1382"/>
    </row>
    <row r="45" spans="1:26" s="66" customFormat="1">
      <c r="B45" s="1587" t="s">
        <v>57</v>
      </c>
      <c r="C45" s="1587" t="s">
        <v>58</v>
      </c>
      <c r="D45" s="1589" t="s">
        <v>59</v>
      </c>
      <c r="E45" s="1589"/>
      <c r="F45" s="1754" t="s">
        <v>79</v>
      </c>
      <c r="K45" s="1382"/>
    </row>
    <row r="46" spans="1:26" s="66" customFormat="1">
      <c r="B46" s="1588"/>
      <c r="C46" s="1588"/>
      <c r="D46" s="1283" t="s">
        <v>60</v>
      </c>
      <c r="E46" s="118" t="s">
        <v>61</v>
      </c>
      <c r="F46" s="1754"/>
      <c r="K46" s="1382"/>
    </row>
    <row r="47" spans="1:26" s="66" customFormat="1" ht="30.6" customHeight="1">
      <c r="B47" s="19" t="s">
        <v>62</v>
      </c>
      <c r="C47" s="160">
        <f>+K43</f>
        <v>26.5</v>
      </c>
      <c r="D47" s="90" t="s">
        <v>21</v>
      </c>
      <c r="E47" s="90"/>
      <c r="F47" s="1528"/>
      <c r="G47" s="112"/>
      <c r="H47" s="112"/>
      <c r="I47" s="112"/>
      <c r="J47" s="112"/>
      <c r="K47" s="1383"/>
      <c r="L47" s="112"/>
      <c r="M47" s="112"/>
    </row>
    <row r="48" spans="1:26" s="66" customFormat="1" ht="30" customHeight="1">
      <c r="B48" s="19" t="s">
        <v>64</v>
      </c>
      <c r="C48" s="160">
        <f>+M43</f>
        <v>3855</v>
      </c>
      <c r="D48" s="90" t="s">
        <v>21</v>
      </c>
      <c r="E48" s="90"/>
      <c r="F48" s="1528"/>
      <c r="K48" s="1382"/>
    </row>
    <row r="49" spans="2:17" s="66" customFormat="1">
      <c r="B49" s="113"/>
      <c r="C49" s="1512"/>
      <c r="D49" s="1512"/>
      <c r="E49" s="1512"/>
      <c r="F49" s="1512"/>
      <c r="G49" s="1512"/>
      <c r="H49" s="1512"/>
      <c r="I49" s="1512"/>
      <c r="J49" s="1512"/>
      <c r="K49" s="1512"/>
      <c r="L49" s="1512"/>
      <c r="M49" s="1512"/>
      <c r="N49" s="1512"/>
    </row>
    <row r="50" spans="2:17" ht="28.15" customHeight="1" thickBot="1"/>
    <row r="51" spans="2:17" ht="15.75" thickBot="1">
      <c r="B51" s="1513" t="s">
        <v>65</v>
      </c>
      <c r="C51" s="1513"/>
      <c r="D51" s="1513"/>
      <c r="E51" s="1513"/>
      <c r="F51" s="1513"/>
      <c r="G51" s="1513"/>
      <c r="H51" s="1513"/>
      <c r="I51" s="1513"/>
      <c r="J51" s="1513"/>
      <c r="K51" s="1513"/>
      <c r="L51" s="1513"/>
      <c r="M51" s="1513"/>
      <c r="N51" s="1513"/>
    </row>
    <row r="54" spans="2:17" ht="109.5" customHeight="1">
      <c r="B54" s="1309" t="s">
        <v>66</v>
      </c>
      <c r="C54" s="22" t="s">
        <v>67</v>
      </c>
      <c r="D54" s="22" t="s">
        <v>68</v>
      </c>
      <c r="E54" s="22" t="s">
        <v>69</v>
      </c>
      <c r="F54" s="22" t="s">
        <v>70</v>
      </c>
      <c r="G54" s="22" t="s">
        <v>71</v>
      </c>
      <c r="H54" s="22" t="s">
        <v>72</v>
      </c>
      <c r="I54" s="22" t="s">
        <v>73</v>
      </c>
      <c r="J54" s="22" t="s">
        <v>74</v>
      </c>
      <c r="K54" s="1384" t="s">
        <v>75</v>
      </c>
      <c r="L54" s="22" t="s">
        <v>76</v>
      </c>
      <c r="M54" s="23" t="s">
        <v>77</v>
      </c>
      <c r="N54" s="23" t="s">
        <v>78</v>
      </c>
      <c r="O54" s="1522" t="s">
        <v>79</v>
      </c>
      <c r="P54" s="1523"/>
      <c r="Q54" s="22" t="s">
        <v>80</v>
      </c>
    </row>
    <row r="55" spans="2:17">
      <c r="B55" s="72" t="s">
        <v>1428</v>
      </c>
      <c r="C55" s="72" t="s">
        <v>251</v>
      </c>
      <c r="D55" s="74"/>
      <c r="E55" s="74"/>
      <c r="F55" s="76"/>
      <c r="G55" s="76"/>
      <c r="H55" s="76" t="s">
        <v>18</v>
      </c>
      <c r="I55" s="77"/>
      <c r="J55" s="77"/>
      <c r="K55" s="1385"/>
      <c r="L55" s="59"/>
      <c r="M55" s="59"/>
      <c r="N55" s="59"/>
      <c r="O55" s="1526"/>
      <c r="P55" s="1527"/>
      <c r="Q55" s="59" t="s">
        <v>18</v>
      </c>
    </row>
    <row r="56" spans="2:17">
      <c r="B56" s="28" t="s">
        <v>84</v>
      </c>
    </row>
    <row r="57" spans="2:17">
      <c r="B57" s="28" t="s">
        <v>85</v>
      </c>
    </row>
    <row r="58" spans="2:17">
      <c r="B58" s="28" t="s">
        <v>86</v>
      </c>
    </row>
    <row r="60" spans="2:17" ht="15.75" thickBot="1"/>
    <row r="61" spans="2:17" ht="15.75" thickBot="1">
      <c r="B61" s="1532" t="s">
        <v>87</v>
      </c>
      <c r="C61" s="1533"/>
      <c r="D61" s="1533"/>
      <c r="E61" s="1533"/>
      <c r="F61" s="1533"/>
      <c r="G61" s="1533"/>
      <c r="H61" s="1533"/>
      <c r="I61" s="1533"/>
      <c r="J61" s="1533"/>
      <c r="K61" s="1533"/>
      <c r="L61" s="1533"/>
      <c r="M61" s="1533"/>
      <c r="N61" s="1534"/>
    </row>
    <row r="64" spans="2:17" ht="76.5" customHeight="1">
      <c r="B64" s="1309" t="s">
        <v>88</v>
      </c>
      <c r="C64" s="1309" t="s">
        <v>89</v>
      </c>
      <c r="D64" s="1309" t="s">
        <v>90</v>
      </c>
      <c r="E64" s="1309" t="s">
        <v>91</v>
      </c>
      <c r="F64" s="1309" t="s">
        <v>92</v>
      </c>
      <c r="G64" s="1309" t="s">
        <v>93</v>
      </c>
      <c r="H64" s="1309" t="s">
        <v>94</v>
      </c>
      <c r="I64" s="1309" t="s">
        <v>95</v>
      </c>
      <c r="J64" s="1522" t="s">
        <v>164</v>
      </c>
      <c r="K64" s="1529"/>
      <c r="L64" s="1523"/>
      <c r="M64" s="1309" t="s">
        <v>97</v>
      </c>
      <c r="N64" s="1309" t="s">
        <v>234</v>
      </c>
      <c r="O64" s="1309" t="s">
        <v>235</v>
      </c>
      <c r="P64" s="1522" t="s">
        <v>79</v>
      </c>
      <c r="Q64" s="1523"/>
    </row>
    <row r="65" spans="2:17" s="30" customFormat="1" ht="50.1" customHeight="1">
      <c r="B65" s="91" t="s">
        <v>928</v>
      </c>
      <c r="C65" s="91" t="s">
        <v>1530</v>
      </c>
      <c r="D65" s="382" t="s">
        <v>3120</v>
      </c>
      <c r="E65" s="420">
        <v>34340863</v>
      </c>
      <c r="F65" s="91" t="s">
        <v>1038</v>
      </c>
      <c r="G65" s="91" t="s">
        <v>800</v>
      </c>
      <c r="H65" s="703">
        <v>41397</v>
      </c>
      <c r="I65" s="91"/>
      <c r="J65" s="91" t="s">
        <v>855</v>
      </c>
      <c r="K65" s="1386" t="s">
        <v>3121</v>
      </c>
      <c r="L65" s="91" t="s">
        <v>3122</v>
      </c>
      <c r="M65" s="1269" t="s">
        <v>18</v>
      </c>
      <c r="N65" s="1269" t="s">
        <v>18</v>
      </c>
      <c r="O65" s="1269" t="s">
        <v>18</v>
      </c>
      <c r="P65" s="91"/>
      <c r="Q65" s="91"/>
    </row>
    <row r="66" spans="2:17" s="30" customFormat="1" ht="50.1" customHeight="1">
      <c r="B66" s="91" t="s">
        <v>364</v>
      </c>
      <c r="C66" s="91" t="s">
        <v>1530</v>
      </c>
      <c r="D66" s="382" t="s">
        <v>3123</v>
      </c>
      <c r="E66" s="420">
        <v>1061693697</v>
      </c>
      <c r="F66" s="91" t="s">
        <v>3124</v>
      </c>
      <c r="G66" s="91" t="s">
        <v>1624</v>
      </c>
      <c r="H66" s="428">
        <v>40291</v>
      </c>
      <c r="I66" s="91"/>
      <c r="J66" s="91" t="s">
        <v>855</v>
      </c>
      <c r="K66" s="1386" t="s">
        <v>3125</v>
      </c>
      <c r="L66" s="91" t="s">
        <v>3122</v>
      </c>
      <c r="M66" s="1269" t="s">
        <v>18</v>
      </c>
      <c r="N66" s="1269" t="s">
        <v>18</v>
      </c>
      <c r="O66" s="1269" t="s">
        <v>18</v>
      </c>
      <c r="P66" s="91"/>
      <c r="Q66" s="91"/>
    </row>
    <row r="67" spans="2:17" s="30" customFormat="1" ht="50.1" customHeight="1">
      <c r="B67" s="91" t="s">
        <v>364</v>
      </c>
      <c r="C67" s="91" t="s">
        <v>1530</v>
      </c>
      <c r="D67" s="382" t="s">
        <v>3126</v>
      </c>
      <c r="E67" s="420">
        <v>34639206</v>
      </c>
      <c r="F67" s="91" t="s">
        <v>3124</v>
      </c>
      <c r="G67" s="91" t="s">
        <v>3127</v>
      </c>
      <c r="H67" s="428">
        <v>41397</v>
      </c>
      <c r="I67" s="91"/>
      <c r="J67" s="91" t="s">
        <v>855</v>
      </c>
      <c r="K67" s="1386" t="s">
        <v>3128</v>
      </c>
      <c r="L67" s="91" t="s">
        <v>3129</v>
      </c>
      <c r="M67" s="1269" t="s">
        <v>18</v>
      </c>
      <c r="N67" s="1269" t="s">
        <v>18</v>
      </c>
      <c r="O67" s="1269" t="s">
        <v>18</v>
      </c>
      <c r="P67" s="91"/>
      <c r="Q67" s="91"/>
    </row>
    <row r="68" spans="2:17" s="30" customFormat="1" ht="50.1" customHeight="1">
      <c r="B68" s="91" t="s">
        <v>277</v>
      </c>
      <c r="C68" s="91" t="s">
        <v>1561</v>
      </c>
      <c r="D68" s="382" t="s">
        <v>3130</v>
      </c>
      <c r="E68" s="420">
        <v>43638463</v>
      </c>
      <c r="F68" s="91" t="s">
        <v>1568</v>
      </c>
      <c r="G68" s="91" t="s">
        <v>3053</v>
      </c>
      <c r="H68" s="91"/>
      <c r="I68" s="91"/>
      <c r="J68" s="91" t="s">
        <v>855</v>
      </c>
      <c r="K68" s="1386" t="s">
        <v>3131</v>
      </c>
      <c r="L68" s="91" t="s">
        <v>3132</v>
      </c>
      <c r="M68" s="1269" t="s">
        <v>18</v>
      </c>
      <c r="N68" s="1269" t="s">
        <v>18</v>
      </c>
      <c r="O68" s="1269" t="s">
        <v>18</v>
      </c>
      <c r="P68" s="91"/>
      <c r="Q68" s="91"/>
    </row>
    <row r="69" spans="2:17" s="30" customFormat="1" ht="50.1" customHeight="1">
      <c r="B69" s="91" t="s">
        <v>277</v>
      </c>
      <c r="C69" s="91" t="s">
        <v>1561</v>
      </c>
      <c r="D69" s="382" t="s">
        <v>3133</v>
      </c>
      <c r="E69" s="420">
        <v>1058968923</v>
      </c>
      <c r="F69" s="91" t="s">
        <v>1568</v>
      </c>
      <c r="G69" s="91" t="s">
        <v>438</v>
      </c>
      <c r="H69" s="91"/>
      <c r="I69" s="91"/>
      <c r="J69" s="91" t="s">
        <v>855</v>
      </c>
      <c r="K69" s="1386" t="s">
        <v>3134</v>
      </c>
      <c r="L69" s="91" t="s">
        <v>3135</v>
      </c>
      <c r="M69" s="1269" t="s">
        <v>18</v>
      </c>
      <c r="N69" s="1269" t="s">
        <v>18</v>
      </c>
      <c r="O69" s="1269" t="s">
        <v>18</v>
      </c>
      <c r="P69" s="91"/>
      <c r="Q69" s="91"/>
    </row>
    <row r="70" spans="2:17" s="30" customFormat="1" ht="50.1" customHeight="1">
      <c r="B70" s="91" t="s">
        <v>277</v>
      </c>
      <c r="C70" s="91" t="s">
        <v>1561</v>
      </c>
      <c r="D70" s="382" t="s">
        <v>3136</v>
      </c>
      <c r="E70" s="420">
        <v>1061743579</v>
      </c>
      <c r="F70" s="91" t="s">
        <v>277</v>
      </c>
      <c r="G70" s="91" t="s">
        <v>438</v>
      </c>
      <c r="H70" s="428">
        <v>41948</v>
      </c>
      <c r="I70" s="91"/>
      <c r="J70" s="91" t="s">
        <v>855</v>
      </c>
      <c r="K70" s="1386" t="s">
        <v>3137</v>
      </c>
      <c r="L70" s="91" t="s">
        <v>3138</v>
      </c>
      <c r="M70" s="1269" t="s">
        <v>18</v>
      </c>
      <c r="N70" s="1269" t="s">
        <v>18</v>
      </c>
      <c r="O70" s="1269" t="s">
        <v>18</v>
      </c>
      <c r="P70" s="91"/>
      <c r="Q70" s="91"/>
    </row>
    <row r="71" spans="2:17" s="30" customFormat="1" ht="50.1" customHeight="1">
      <c r="B71" s="91" t="s">
        <v>277</v>
      </c>
      <c r="C71" s="91" t="s">
        <v>1561</v>
      </c>
      <c r="D71" s="382" t="s">
        <v>3139</v>
      </c>
      <c r="E71" s="420">
        <v>25276145</v>
      </c>
      <c r="F71" s="91" t="s">
        <v>277</v>
      </c>
      <c r="G71" s="91" t="s">
        <v>278</v>
      </c>
      <c r="H71" s="428">
        <v>38911</v>
      </c>
      <c r="I71" s="91"/>
      <c r="J71" s="91" t="s">
        <v>3140</v>
      </c>
      <c r="K71" s="1386" t="s">
        <v>3141</v>
      </c>
      <c r="L71" s="91" t="s">
        <v>3142</v>
      </c>
      <c r="M71" s="1269" t="s">
        <v>18</v>
      </c>
      <c r="N71" s="1269" t="s">
        <v>18</v>
      </c>
      <c r="O71" s="1269" t="s">
        <v>18</v>
      </c>
      <c r="P71" s="91"/>
      <c r="Q71" s="91"/>
    </row>
    <row r="72" spans="2:17" s="30" customFormat="1" ht="50.1" customHeight="1">
      <c r="B72" s="91" t="s">
        <v>277</v>
      </c>
      <c r="C72" s="91" t="s">
        <v>1561</v>
      </c>
      <c r="D72" s="382" t="s">
        <v>3143</v>
      </c>
      <c r="E72" s="420">
        <v>34331146</v>
      </c>
      <c r="F72" s="91" t="s">
        <v>277</v>
      </c>
      <c r="G72" s="91" t="s">
        <v>438</v>
      </c>
      <c r="H72" s="428">
        <v>41803</v>
      </c>
      <c r="I72" s="91"/>
      <c r="J72" s="91" t="s">
        <v>3144</v>
      </c>
      <c r="K72" s="1386" t="s">
        <v>3145</v>
      </c>
      <c r="L72" s="91" t="s">
        <v>3146</v>
      </c>
      <c r="M72" s="1269" t="s">
        <v>18</v>
      </c>
      <c r="N72" s="1269" t="s">
        <v>18</v>
      </c>
      <c r="O72" s="1269" t="s">
        <v>18</v>
      </c>
      <c r="P72" s="91"/>
      <c r="Q72" s="91"/>
    </row>
    <row r="73" spans="2:17" s="30" customFormat="1" ht="50.1" customHeight="1">
      <c r="B73" s="91" t="s">
        <v>277</v>
      </c>
      <c r="C73" s="91" t="s">
        <v>1561</v>
      </c>
      <c r="D73" s="382" t="s">
        <v>3147</v>
      </c>
      <c r="E73" s="420">
        <v>25312385</v>
      </c>
      <c r="F73" s="91" t="s">
        <v>277</v>
      </c>
      <c r="G73" s="91" t="s">
        <v>1194</v>
      </c>
      <c r="H73" s="704">
        <v>39387</v>
      </c>
      <c r="I73" s="91"/>
      <c r="J73" s="91" t="s">
        <v>3148</v>
      </c>
      <c r="K73" s="1386" t="s">
        <v>3149</v>
      </c>
      <c r="L73" s="91" t="s">
        <v>3150</v>
      </c>
      <c r="M73" s="1269" t="s">
        <v>18</v>
      </c>
      <c r="N73" s="1269" t="s">
        <v>18</v>
      </c>
      <c r="O73" s="1269" t="s">
        <v>18</v>
      </c>
      <c r="P73" s="91"/>
      <c r="Q73" s="91"/>
    </row>
    <row r="75" spans="2:17" ht="15.75" thickBot="1"/>
    <row r="76" spans="2:17" ht="15.75" thickBot="1">
      <c r="B76" s="1532" t="s">
        <v>139</v>
      </c>
      <c r="C76" s="1533"/>
      <c r="D76" s="1533"/>
      <c r="E76" s="1533"/>
      <c r="F76" s="1533"/>
      <c r="G76" s="1533"/>
      <c r="H76" s="1533"/>
      <c r="I76" s="1533"/>
      <c r="J76" s="1533"/>
      <c r="K76" s="1533"/>
      <c r="L76" s="1533"/>
      <c r="M76" s="1533"/>
      <c r="N76" s="1534"/>
    </row>
    <row r="79" spans="2:17" ht="46.15" customHeight="1">
      <c r="B79" s="22" t="s">
        <v>17</v>
      </c>
      <c r="C79" s="22" t="s">
        <v>80</v>
      </c>
      <c r="D79" s="1522" t="s">
        <v>79</v>
      </c>
      <c r="E79" s="1523"/>
    </row>
    <row r="80" spans="2:17" ht="30">
      <c r="B80" s="78" t="s">
        <v>140</v>
      </c>
      <c r="C80" s="59" t="s">
        <v>18</v>
      </c>
      <c r="D80" s="1535"/>
      <c r="E80" s="1535"/>
    </row>
    <row r="83" spans="1:26">
      <c r="B83" s="1505" t="s">
        <v>141</v>
      </c>
      <c r="C83" s="1506"/>
      <c r="D83" s="1506"/>
      <c r="E83" s="1506"/>
      <c r="F83" s="1506"/>
      <c r="G83" s="1506"/>
      <c r="H83" s="1506"/>
      <c r="I83" s="1506"/>
      <c r="J83" s="1506"/>
      <c r="K83" s="1506"/>
      <c r="L83" s="1506"/>
      <c r="M83" s="1506"/>
      <c r="N83" s="1506"/>
      <c r="O83" s="1506"/>
      <c r="P83" s="1506"/>
    </row>
    <row r="85" spans="1:26" ht="15.75" thickBot="1"/>
    <row r="86" spans="1:26" ht="15.75" thickBot="1">
      <c r="B86" s="1532" t="s">
        <v>142</v>
      </c>
      <c r="C86" s="1533"/>
      <c r="D86" s="1533"/>
      <c r="E86" s="1533"/>
      <c r="F86" s="1533"/>
      <c r="G86" s="1533"/>
      <c r="H86" s="1533"/>
      <c r="I86" s="1533"/>
      <c r="J86" s="1533"/>
      <c r="K86" s="1533"/>
      <c r="L86" s="1533"/>
      <c r="M86" s="1533"/>
      <c r="N86" s="1534"/>
    </row>
    <row r="88" spans="1:26" ht="15.75" thickBot="1">
      <c r="M88" s="10"/>
      <c r="N88" s="10"/>
    </row>
    <row r="89" spans="1:26" s="39" customFormat="1" ht="109.5" customHeight="1">
      <c r="B89" s="11" t="s">
        <v>33</v>
      </c>
      <c r="C89" s="11" t="s">
        <v>34</v>
      </c>
      <c r="D89" s="11" t="s">
        <v>35</v>
      </c>
      <c r="E89" s="11" t="s">
        <v>36</v>
      </c>
      <c r="F89" s="11" t="s">
        <v>37</v>
      </c>
      <c r="G89" s="11" t="s">
        <v>38</v>
      </c>
      <c r="H89" s="11" t="s">
        <v>39</v>
      </c>
      <c r="I89" s="11" t="s">
        <v>40</v>
      </c>
      <c r="J89" s="11" t="s">
        <v>41</v>
      </c>
      <c r="K89" s="1381" t="s">
        <v>42</v>
      </c>
      <c r="L89" s="11" t="s">
        <v>43</v>
      </c>
      <c r="M89" s="12" t="s">
        <v>44</v>
      </c>
      <c r="N89" s="11" t="s">
        <v>45</v>
      </c>
      <c r="O89" s="11" t="s">
        <v>46</v>
      </c>
      <c r="P89" s="13" t="s">
        <v>47</v>
      </c>
      <c r="Q89" s="1752" t="s">
        <v>48</v>
      </c>
      <c r="R89" s="1752"/>
    </row>
    <row r="90" spans="1:26" s="1263" customFormat="1" ht="60">
      <c r="A90" s="1311">
        <v>1</v>
      </c>
      <c r="B90" s="15" t="s">
        <v>3027</v>
      </c>
      <c r="C90" s="15" t="s">
        <v>3027</v>
      </c>
      <c r="D90" s="15" t="s">
        <v>2593</v>
      </c>
      <c r="E90" s="303" t="s">
        <v>3151</v>
      </c>
      <c r="F90" s="281" t="s">
        <v>18</v>
      </c>
      <c r="G90" s="274" t="s">
        <v>5</v>
      </c>
      <c r="H90" s="275">
        <v>40196</v>
      </c>
      <c r="I90" s="275">
        <v>40527</v>
      </c>
      <c r="J90" s="276" t="s">
        <v>19</v>
      </c>
      <c r="K90" s="509">
        <f>(DAYS360(H90,I90)/30)</f>
        <v>10.9</v>
      </c>
      <c r="L90" s="705"/>
      <c r="M90" s="277">
        <v>6078</v>
      </c>
      <c r="N90" s="277" t="s">
        <v>51</v>
      </c>
      <c r="O90" s="706">
        <v>4867133575</v>
      </c>
      <c r="P90" s="523">
        <v>116</v>
      </c>
      <c r="Q90" s="323"/>
      <c r="R90" s="1755"/>
      <c r="S90" s="64"/>
      <c r="T90" s="64"/>
      <c r="U90" s="64"/>
      <c r="V90" s="64"/>
      <c r="W90" s="64"/>
      <c r="X90" s="64"/>
      <c r="Y90" s="64"/>
      <c r="Z90" s="64"/>
    </row>
    <row r="91" spans="1:26" s="1263" customFormat="1" ht="60">
      <c r="A91" s="1311">
        <f>+A90+1</f>
        <v>2</v>
      </c>
      <c r="B91" s="15" t="s">
        <v>3027</v>
      </c>
      <c r="C91" s="15" t="s">
        <v>3027</v>
      </c>
      <c r="D91" s="15" t="s">
        <v>2593</v>
      </c>
      <c r="E91" s="303" t="s">
        <v>3152</v>
      </c>
      <c r="F91" s="281" t="s">
        <v>18</v>
      </c>
      <c r="G91" s="274" t="s">
        <v>5</v>
      </c>
      <c r="H91" s="275">
        <v>40679</v>
      </c>
      <c r="I91" s="275">
        <v>40713</v>
      </c>
      <c r="J91" s="276" t="s">
        <v>19</v>
      </c>
      <c r="K91" s="509">
        <f>DAYS360(H91,I91)/30</f>
        <v>1.1000000000000001</v>
      </c>
      <c r="L91" s="705"/>
      <c r="M91" s="277">
        <v>450</v>
      </c>
      <c r="N91" s="277" t="s">
        <v>51</v>
      </c>
      <c r="O91" s="707">
        <v>40622671</v>
      </c>
      <c r="P91" s="523">
        <v>117</v>
      </c>
      <c r="Q91" s="323"/>
      <c r="R91" s="1755"/>
      <c r="S91" s="64"/>
      <c r="T91" s="64"/>
      <c r="U91" s="64"/>
      <c r="V91" s="64"/>
      <c r="W91" s="64"/>
      <c r="X91" s="64"/>
      <c r="Y91" s="64"/>
      <c r="Z91" s="64"/>
    </row>
    <row r="92" spans="1:26" s="1263" customFormat="1" ht="60">
      <c r="A92" s="1311">
        <f>+A91+1</f>
        <v>3</v>
      </c>
      <c r="B92" s="15" t="s">
        <v>3027</v>
      </c>
      <c r="C92" s="15" t="s">
        <v>3027</v>
      </c>
      <c r="D92" s="15" t="s">
        <v>2593</v>
      </c>
      <c r="E92" s="303" t="s">
        <v>3153</v>
      </c>
      <c r="F92" s="281" t="s">
        <v>18</v>
      </c>
      <c r="G92" s="274" t="s">
        <v>5</v>
      </c>
      <c r="H92" s="275">
        <v>40847</v>
      </c>
      <c r="I92" s="275">
        <v>40893</v>
      </c>
      <c r="J92" s="276" t="s">
        <v>19</v>
      </c>
      <c r="K92" s="509">
        <f>DAYS360(H92,I92)/30</f>
        <v>1.5333333333333334</v>
      </c>
      <c r="L92" s="705"/>
      <c r="M92" s="277">
        <v>450</v>
      </c>
      <c r="N92" s="277" t="s">
        <v>51</v>
      </c>
      <c r="O92" s="707">
        <v>69108928</v>
      </c>
      <c r="P92" s="523">
        <v>119</v>
      </c>
      <c r="Q92" s="323"/>
      <c r="R92" s="1755"/>
      <c r="S92" s="64"/>
      <c r="T92" s="64"/>
      <c r="U92" s="64"/>
      <c r="V92" s="64"/>
      <c r="W92" s="64"/>
      <c r="X92" s="64"/>
      <c r="Y92" s="64"/>
      <c r="Z92" s="64"/>
    </row>
    <row r="93" spans="1:26" s="1263" customFormat="1" ht="60">
      <c r="A93" s="1311">
        <v>4</v>
      </c>
      <c r="B93" s="15" t="s">
        <v>3027</v>
      </c>
      <c r="C93" s="15" t="s">
        <v>3027</v>
      </c>
      <c r="D93" s="15" t="s">
        <v>245</v>
      </c>
      <c r="E93" s="301" t="s">
        <v>3154</v>
      </c>
      <c r="F93" s="281" t="s">
        <v>18</v>
      </c>
      <c r="G93" s="274" t="s">
        <v>5</v>
      </c>
      <c r="H93" s="275">
        <v>40815</v>
      </c>
      <c r="I93" s="275">
        <v>40969</v>
      </c>
      <c r="J93" s="276" t="s">
        <v>19</v>
      </c>
      <c r="K93" s="509">
        <v>3</v>
      </c>
      <c r="L93" s="705">
        <v>2</v>
      </c>
      <c r="M93" s="277">
        <v>495</v>
      </c>
      <c r="N93" s="277" t="s">
        <v>51</v>
      </c>
      <c r="O93" s="707">
        <v>191963545</v>
      </c>
      <c r="P93" s="523">
        <v>121</v>
      </c>
      <c r="Q93" s="323" t="s">
        <v>6854</v>
      </c>
      <c r="R93" s="1755"/>
      <c r="S93" s="64"/>
      <c r="T93" s="64"/>
      <c r="U93" s="64"/>
      <c r="V93" s="64"/>
      <c r="W93" s="64"/>
      <c r="X93" s="64"/>
      <c r="Y93" s="64"/>
      <c r="Z93" s="64"/>
    </row>
    <row r="94" spans="1:26" s="136" customFormat="1">
      <c r="A94" s="129"/>
      <c r="B94" s="130" t="s">
        <v>29</v>
      </c>
      <c r="C94" s="131"/>
      <c r="D94" s="109"/>
      <c r="E94" s="132"/>
      <c r="F94" s="131"/>
      <c r="G94" s="131"/>
      <c r="H94" s="131"/>
      <c r="I94" s="133"/>
      <c r="J94" s="133"/>
      <c r="K94" s="371">
        <f>SUM(K90:K93)</f>
        <v>16.533333333333331</v>
      </c>
      <c r="L94" s="109">
        <f>SUM(L90:L93)</f>
        <v>2</v>
      </c>
      <c r="M94" s="110">
        <f>SUM(M90:M93)</f>
        <v>7473</v>
      </c>
      <c r="N94" s="109">
        <f>SUM(N90:N93)</f>
        <v>0</v>
      </c>
      <c r="O94" s="519"/>
      <c r="P94" s="519"/>
      <c r="Q94" s="135"/>
    </row>
    <row r="95" spans="1:26">
      <c r="B95" s="66"/>
      <c r="C95" s="66"/>
      <c r="D95" s="66"/>
      <c r="E95" s="68"/>
      <c r="F95" s="66"/>
      <c r="G95" s="66"/>
      <c r="H95" s="66"/>
      <c r="I95" s="66"/>
      <c r="J95" s="66"/>
      <c r="K95" s="1382"/>
      <c r="L95" s="66"/>
      <c r="M95" s="66"/>
      <c r="N95" s="66"/>
      <c r="O95" s="66"/>
      <c r="P95" s="66"/>
    </row>
    <row r="96" spans="1:26">
      <c r="B96" s="19" t="s">
        <v>156</v>
      </c>
      <c r="C96" s="84">
        <f>+K94</f>
        <v>16.533333333333331</v>
      </c>
      <c r="H96" s="112"/>
      <c r="I96" s="112"/>
      <c r="J96" s="112"/>
      <c r="K96" s="1383"/>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167">
        <v>0</v>
      </c>
      <c r="E100" s="1536">
        <f>+D100+D101+D102</f>
        <v>40</v>
      </c>
    </row>
    <row r="101" spans="2:17">
      <c r="B101" s="85" t="s">
        <v>161</v>
      </c>
      <c r="C101" s="71">
        <v>30</v>
      </c>
      <c r="D101" s="1275">
        <v>0</v>
      </c>
      <c r="E101" s="1537"/>
    </row>
    <row r="102" spans="2:17" ht="15.75" thickBot="1">
      <c r="B102" s="85" t="s">
        <v>162</v>
      </c>
      <c r="C102" s="87">
        <v>40</v>
      </c>
      <c r="D102" s="168">
        <v>40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s="688" customFormat="1" ht="50.1" customHeight="1">
      <c r="B108" s="689" t="s">
        <v>1677</v>
      </c>
      <c r="C108" s="690" t="s">
        <v>253</v>
      </c>
      <c r="D108" s="689" t="s">
        <v>3072</v>
      </c>
      <c r="E108" s="691">
        <v>10292528</v>
      </c>
      <c r="F108" s="689" t="s">
        <v>359</v>
      </c>
      <c r="G108" s="689" t="s">
        <v>55</v>
      </c>
      <c r="H108" s="692">
        <v>39127</v>
      </c>
      <c r="I108" s="689"/>
      <c r="J108" s="689" t="s">
        <v>3073</v>
      </c>
      <c r="K108" s="1387" t="s">
        <v>3074</v>
      </c>
      <c r="L108" s="689" t="s">
        <v>3075</v>
      </c>
      <c r="M108" s="1310" t="s">
        <v>18</v>
      </c>
      <c r="N108" s="1310" t="s">
        <v>18</v>
      </c>
      <c r="O108" s="690" t="s">
        <v>60</v>
      </c>
      <c r="P108" s="693"/>
      <c r="Q108" s="694"/>
    </row>
    <row r="109" spans="2:17" s="688" customFormat="1" ht="50.1" customHeight="1">
      <c r="B109" s="689" t="s">
        <v>1677</v>
      </c>
      <c r="C109" s="690" t="s">
        <v>253</v>
      </c>
      <c r="D109" s="689" t="s">
        <v>3076</v>
      </c>
      <c r="E109" s="691">
        <v>76328820</v>
      </c>
      <c r="F109" s="689" t="s">
        <v>1098</v>
      </c>
      <c r="G109" s="689" t="s">
        <v>55</v>
      </c>
      <c r="H109" s="692">
        <v>39794</v>
      </c>
      <c r="I109" s="689"/>
      <c r="J109" s="689" t="s">
        <v>3077</v>
      </c>
      <c r="K109" s="1387" t="s">
        <v>3078</v>
      </c>
      <c r="L109" s="689" t="s">
        <v>3079</v>
      </c>
      <c r="M109" s="1310" t="s">
        <v>18</v>
      </c>
      <c r="N109" s="1310" t="s">
        <v>18</v>
      </c>
      <c r="O109" s="690" t="s">
        <v>60</v>
      </c>
      <c r="P109" s="695"/>
      <c r="Q109" s="696"/>
    </row>
    <row r="110" spans="2:17" s="688" customFormat="1" ht="50.1" customHeight="1">
      <c r="B110" s="689" t="s">
        <v>1677</v>
      </c>
      <c r="C110" s="690" t="s">
        <v>253</v>
      </c>
      <c r="D110" s="689" t="s">
        <v>3080</v>
      </c>
      <c r="E110" s="691">
        <v>25291961</v>
      </c>
      <c r="F110" s="689" t="s">
        <v>1792</v>
      </c>
      <c r="G110" s="689" t="s">
        <v>3081</v>
      </c>
      <c r="H110" s="692">
        <v>38863</v>
      </c>
      <c r="I110" s="689"/>
      <c r="J110" s="689" t="s">
        <v>3082</v>
      </c>
      <c r="K110" s="1387" t="s">
        <v>3083</v>
      </c>
      <c r="L110" s="689" t="s">
        <v>3084</v>
      </c>
      <c r="M110" s="1310" t="s">
        <v>18</v>
      </c>
      <c r="N110" s="1310" t="s">
        <v>18</v>
      </c>
      <c r="O110" s="690" t="s">
        <v>60</v>
      </c>
      <c r="P110" s="695"/>
      <c r="Q110" s="696"/>
    </row>
    <row r="111" spans="2:17" s="688" customFormat="1" ht="50.1" customHeight="1">
      <c r="B111" s="689" t="s">
        <v>1677</v>
      </c>
      <c r="C111" s="690" t="s">
        <v>253</v>
      </c>
      <c r="D111" s="689" t="s">
        <v>3085</v>
      </c>
      <c r="E111" s="691">
        <v>94528040</v>
      </c>
      <c r="F111" s="689" t="s">
        <v>359</v>
      </c>
      <c r="G111" s="689" t="s">
        <v>3086</v>
      </c>
      <c r="H111" s="692">
        <v>42235</v>
      </c>
      <c r="I111" s="689"/>
      <c r="J111" s="689" t="s">
        <v>3082</v>
      </c>
      <c r="K111" s="1387" t="s">
        <v>3087</v>
      </c>
      <c r="L111" s="689" t="s">
        <v>3088</v>
      </c>
      <c r="M111" s="1310" t="s">
        <v>18</v>
      </c>
      <c r="N111" s="1310" t="s">
        <v>18</v>
      </c>
      <c r="O111" s="690" t="s">
        <v>60</v>
      </c>
      <c r="P111" s="695"/>
      <c r="Q111" s="696"/>
    </row>
    <row r="112" spans="2:17" s="688" customFormat="1" ht="50.1" customHeight="1">
      <c r="B112" s="689" t="s">
        <v>3089</v>
      </c>
      <c r="C112" s="690" t="s">
        <v>3090</v>
      </c>
      <c r="D112" s="689" t="s">
        <v>3091</v>
      </c>
      <c r="E112" s="691">
        <v>25277585</v>
      </c>
      <c r="F112" s="689" t="s">
        <v>1038</v>
      </c>
      <c r="G112" s="689" t="s">
        <v>3092</v>
      </c>
      <c r="H112" s="692">
        <v>36770</v>
      </c>
      <c r="I112" s="689"/>
      <c r="J112" s="689" t="s">
        <v>855</v>
      </c>
      <c r="K112" s="1387" t="s">
        <v>3093</v>
      </c>
      <c r="L112" s="689" t="s">
        <v>3094</v>
      </c>
      <c r="M112" s="1310" t="s">
        <v>18</v>
      </c>
      <c r="N112" s="1310" t="s">
        <v>18</v>
      </c>
      <c r="O112" s="690" t="s">
        <v>60</v>
      </c>
      <c r="P112" s="695"/>
      <c r="Q112" s="696"/>
    </row>
    <row r="113" spans="2:17" s="688" customFormat="1" ht="50.1" customHeight="1">
      <c r="B113" s="689" t="s">
        <v>3089</v>
      </c>
      <c r="C113" s="690" t="s">
        <v>3090</v>
      </c>
      <c r="D113" s="689" t="s">
        <v>3095</v>
      </c>
      <c r="E113" s="691">
        <v>59825207</v>
      </c>
      <c r="F113" s="689" t="s">
        <v>3096</v>
      </c>
      <c r="G113" s="689" t="s">
        <v>271</v>
      </c>
      <c r="H113" s="692">
        <v>36981</v>
      </c>
      <c r="I113" s="689"/>
      <c r="J113" s="689" t="s">
        <v>3097</v>
      </c>
      <c r="K113" s="1387" t="s">
        <v>3098</v>
      </c>
      <c r="L113" s="689" t="s">
        <v>3099</v>
      </c>
      <c r="M113" s="1310" t="s">
        <v>18</v>
      </c>
      <c r="N113" s="1310" t="s">
        <v>18</v>
      </c>
      <c r="O113" s="690" t="s">
        <v>60</v>
      </c>
      <c r="P113" s="695"/>
      <c r="Q113" s="696"/>
    </row>
    <row r="114" spans="2:17" s="688" customFormat="1" ht="50.1" customHeight="1">
      <c r="B114" s="689" t="s">
        <v>3089</v>
      </c>
      <c r="C114" s="690" t="s">
        <v>3090</v>
      </c>
      <c r="D114" s="689" t="s">
        <v>3100</v>
      </c>
      <c r="E114" s="691">
        <v>1061696251</v>
      </c>
      <c r="F114" s="689" t="s">
        <v>3101</v>
      </c>
      <c r="G114" s="689" t="s">
        <v>55</v>
      </c>
      <c r="H114" s="692">
        <v>40606</v>
      </c>
      <c r="I114" s="689"/>
      <c r="J114" s="689" t="s">
        <v>3082</v>
      </c>
      <c r="K114" s="1387" t="s">
        <v>3102</v>
      </c>
      <c r="L114" s="689" t="s">
        <v>3103</v>
      </c>
      <c r="M114" s="1310" t="s">
        <v>18</v>
      </c>
      <c r="N114" s="1310" t="s">
        <v>18</v>
      </c>
      <c r="O114" s="690" t="s">
        <v>60</v>
      </c>
      <c r="P114" s="695"/>
      <c r="Q114" s="696"/>
    </row>
    <row r="115" spans="2:17" s="688" customFormat="1" ht="50.1" customHeight="1">
      <c r="B115" s="689" t="s">
        <v>3089</v>
      </c>
      <c r="C115" s="690" t="s">
        <v>3090</v>
      </c>
      <c r="D115" s="689" t="s">
        <v>3104</v>
      </c>
      <c r="E115" s="691">
        <v>25483614</v>
      </c>
      <c r="F115" s="689" t="s">
        <v>3105</v>
      </c>
      <c r="G115" s="689" t="s">
        <v>55</v>
      </c>
      <c r="H115" s="692">
        <v>39353</v>
      </c>
      <c r="I115" s="689"/>
      <c r="J115" s="689" t="s">
        <v>3106</v>
      </c>
      <c r="K115" s="1387" t="s">
        <v>3107</v>
      </c>
      <c r="L115" s="689" t="s">
        <v>3108</v>
      </c>
      <c r="M115" s="1310" t="s">
        <v>18</v>
      </c>
      <c r="N115" s="1310" t="s">
        <v>18</v>
      </c>
      <c r="O115" s="690" t="s">
        <v>60</v>
      </c>
      <c r="P115" s="695"/>
      <c r="Q115" s="696"/>
    </row>
    <row r="116" spans="2:17" s="688" customFormat="1" ht="50.1" customHeight="1">
      <c r="B116" s="689" t="s">
        <v>3089</v>
      </c>
      <c r="C116" s="690" t="s">
        <v>3090</v>
      </c>
      <c r="D116" s="689" t="s">
        <v>3109</v>
      </c>
      <c r="E116" s="691">
        <v>34323263</v>
      </c>
      <c r="F116" s="689" t="s">
        <v>1038</v>
      </c>
      <c r="G116" s="689" t="s">
        <v>3110</v>
      </c>
      <c r="H116" s="692">
        <v>41387</v>
      </c>
      <c r="I116" s="689"/>
      <c r="J116" s="689" t="s">
        <v>3106</v>
      </c>
      <c r="K116" s="1387" t="s">
        <v>3111</v>
      </c>
      <c r="L116" s="689" t="s">
        <v>3108</v>
      </c>
      <c r="M116" s="1310" t="s">
        <v>18</v>
      </c>
      <c r="N116" s="1310" t="s">
        <v>18</v>
      </c>
      <c r="O116" s="690" t="s">
        <v>60</v>
      </c>
      <c r="P116" s="697"/>
      <c r="Q116" s="698"/>
    </row>
    <row r="117" spans="2:17" s="688" customFormat="1" ht="50.1" customHeight="1">
      <c r="B117" s="310" t="s">
        <v>3112</v>
      </c>
      <c r="C117" s="289" t="s">
        <v>3113</v>
      </c>
      <c r="D117" s="310" t="s">
        <v>3114</v>
      </c>
      <c r="E117" s="700">
        <v>98343810</v>
      </c>
      <c r="F117" s="310" t="s">
        <v>3115</v>
      </c>
      <c r="G117" s="310" t="s">
        <v>55</v>
      </c>
      <c r="H117" s="701">
        <v>37792</v>
      </c>
      <c r="I117" s="289"/>
      <c r="J117" s="217" t="s">
        <v>3106</v>
      </c>
      <c r="K117" s="1388" t="s">
        <v>3116</v>
      </c>
      <c r="L117" s="217" t="s">
        <v>3117</v>
      </c>
      <c r="M117" s="1271" t="s">
        <v>18</v>
      </c>
      <c r="N117" s="1271" t="s">
        <v>18</v>
      </c>
      <c r="O117" s="265" t="s">
        <v>60</v>
      </c>
      <c r="P117" s="217"/>
      <c r="Q117" s="289"/>
    </row>
    <row r="120" spans="2:17" ht="15.75" thickBot="1"/>
    <row r="121" spans="2:17" ht="54" customHeight="1">
      <c r="B121" s="1283" t="s">
        <v>17</v>
      </c>
      <c r="C121" s="1283" t="s">
        <v>157</v>
      </c>
      <c r="D121" s="1309" t="s">
        <v>158</v>
      </c>
      <c r="E121" s="1283" t="s">
        <v>28</v>
      </c>
      <c r="F121" s="25" t="s">
        <v>228</v>
      </c>
      <c r="G121" s="178"/>
    </row>
    <row r="122" spans="2:17" ht="120.75" customHeight="1">
      <c r="B122" s="1540" t="s">
        <v>229</v>
      </c>
      <c r="C122" s="115" t="s">
        <v>230</v>
      </c>
      <c r="D122" s="1256">
        <v>25</v>
      </c>
      <c r="E122" s="1275">
        <v>25</v>
      </c>
      <c r="F122" s="1541">
        <f>+E122+E123+E124</f>
        <v>60</v>
      </c>
      <c r="G122" s="27"/>
    </row>
    <row r="123" spans="2:17" ht="120">
      <c r="B123" s="1540"/>
      <c r="C123" s="115" t="s">
        <v>231</v>
      </c>
      <c r="D123" s="1262">
        <v>25</v>
      </c>
      <c r="E123" s="1275">
        <v>25</v>
      </c>
      <c r="F123" s="1542"/>
      <c r="G123" s="27"/>
    </row>
    <row r="124" spans="2:17" ht="90">
      <c r="B124" s="1540"/>
      <c r="C124" s="115" t="s">
        <v>232</v>
      </c>
      <c r="D124" s="1256">
        <v>10</v>
      </c>
      <c r="E124" s="1275">
        <v>10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+E100</f>
        <v>40</v>
      </c>
      <c r="E131" s="1519">
        <f>+D131+D132</f>
        <v>100</v>
      </c>
    </row>
    <row r="132" spans="2:5" ht="68.25" customHeight="1">
      <c r="B132" s="1302" t="s">
        <v>237</v>
      </c>
      <c r="C132" s="1262">
        <v>60</v>
      </c>
      <c r="D132" s="1256">
        <f>+F122</f>
        <v>60</v>
      </c>
      <c r="E132" s="1520"/>
    </row>
  </sheetData>
  <mergeCells count="40">
    <mergeCell ref="B122:B124"/>
    <mergeCell ref="F122:F124"/>
    <mergeCell ref="E131:E132"/>
    <mergeCell ref="B86:N86"/>
    <mergeCell ref="Q89:R89"/>
    <mergeCell ref="R90:R93"/>
    <mergeCell ref="E100:E102"/>
    <mergeCell ref="B105:N105"/>
    <mergeCell ref="J107:L107"/>
    <mergeCell ref="P107:Q107"/>
    <mergeCell ref="B83:P83"/>
    <mergeCell ref="F47:F48"/>
    <mergeCell ref="C49:N49"/>
    <mergeCell ref="B51:N51"/>
    <mergeCell ref="O54:P54"/>
    <mergeCell ref="O55:P55"/>
    <mergeCell ref="B61:N61"/>
    <mergeCell ref="J64:L64"/>
    <mergeCell ref="P64:Q64"/>
    <mergeCell ref="B76:N76"/>
    <mergeCell ref="D79:E79"/>
    <mergeCell ref="D80:E80"/>
    <mergeCell ref="Q40:R40"/>
    <mergeCell ref="R41:R42"/>
    <mergeCell ref="B45:B46"/>
    <mergeCell ref="C45:C46"/>
    <mergeCell ref="D45:E45"/>
    <mergeCell ref="F45:F46"/>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topLeftCell="H76" zoomScale="80" zoomScaleNormal="80" workbookViewId="0">
      <selection activeCell="L87" sqref="L87"/>
    </sheetView>
  </sheetViews>
  <sheetFormatPr baseColWidth="10" defaultRowHeight="15"/>
  <cols>
    <col min="1" max="1" width="9.28515625" style="28" customWidth="1"/>
    <col min="2" max="2" width="64.710937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1374" bestFit="1" customWidth="1"/>
    <col min="12" max="12" width="30.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18" width="13.8554687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3155</v>
      </c>
      <c r="D10" s="1514"/>
      <c r="E10" s="1515"/>
      <c r="F10" s="32"/>
      <c r="G10" s="32"/>
      <c r="H10" s="32"/>
      <c r="I10" s="32"/>
      <c r="J10" s="32"/>
      <c r="K10" s="1375"/>
      <c r="L10" s="32"/>
      <c r="M10" s="32"/>
      <c r="N10" s="33"/>
    </row>
    <row r="11" spans="2:16" ht="15.75" thickBot="1">
      <c r="B11" s="117" t="s">
        <v>8</v>
      </c>
      <c r="C11" s="1308">
        <v>41989</v>
      </c>
      <c r="D11" s="35"/>
      <c r="E11" s="35"/>
      <c r="F11" s="35"/>
      <c r="G11" s="35"/>
      <c r="H11" s="35"/>
      <c r="I11" s="35"/>
      <c r="J11" s="35"/>
      <c r="K11" s="1376"/>
      <c r="L11" s="35"/>
      <c r="M11" s="35"/>
      <c r="N11" s="37"/>
    </row>
    <row r="12" spans="2:16">
      <c r="B12" s="94"/>
      <c r="C12" s="38"/>
      <c r="D12" s="96"/>
      <c r="E12" s="96"/>
      <c r="F12" s="96"/>
      <c r="G12" s="96"/>
      <c r="H12" s="96"/>
      <c r="I12" s="39"/>
      <c r="J12" s="39"/>
      <c r="K12" s="1377"/>
      <c r="L12" s="39"/>
      <c r="M12" s="39"/>
      <c r="N12" s="96"/>
    </row>
    <row r="13" spans="2:16">
      <c r="I13" s="39"/>
      <c r="J13" s="39"/>
      <c r="K13" s="1377"/>
      <c r="L13" s="39"/>
      <c r="M13" s="39"/>
      <c r="N13" s="1289"/>
    </row>
    <row r="14" spans="2:16" ht="45.75" customHeight="1">
      <c r="B14" s="1516" t="s">
        <v>9</v>
      </c>
      <c r="C14" s="1516"/>
      <c r="D14" s="1265" t="s">
        <v>10</v>
      </c>
      <c r="E14" s="1265" t="s">
        <v>11</v>
      </c>
      <c r="F14" s="1265" t="s">
        <v>12</v>
      </c>
      <c r="G14" s="148"/>
      <c r="I14" s="41"/>
      <c r="J14" s="41"/>
      <c r="K14" s="1378"/>
      <c r="L14" s="41"/>
      <c r="M14" s="41"/>
      <c r="N14" s="1289"/>
    </row>
    <row r="15" spans="2:16">
      <c r="B15" s="1516"/>
      <c r="C15" s="1516"/>
      <c r="D15" s="1265">
        <v>4</v>
      </c>
      <c r="E15" s="42">
        <v>1394971708</v>
      </c>
      <c r="F15" s="149">
        <v>668</v>
      </c>
      <c r="G15" s="150"/>
      <c r="I15" s="45"/>
      <c r="J15" s="45"/>
      <c r="K15" s="1379"/>
      <c r="L15" s="45"/>
      <c r="M15" s="45"/>
      <c r="N15" s="1289"/>
    </row>
    <row r="16" spans="2:16" ht="15.75" thickBot="1">
      <c r="B16" s="1517" t="s">
        <v>13</v>
      </c>
      <c r="C16" s="1518"/>
      <c r="D16" s="85"/>
      <c r="E16" s="502">
        <f>SUM(E15:E15)</f>
        <v>1394971708</v>
      </c>
      <c r="F16" s="149">
        <f>SUM(F15:F15)</f>
        <v>668</v>
      </c>
      <c r="G16" s="150"/>
      <c r="H16" s="46"/>
      <c r="I16" s="39"/>
      <c r="J16" s="39"/>
      <c r="K16" s="1377"/>
      <c r="L16" s="39"/>
      <c r="M16" s="39"/>
      <c r="N16" s="47"/>
    </row>
    <row r="17" spans="1:14" ht="45.75" thickBot="1">
      <c r="A17" s="48"/>
      <c r="B17" s="49" t="s">
        <v>14</v>
      </c>
      <c r="C17" s="49" t="s">
        <v>15</v>
      </c>
      <c r="E17" s="41"/>
      <c r="F17" s="41"/>
      <c r="G17" s="41"/>
      <c r="H17" s="41"/>
      <c r="I17" s="50"/>
      <c r="J17" s="50"/>
      <c r="K17" s="1380"/>
      <c r="L17" s="50"/>
      <c r="M17" s="50"/>
    </row>
    <row r="18" spans="1:14" ht="15.75" thickBot="1">
      <c r="A18" s="51">
        <v>1</v>
      </c>
      <c r="C18" s="223">
        <f>F16*80%</f>
        <v>534.4</v>
      </c>
      <c r="D18" s="224"/>
      <c r="E18" s="225">
        <f>E16</f>
        <v>1394971708</v>
      </c>
      <c r="F18" s="7"/>
      <c r="G18" s="7"/>
      <c r="H18" s="7"/>
      <c r="I18" s="53"/>
      <c r="J18" s="53"/>
      <c r="K18" s="1380"/>
      <c r="L18" s="53"/>
      <c r="M18" s="53"/>
    </row>
    <row r="19" spans="1:14">
      <c r="A19" s="142"/>
      <c r="C19" s="54"/>
      <c r="D19" s="45"/>
      <c r="E19" s="56"/>
      <c r="F19" s="7"/>
      <c r="G19" s="7"/>
      <c r="H19" s="7"/>
      <c r="I19" s="53"/>
      <c r="J19" s="53"/>
      <c r="K19" s="1380"/>
      <c r="L19" s="53"/>
      <c r="M19" s="53"/>
    </row>
    <row r="20" spans="1:14">
      <c r="A20" s="142"/>
      <c r="C20" s="54"/>
      <c r="D20" s="45"/>
      <c r="E20" s="56"/>
      <c r="F20" s="7"/>
      <c r="G20" s="7"/>
      <c r="H20" s="7"/>
      <c r="I20" s="53"/>
      <c r="J20" s="53"/>
      <c r="K20" s="1380"/>
      <c r="L20" s="53"/>
      <c r="M20" s="53"/>
    </row>
    <row r="21" spans="1:14">
      <c r="A21" s="142"/>
      <c r="B21" s="8" t="s">
        <v>16</v>
      </c>
      <c r="C21" s="57"/>
      <c r="D21" s="57"/>
      <c r="E21" s="57"/>
      <c r="F21" s="57"/>
      <c r="G21" s="57"/>
      <c r="H21" s="57"/>
      <c r="I21" s="39"/>
      <c r="J21" s="39"/>
      <c r="K21" s="1377"/>
      <c r="L21" s="39"/>
      <c r="M21" s="39"/>
      <c r="N21" s="1289"/>
    </row>
    <row r="22" spans="1:14">
      <c r="A22" s="142"/>
      <c r="B22" s="57"/>
      <c r="C22" s="57"/>
      <c r="D22" s="57"/>
      <c r="E22" s="57"/>
      <c r="F22" s="57"/>
      <c r="G22" s="57"/>
      <c r="H22" s="57"/>
      <c r="I22" s="39"/>
      <c r="J22" s="39"/>
      <c r="K22" s="1377"/>
      <c r="L22" s="39"/>
      <c r="M22" s="39"/>
      <c r="N22" s="1289"/>
    </row>
    <row r="23" spans="1:14">
      <c r="A23" s="142"/>
      <c r="B23" s="1309" t="s">
        <v>17</v>
      </c>
      <c r="C23" s="1309" t="s">
        <v>18</v>
      </c>
      <c r="D23" s="1254" t="s">
        <v>19</v>
      </c>
      <c r="E23" s="708"/>
      <c r="F23" s="57"/>
      <c r="G23" s="57"/>
      <c r="H23" s="57"/>
      <c r="I23" s="39"/>
      <c r="J23" s="39"/>
      <c r="K23" s="1377"/>
      <c r="L23" s="39"/>
      <c r="M23" s="39"/>
      <c r="N23" s="1289"/>
    </row>
    <row r="24" spans="1:14">
      <c r="A24" s="142"/>
      <c r="B24" s="59" t="s">
        <v>20</v>
      </c>
      <c r="C24" s="59" t="s">
        <v>21</v>
      </c>
      <c r="D24" s="709"/>
      <c r="E24" s="1756"/>
      <c r="F24" s="57"/>
      <c r="G24" s="57"/>
      <c r="H24" s="57"/>
      <c r="I24" s="39"/>
      <c r="J24" s="39"/>
      <c r="K24" s="1377"/>
      <c r="L24" s="39"/>
      <c r="M24" s="39"/>
      <c r="N24" s="1289"/>
    </row>
    <row r="25" spans="1:14">
      <c r="A25" s="142"/>
      <c r="B25" s="59" t="s">
        <v>22</v>
      </c>
      <c r="C25" s="59" t="s">
        <v>21</v>
      </c>
      <c r="D25" s="709"/>
      <c r="E25" s="1756"/>
      <c r="F25" s="57"/>
      <c r="G25" s="57"/>
      <c r="H25" s="57"/>
      <c r="I25" s="39"/>
      <c r="J25" s="39"/>
      <c r="K25" s="1377"/>
      <c r="L25" s="39"/>
      <c r="M25" s="39"/>
      <c r="N25" s="1289"/>
    </row>
    <row r="26" spans="1:14">
      <c r="A26" s="142"/>
      <c r="B26" s="59" t="s">
        <v>23</v>
      </c>
      <c r="C26" s="59" t="s">
        <v>21</v>
      </c>
      <c r="D26" s="709"/>
      <c r="E26" s="710"/>
      <c r="F26" s="57"/>
      <c r="G26" s="57"/>
      <c r="H26" s="57"/>
      <c r="I26" s="39"/>
      <c r="J26" s="39"/>
      <c r="K26" s="1377"/>
      <c r="L26" s="39"/>
      <c r="M26" s="39"/>
      <c r="N26" s="1289"/>
    </row>
    <row r="27" spans="1:14">
      <c r="A27" s="142"/>
      <c r="B27" s="59" t="s">
        <v>24</v>
      </c>
      <c r="C27" s="59" t="s">
        <v>21</v>
      </c>
      <c r="D27" s="709"/>
      <c r="E27" s="710"/>
      <c r="F27" s="57"/>
      <c r="G27" s="57"/>
      <c r="H27" s="57"/>
      <c r="I27" s="39"/>
      <c r="J27" s="39"/>
      <c r="K27" s="1377"/>
      <c r="L27" s="39"/>
      <c r="M27" s="39"/>
      <c r="N27" s="1289"/>
    </row>
    <row r="28" spans="1:14">
      <c r="A28" s="142"/>
      <c r="B28" s="88" t="s">
        <v>240</v>
      </c>
      <c r="C28" s="88" t="s">
        <v>21</v>
      </c>
      <c r="D28" s="711"/>
      <c r="E28" s="57"/>
      <c r="F28" s="57"/>
      <c r="G28" s="57"/>
      <c r="H28" s="57"/>
      <c r="I28" s="39"/>
      <c r="J28" s="39"/>
      <c r="K28" s="1377"/>
      <c r="L28" s="39"/>
      <c r="M28" s="39"/>
      <c r="N28" s="1289"/>
    </row>
    <row r="29" spans="1:14">
      <c r="A29" s="142"/>
      <c r="B29" s="57"/>
      <c r="C29" s="57"/>
      <c r="D29" s="57"/>
      <c r="E29" s="57"/>
      <c r="F29" s="57"/>
      <c r="G29" s="57"/>
      <c r="H29" s="57"/>
      <c r="I29" s="39"/>
      <c r="J29" s="39"/>
      <c r="K29" s="1377"/>
      <c r="L29" s="39"/>
      <c r="M29" s="39"/>
      <c r="N29" s="1289"/>
    </row>
    <row r="30" spans="1:14">
      <c r="A30" s="142"/>
      <c r="B30" s="8" t="s">
        <v>26</v>
      </c>
      <c r="C30" s="57"/>
      <c r="D30" s="57"/>
      <c r="E30" s="57"/>
      <c r="F30" s="57"/>
      <c r="G30" s="57"/>
      <c r="H30" s="57"/>
      <c r="I30" s="39"/>
      <c r="J30" s="39"/>
      <c r="K30" s="1377"/>
      <c r="L30" s="39"/>
      <c r="M30" s="39"/>
      <c r="N30" s="1289"/>
    </row>
    <row r="31" spans="1:14">
      <c r="A31" s="142"/>
      <c r="B31" s="57"/>
      <c r="C31" s="57"/>
      <c r="D31" s="57"/>
      <c r="E31" s="57"/>
      <c r="F31" s="57"/>
      <c r="G31" s="57"/>
      <c r="H31" s="57"/>
      <c r="I31" s="39"/>
      <c r="J31" s="39"/>
      <c r="K31" s="1377"/>
      <c r="L31" s="39"/>
      <c r="M31" s="39"/>
      <c r="N31" s="1289"/>
    </row>
    <row r="32" spans="1:14">
      <c r="A32" s="142"/>
      <c r="B32" s="57"/>
      <c r="C32" s="57"/>
      <c r="D32" s="57"/>
      <c r="E32" s="57"/>
      <c r="F32" s="57"/>
      <c r="G32" s="57"/>
      <c r="H32" s="57"/>
      <c r="I32" s="39"/>
      <c r="J32" s="39"/>
      <c r="K32" s="1377"/>
      <c r="L32" s="39"/>
      <c r="M32" s="39"/>
      <c r="N32" s="1289"/>
    </row>
    <row r="33" spans="1:26">
      <c r="A33" s="142"/>
      <c r="B33" s="1309" t="s">
        <v>17</v>
      </c>
      <c r="C33" s="1309" t="s">
        <v>27</v>
      </c>
      <c r="D33" s="1283" t="s">
        <v>28</v>
      </c>
      <c r="E33" s="1283" t="s">
        <v>29</v>
      </c>
      <c r="F33" s="1283" t="s">
        <v>79</v>
      </c>
      <c r="G33" s="57"/>
      <c r="H33" s="57"/>
      <c r="I33" s="39"/>
      <c r="J33" s="39"/>
      <c r="K33" s="1377"/>
      <c r="L33" s="39"/>
      <c r="M33" s="39"/>
      <c r="N33" s="1289"/>
    </row>
    <row r="34" spans="1:26" ht="65.25" customHeight="1">
      <c r="A34" s="142"/>
      <c r="B34" s="1302" t="s">
        <v>30</v>
      </c>
      <c r="C34" s="1262">
        <v>40</v>
      </c>
      <c r="D34" s="1256">
        <f>+D127</f>
        <v>40</v>
      </c>
      <c r="E34" s="1519">
        <f>+D34+D35</f>
        <v>100</v>
      </c>
      <c r="F34" s="78"/>
      <c r="G34" s="57"/>
      <c r="H34" s="57"/>
      <c r="I34" s="39"/>
      <c r="J34" s="39"/>
      <c r="K34" s="1377"/>
      <c r="L34" s="39"/>
      <c r="M34" s="39"/>
      <c r="N34" s="1289"/>
    </row>
    <row r="35" spans="1:26" ht="82.5" customHeight="1">
      <c r="A35" s="142"/>
      <c r="B35" s="1302" t="s">
        <v>31</v>
      </c>
      <c r="C35" s="1262">
        <v>60</v>
      </c>
      <c r="D35" s="1256">
        <f>+D128</f>
        <v>60</v>
      </c>
      <c r="E35" s="1520"/>
      <c r="F35" s="88"/>
      <c r="G35" s="57"/>
      <c r="H35" s="57"/>
      <c r="I35" s="39"/>
      <c r="J35" s="39"/>
      <c r="K35" s="1377"/>
      <c r="L35" s="39"/>
      <c r="M35" s="39"/>
      <c r="N35" s="1289"/>
    </row>
    <row r="36" spans="1:26">
      <c r="A36" s="142"/>
      <c r="C36" s="54"/>
      <c r="D36" s="45"/>
      <c r="E36" s="56"/>
      <c r="F36" s="7"/>
      <c r="G36" s="7"/>
      <c r="H36" s="7"/>
      <c r="I36" s="53"/>
      <c r="J36" s="53"/>
      <c r="K36" s="1380"/>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38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245</v>
      </c>
      <c r="E41" s="15" t="s">
        <v>3156</v>
      </c>
      <c r="F41" s="16" t="s">
        <v>18</v>
      </c>
      <c r="G41" s="99" t="s">
        <v>5</v>
      </c>
      <c r="H41" s="362">
        <v>41024</v>
      </c>
      <c r="I41" s="362">
        <v>41177</v>
      </c>
      <c r="J41" s="103" t="s">
        <v>19</v>
      </c>
      <c r="K41" s="509">
        <f>DAYS360(H41,I41)/30</f>
        <v>5</v>
      </c>
      <c r="L41" s="186"/>
      <c r="M41" s="105">
        <v>490</v>
      </c>
      <c r="N41" s="105" t="s">
        <v>5</v>
      </c>
      <c r="O41" s="518">
        <v>241060482</v>
      </c>
      <c r="P41" s="518">
        <v>35</v>
      </c>
      <c r="Q41" s="18"/>
      <c r="R41" s="1753"/>
      <c r="S41" s="64"/>
      <c r="T41" s="64"/>
      <c r="U41" s="64"/>
      <c r="V41" s="64"/>
      <c r="W41" s="64"/>
      <c r="X41" s="64"/>
      <c r="Y41" s="64"/>
      <c r="Z41" s="64"/>
    </row>
    <row r="42" spans="1:26" s="1263" customFormat="1" ht="60">
      <c r="A42" s="1311">
        <f>+A41+1</f>
        <v>2</v>
      </c>
      <c r="B42" s="15" t="s">
        <v>3027</v>
      </c>
      <c r="C42" s="15" t="s">
        <v>3027</v>
      </c>
      <c r="D42" s="16" t="s">
        <v>340</v>
      </c>
      <c r="E42" s="15" t="s">
        <v>3157</v>
      </c>
      <c r="F42" s="16" t="s">
        <v>18</v>
      </c>
      <c r="G42" s="99" t="s">
        <v>5</v>
      </c>
      <c r="H42" s="362">
        <v>41254</v>
      </c>
      <c r="I42" s="362">
        <v>41912</v>
      </c>
      <c r="J42" s="103" t="s">
        <v>19</v>
      </c>
      <c r="K42" s="509">
        <f>DAYS360(H42,I42)/30</f>
        <v>21.633333333333333</v>
      </c>
      <c r="L42" s="186"/>
      <c r="M42" s="105"/>
      <c r="N42" s="105" t="s">
        <v>5</v>
      </c>
      <c r="O42" s="518">
        <v>4406992900</v>
      </c>
      <c r="P42" s="518"/>
      <c r="Q42" s="18"/>
      <c r="R42" s="1753"/>
      <c r="S42" s="64"/>
      <c r="T42" s="64"/>
      <c r="U42" s="64"/>
      <c r="V42" s="64"/>
      <c r="W42" s="64"/>
      <c r="X42" s="64"/>
      <c r="Y42" s="64"/>
      <c r="Z42" s="64"/>
    </row>
    <row r="43" spans="1:26" s="136" customFormat="1">
      <c r="A43" s="129"/>
      <c r="B43" s="130" t="s">
        <v>29</v>
      </c>
      <c r="C43" s="131"/>
      <c r="D43" s="109"/>
      <c r="E43" s="132"/>
      <c r="F43" s="131"/>
      <c r="G43" s="131"/>
      <c r="H43" s="131"/>
      <c r="I43" s="133"/>
      <c r="J43" s="133"/>
      <c r="K43" s="371">
        <f>SUM(K41:K42)</f>
        <v>26.633333333333333</v>
      </c>
      <c r="L43" s="109">
        <f>SUM(L41:L42)</f>
        <v>0</v>
      </c>
      <c r="M43" s="110">
        <f>SUM(M41:M42)</f>
        <v>490</v>
      </c>
      <c r="N43" s="109">
        <f>SUM(N41:N42)</f>
        <v>0</v>
      </c>
      <c r="O43" s="519"/>
      <c r="P43" s="519"/>
      <c r="Q43" s="135"/>
    </row>
    <row r="44" spans="1:26" s="66" customFormat="1">
      <c r="E44" s="68"/>
      <c r="K44" s="1382"/>
    </row>
    <row r="45" spans="1:26" s="66" customFormat="1">
      <c r="B45" s="1587" t="s">
        <v>57</v>
      </c>
      <c r="C45" s="1587" t="s">
        <v>58</v>
      </c>
      <c r="D45" s="1589" t="s">
        <v>59</v>
      </c>
      <c r="E45" s="1589"/>
      <c r="F45" s="1589" t="s">
        <v>79</v>
      </c>
      <c r="K45" s="1382"/>
    </row>
    <row r="46" spans="1:26" s="66" customFormat="1">
      <c r="B46" s="1588"/>
      <c r="C46" s="1588"/>
      <c r="D46" s="1283" t="s">
        <v>60</v>
      </c>
      <c r="E46" s="118" t="s">
        <v>61</v>
      </c>
      <c r="F46" s="1589"/>
      <c r="K46" s="1382"/>
    </row>
    <row r="47" spans="1:26" s="66" customFormat="1" ht="21.75" customHeight="1">
      <c r="B47" s="19" t="s">
        <v>62</v>
      </c>
      <c r="C47" s="160">
        <f>+K43</f>
        <v>26.633333333333333</v>
      </c>
      <c r="D47" s="90" t="s">
        <v>21</v>
      </c>
      <c r="E47" s="90"/>
      <c r="F47" s="1528"/>
      <c r="G47" s="112"/>
      <c r="H47" s="112"/>
      <c r="I47" s="112"/>
      <c r="J47" s="112"/>
      <c r="K47" s="1383"/>
      <c r="L47" s="112"/>
      <c r="M47" s="112"/>
    </row>
    <row r="48" spans="1:26" s="66" customFormat="1" ht="21.75" customHeight="1">
      <c r="B48" s="19" t="s">
        <v>64</v>
      </c>
      <c r="C48" s="160">
        <f>+M43</f>
        <v>490</v>
      </c>
      <c r="D48" s="90" t="s">
        <v>21</v>
      </c>
      <c r="E48" s="90"/>
      <c r="F48" s="1528"/>
      <c r="K48" s="1382"/>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109.5" customHeight="1">
      <c r="B54" s="1309" t="s">
        <v>66</v>
      </c>
      <c r="C54" s="22" t="s">
        <v>67</v>
      </c>
      <c r="D54" s="22" t="s">
        <v>68</v>
      </c>
      <c r="E54" s="22" t="s">
        <v>69</v>
      </c>
      <c r="F54" s="22" t="s">
        <v>70</v>
      </c>
      <c r="G54" s="22" t="s">
        <v>71</v>
      </c>
      <c r="H54" s="22" t="s">
        <v>72</v>
      </c>
      <c r="I54" s="22" t="s">
        <v>73</v>
      </c>
      <c r="J54" s="22" t="s">
        <v>74</v>
      </c>
      <c r="K54" s="1384" t="s">
        <v>75</v>
      </c>
      <c r="L54" s="22" t="s">
        <v>76</v>
      </c>
      <c r="M54" s="23" t="s">
        <v>77</v>
      </c>
      <c r="N54" s="23" t="s">
        <v>78</v>
      </c>
      <c r="O54" s="1522" t="s">
        <v>79</v>
      </c>
      <c r="P54" s="1523"/>
      <c r="Q54" s="22" t="s">
        <v>80</v>
      </c>
    </row>
    <row r="55" spans="2:17">
      <c r="B55" s="72" t="s">
        <v>1428</v>
      </c>
      <c r="C55" s="72" t="s">
        <v>251</v>
      </c>
      <c r="D55" s="74"/>
      <c r="E55" s="74"/>
      <c r="F55" s="76"/>
      <c r="G55" s="76"/>
      <c r="H55" s="76" t="s">
        <v>18</v>
      </c>
      <c r="I55" s="77"/>
      <c r="J55" s="77"/>
      <c r="K55" s="1385"/>
      <c r="L55" s="59"/>
      <c r="M55" s="59"/>
      <c r="N55" s="59"/>
      <c r="O55" s="1526"/>
      <c r="P55" s="1527"/>
      <c r="Q55" s="59" t="s">
        <v>18</v>
      </c>
    </row>
    <row r="56" spans="2:17">
      <c r="B56" s="28" t="s">
        <v>84</v>
      </c>
    </row>
    <row r="57" spans="2:17">
      <c r="B57" s="28" t="s">
        <v>85</v>
      </c>
    </row>
    <row r="58" spans="2:17">
      <c r="B58" s="28" t="s">
        <v>86</v>
      </c>
    </row>
    <row r="60" spans="2:17" ht="15.75" thickBot="1"/>
    <row r="61" spans="2:17" ht="15.75" thickBot="1">
      <c r="B61" s="1532" t="s">
        <v>87</v>
      </c>
      <c r="C61" s="1533"/>
      <c r="D61" s="1533"/>
      <c r="E61" s="1533"/>
      <c r="F61" s="1533"/>
      <c r="G61" s="1533"/>
      <c r="H61" s="1533"/>
      <c r="I61" s="1533"/>
      <c r="J61" s="1533"/>
      <c r="K61" s="1533"/>
      <c r="L61" s="1533"/>
      <c r="M61" s="1533"/>
      <c r="N61" s="1534"/>
    </row>
    <row r="64" spans="2:17" ht="76.5" customHeight="1">
      <c r="B64" s="1309" t="s">
        <v>88</v>
      </c>
      <c r="C64" s="1309" t="s">
        <v>89</v>
      </c>
      <c r="D64" s="1309" t="s">
        <v>90</v>
      </c>
      <c r="E64" s="1309" t="s">
        <v>91</v>
      </c>
      <c r="F64" s="1309" t="s">
        <v>92</v>
      </c>
      <c r="G64" s="1309" t="s">
        <v>93</v>
      </c>
      <c r="H64" s="1309" t="s">
        <v>94</v>
      </c>
      <c r="I64" s="1309" t="s">
        <v>95</v>
      </c>
      <c r="J64" s="1522" t="s">
        <v>164</v>
      </c>
      <c r="K64" s="1529"/>
      <c r="L64" s="1523"/>
      <c r="M64" s="1309" t="s">
        <v>97</v>
      </c>
      <c r="N64" s="1309" t="s">
        <v>234</v>
      </c>
      <c r="O64" s="1309" t="s">
        <v>235</v>
      </c>
      <c r="P64" s="1522" t="s">
        <v>79</v>
      </c>
      <c r="Q64" s="1523"/>
    </row>
    <row r="65" spans="2:17" s="30" customFormat="1" ht="50.1" customHeight="1">
      <c r="B65" s="91" t="s">
        <v>1289</v>
      </c>
      <c r="C65" s="91" t="s">
        <v>3158</v>
      </c>
      <c r="D65" s="382" t="s">
        <v>3159</v>
      </c>
      <c r="E65" s="420">
        <v>25277066</v>
      </c>
      <c r="F65" s="91" t="s">
        <v>1038</v>
      </c>
      <c r="G65" s="91" t="s">
        <v>1624</v>
      </c>
      <c r="H65" s="428">
        <v>40788</v>
      </c>
      <c r="I65" s="91"/>
      <c r="J65" s="91" t="s">
        <v>855</v>
      </c>
      <c r="K65" s="1386" t="s">
        <v>3160</v>
      </c>
      <c r="L65" s="91" t="s">
        <v>857</v>
      </c>
      <c r="M65" s="1269" t="s">
        <v>18</v>
      </c>
      <c r="N65" s="1269" t="s">
        <v>18</v>
      </c>
      <c r="O65" s="1269" t="s">
        <v>18</v>
      </c>
      <c r="P65" s="91"/>
      <c r="Q65" s="91"/>
    </row>
    <row r="66" spans="2:17" s="30" customFormat="1" ht="50.1" customHeight="1">
      <c r="B66" s="91" t="s">
        <v>364</v>
      </c>
      <c r="C66" s="91" t="s">
        <v>3158</v>
      </c>
      <c r="D66" s="382" t="s">
        <v>254</v>
      </c>
      <c r="E66" s="420">
        <v>34565495</v>
      </c>
      <c r="F66" s="91" t="s">
        <v>3161</v>
      </c>
      <c r="G66" s="91" t="s">
        <v>3162</v>
      </c>
      <c r="H66" s="428">
        <v>41390</v>
      </c>
      <c r="I66" s="91"/>
      <c r="J66" s="91" t="s">
        <v>3163</v>
      </c>
      <c r="K66" s="1386" t="s">
        <v>3164</v>
      </c>
      <c r="L66" s="91" t="s">
        <v>3165</v>
      </c>
      <c r="M66" s="1269" t="s">
        <v>18</v>
      </c>
      <c r="N66" s="1269" t="s">
        <v>18</v>
      </c>
      <c r="O66" s="1269" t="s">
        <v>18</v>
      </c>
      <c r="P66" s="91"/>
      <c r="Q66" s="91"/>
    </row>
    <row r="67" spans="2:17" s="30" customFormat="1" ht="50.1" customHeight="1">
      <c r="B67" s="91" t="s">
        <v>277</v>
      </c>
      <c r="C67" s="91" t="s">
        <v>3166</v>
      </c>
      <c r="D67" s="382" t="s">
        <v>3167</v>
      </c>
      <c r="E67" s="420">
        <v>25544846</v>
      </c>
      <c r="F67" s="91" t="s">
        <v>277</v>
      </c>
      <c r="G67" s="91" t="s">
        <v>3053</v>
      </c>
      <c r="H67" s="428">
        <v>39073</v>
      </c>
      <c r="I67" s="91"/>
      <c r="J67" s="91" t="s">
        <v>3163</v>
      </c>
      <c r="K67" s="1386" t="s">
        <v>3168</v>
      </c>
      <c r="L67" s="91" t="s">
        <v>3169</v>
      </c>
      <c r="M67" s="1269" t="s">
        <v>18</v>
      </c>
      <c r="N67" s="1269" t="s">
        <v>18</v>
      </c>
      <c r="O67" s="1269" t="s">
        <v>18</v>
      </c>
      <c r="P67" s="91"/>
      <c r="Q67" s="91"/>
    </row>
    <row r="68" spans="2:17" s="30" customFormat="1" ht="50.1" customHeight="1">
      <c r="B68" s="91" t="s">
        <v>277</v>
      </c>
      <c r="C68" s="91" t="s">
        <v>3166</v>
      </c>
      <c r="D68" s="382" t="s">
        <v>3170</v>
      </c>
      <c r="E68" s="420">
        <v>1061751913</v>
      </c>
      <c r="F68" s="91" t="s">
        <v>277</v>
      </c>
      <c r="G68" s="91" t="s">
        <v>3162</v>
      </c>
      <c r="H68" s="428">
        <v>41978</v>
      </c>
      <c r="I68" s="91"/>
      <c r="J68" s="91" t="s">
        <v>3163</v>
      </c>
      <c r="K68" s="1386" t="s">
        <v>3171</v>
      </c>
      <c r="L68" s="91" t="s">
        <v>3138</v>
      </c>
      <c r="M68" s="1269" t="s">
        <v>18</v>
      </c>
      <c r="N68" s="1269" t="s">
        <v>18</v>
      </c>
      <c r="O68" s="1269" t="s">
        <v>18</v>
      </c>
      <c r="P68" s="91"/>
      <c r="Q68" s="91"/>
    </row>
    <row r="69" spans="2:17" s="30" customFormat="1" ht="50.1" customHeight="1">
      <c r="B69" s="91" t="s">
        <v>277</v>
      </c>
      <c r="C69" s="91" t="s">
        <v>3166</v>
      </c>
      <c r="D69" s="382" t="s">
        <v>3172</v>
      </c>
      <c r="E69" s="420">
        <v>34639796</v>
      </c>
      <c r="F69" s="91" t="s">
        <v>277</v>
      </c>
      <c r="G69" s="91" t="s">
        <v>3053</v>
      </c>
      <c r="H69" s="428">
        <v>39802</v>
      </c>
      <c r="I69" s="91"/>
      <c r="J69" s="91" t="s">
        <v>3163</v>
      </c>
      <c r="K69" s="1386" t="s">
        <v>3173</v>
      </c>
      <c r="L69" s="91" t="s">
        <v>3169</v>
      </c>
      <c r="M69" s="1269" t="s">
        <v>18</v>
      </c>
      <c r="N69" s="1269" t="s">
        <v>18</v>
      </c>
      <c r="O69" s="1269" t="s">
        <v>18</v>
      </c>
      <c r="P69" s="91"/>
      <c r="Q69" s="91"/>
    </row>
    <row r="70" spans="2:17" s="30" customFormat="1" ht="50.1" customHeight="1">
      <c r="B70" s="91" t="s">
        <v>3174</v>
      </c>
      <c r="C70" s="91" t="s">
        <v>3166</v>
      </c>
      <c r="D70" s="382" t="s">
        <v>3175</v>
      </c>
      <c r="E70" s="420">
        <v>1085900812</v>
      </c>
      <c r="F70" s="91" t="s">
        <v>277</v>
      </c>
      <c r="G70" s="91" t="s">
        <v>271</v>
      </c>
      <c r="H70" s="428">
        <v>40446</v>
      </c>
      <c r="I70" s="91"/>
      <c r="J70" s="91" t="s">
        <v>3176</v>
      </c>
      <c r="K70" s="1386" t="s">
        <v>3177</v>
      </c>
      <c r="L70" s="91" t="s">
        <v>3178</v>
      </c>
      <c r="M70" s="1269" t="s">
        <v>18</v>
      </c>
      <c r="N70" s="1269" t="s">
        <v>18</v>
      </c>
      <c r="O70" s="1269" t="s">
        <v>18</v>
      </c>
      <c r="P70" s="91"/>
      <c r="Q70" s="91"/>
    </row>
    <row r="72" spans="2:17" ht="15.75" thickBot="1"/>
    <row r="73" spans="2:17" ht="15.75" thickBot="1">
      <c r="B73" s="1532" t="s">
        <v>139</v>
      </c>
      <c r="C73" s="1533"/>
      <c r="D73" s="1533"/>
      <c r="E73" s="1533"/>
      <c r="F73" s="1533"/>
      <c r="G73" s="1533"/>
      <c r="H73" s="1533"/>
      <c r="I73" s="1533"/>
      <c r="J73" s="1533"/>
      <c r="K73" s="1533"/>
      <c r="L73" s="1533"/>
      <c r="M73" s="1533"/>
      <c r="N73" s="1534"/>
    </row>
    <row r="76" spans="2:17" ht="46.15" customHeight="1">
      <c r="B76" s="22" t="s">
        <v>17</v>
      </c>
      <c r="C76" s="22" t="s">
        <v>80</v>
      </c>
      <c r="D76" s="1522" t="s">
        <v>79</v>
      </c>
      <c r="E76" s="1523"/>
    </row>
    <row r="77" spans="2:17" ht="46.9" customHeight="1">
      <c r="B77" s="78" t="s">
        <v>140</v>
      </c>
      <c r="C77" s="59" t="s">
        <v>18</v>
      </c>
      <c r="D77" s="1535"/>
      <c r="E77" s="1535"/>
    </row>
    <row r="80" spans="2:17">
      <c r="B80" s="1505" t="s">
        <v>141</v>
      </c>
      <c r="C80" s="1506"/>
      <c r="D80" s="1506"/>
      <c r="E80" s="1506"/>
      <c r="F80" s="1506"/>
      <c r="G80" s="1506"/>
      <c r="H80" s="1506"/>
      <c r="I80" s="1506"/>
      <c r="J80" s="1506"/>
      <c r="K80" s="1506"/>
      <c r="L80" s="1506"/>
      <c r="M80" s="1506"/>
      <c r="N80" s="1506"/>
      <c r="O80" s="1506"/>
      <c r="P80" s="1506"/>
    </row>
    <row r="82" spans="1:26" ht="15.75" thickBot="1"/>
    <row r="83" spans="1:26" ht="15.75" thickBot="1">
      <c r="B83" s="1532" t="s">
        <v>142</v>
      </c>
      <c r="C83" s="1533"/>
      <c r="D83" s="1533"/>
      <c r="E83" s="1533"/>
      <c r="F83" s="1533"/>
      <c r="G83" s="1533"/>
      <c r="H83" s="1533"/>
      <c r="I83" s="1533"/>
      <c r="J83" s="1533"/>
      <c r="K83" s="1533"/>
      <c r="L83" s="1533"/>
      <c r="M83" s="1533"/>
      <c r="N83" s="1534"/>
    </row>
    <row r="85" spans="1:26" ht="15.75" thickBot="1">
      <c r="M85" s="10"/>
      <c r="N85" s="10"/>
    </row>
    <row r="86" spans="1:26" s="39" customFormat="1" ht="109.5" customHeight="1">
      <c r="B86" s="11" t="s">
        <v>33</v>
      </c>
      <c r="C86" s="11" t="s">
        <v>34</v>
      </c>
      <c r="D86" s="11" t="s">
        <v>35</v>
      </c>
      <c r="E86" s="11" t="s">
        <v>36</v>
      </c>
      <c r="F86" s="11" t="s">
        <v>37</v>
      </c>
      <c r="G86" s="11" t="s">
        <v>38</v>
      </c>
      <c r="H86" s="11" t="s">
        <v>39</v>
      </c>
      <c r="I86" s="11" t="s">
        <v>40</v>
      </c>
      <c r="J86" s="11" t="s">
        <v>41</v>
      </c>
      <c r="K86" s="1381" t="s">
        <v>42</v>
      </c>
      <c r="L86" s="11" t="s">
        <v>43</v>
      </c>
      <c r="M86" s="12" t="s">
        <v>44</v>
      </c>
      <c r="N86" s="11" t="s">
        <v>45</v>
      </c>
      <c r="O86" s="11" t="s">
        <v>46</v>
      </c>
      <c r="P86" s="13" t="s">
        <v>47</v>
      </c>
      <c r="Q86" s="1752" t="s">
        <v>48</v>
      </c>
      <c r="R86" s="1752"/>
    </row>
    <row r="87" spans="1:26" s="1263" customFormat="1" ht="60">
      <c r="A87" s="1311">
        <v>1</v>
      </c>
      <c r="B87" s="15" t="s">
        <v>3027</v>
      </c>
      <c r="C87" s="15" t="s">
        <v>3027</v>
      </c>
      <c r="D87" s="15" t="s">
        <v>2593</v>
      </c>
      <c r="E87" s="526" t="s">
        <v>3064</v>
      </c>
      <c r="F87" s="281" t="s">
        <v>18</v>
      </c>
      <c r="G87" s="274" t="s">
        <v>5</v>
      </c>
      <c r="H87" s="275">
        <v>40735</v>
      </c>
      <c r="I87" s="275">
        <v>40887</v>
      </c>
      <c r="J87" s="276" t="s">
        <v>19</v>
      </c>
      <c r="K87" s="509">
        <f>DAYS360(H87,I87)/30</f>
        <v>4.9666666666666668</v>
      </c>
      <c r="L87" s="705"/>
      <c r="M87" s="277">
        <v>1086</v>
      </c>
      <c r="N87" s="277" t="s">
        <v>51</v>
      </c>
      <c r="O87" s="523">
        <v>516459121</v>
      </c>
      <c r="P87" s="523">
        <v>102</v>
      </c>
      <c r="Q87" s="323"/>
      <c r="R87" s="689"/>
      <c r="S87" s="64"/>
      <c r="T87" s="64"/>
      <c r="U87" s="64"/>
      <c r="V87" s="64"/>
      <c r="W87" s="64"/>
      <c r="X87" s="64"/>
      <c r="Y87" s="64"/>
      <c r="Z87" s="64"/>
    </row>
    <row r="88" spans="1:26" s="1263" customFormat="1" ht="90.75" customHeight="1">
      <c r="A88" s="1311">
        <v>2</v>
      </c>
      <c r="B88" s="15" t="s">
        <v>3027</v>
      </c>
      <c r="C88" s="15" t="s">
        <v>3027</v>
      </c>
      <c r="D88" s="15" t="s">
        <v>245</v>
      </c>
      <c r="E88" s="672">
        <v>2111722</v>
      </c>
      <c r="F88" s="281" t="s">
        <v>18</v>
      </c>
      <c r="G88" s="274" t="s">
        <v>5</v>
      </c>
      <c r="H88" s="275">
        <v>40820</v>
      </c>
      <c r="I88" s="275">
        <v>40974</v>
      </c>
      <c r="J88" s="276" t="s">
        <v>19</v>
      </c>
      <c r="K88" s="509">
        <v>3</v>
      </c>
      <c r="L88" s="705">
        <v>2</v>
      </c>
      <c r="M88" s="277">
        <v>733</v>
      </c>
      <c r="N88" s="277" t="s">
        <v>51</v>
      </c>
      <c r="O88" s="523">
        <v>265331448</v>
      </c>
      <c r="P88" s="523">
        <v>119</v>
      </c>
      <c r="Q88" s="1757" t="s">
        <v>6855</v>
      </c>
      <c r="R88" s="1758"/>
      <c r="S88" s="64"/>
      <c r="T88" s="64"/>
      <c r="U88" s="64"/>
      <c r="V88" s="64"/>
      <c r="W88" s="64"/>
      <c r="X88" s="64"/>
      <c r="Y88" s="64"/>
      <c r="Z88" s="64"/>
    </row>
    <row r="89" spans="1:26" s="1263" customFormat="1" ht="60">
      <c r="A89" s="1311">
        <v>3</v>
      </c>
      <c r="B89" s="15" t="s">
        <v>3027</v>
      </c>
      <c r="C89" s="15" t="s">
        <v>3027</v>
      </c>
      <c r="D89" s="15" t="s">
        <v>2593</v>
      </c>
      <c r="E89" s="441">
        <v>19263</v>
      </c>
      <c r="F89" s="281" t="s">
        <v>18</v>
      </c>
      <c r="G89" s="274" t="s">
        <v>5</v>
      </c>
      <c r="H89" s="275">
        <v>40407</v>
      </c>
      <c r="I89" s="275">
        <v>40681</v>
      </c>
      <c r="J89" s="276" t="s">
        <v>19</v>
      </c>
      <c r="K89" s="509">
        <f>DAYS360(H89,I89)/30</f>
        <v>9.0333333333333332</v>
      </c>
      <c r="L89" s="705"/>
      <c r="M89" s="277">
        <v>1287</v>
      </c>
      <c r="N89" s="277" t="s">
        <v>51</v>
      </c>
      <c r="O89" s="523">
        <v>1173783039</v>
      </c>
      <c r="P89" s="523">
        <v>122</v>
      </c>
      <c r="Q89" s="323"/>
      <c r="R89" s="689"/>
      <c r="S89" s="64"/>
      <c r="T89" s="64"/>
      <c r="U89" s="64"/>
      <c r="V89" s="64"/>
      <c r="W89" s="64"/>
      <c r="X89" s="64"/>
      <c r="Y89" s="64"/>
      <c r="Z89" s="64"/>
    </row>
    <row r="90" spans="1:26" s="1263" customFormat="1" ht="60">
      <c r="A90" s="1311">
        <f>+A89+1</f>
        <v>4</v>
      </c>
      <c r="B90" s="15" t="s">
        <v>3027</v>
      </c>
      <c r="C90" s="15" t="s">
        <v>3027</v>
      </c>
      <c r="D90" s="15" t="s">
        <v>340</v>
      </c>
      <c r="E90" s="441" t="s">
        <v>3179</v>
      </c>
      <c r="F90" s="281" t="s">
        <v>18</v>
      </c>
      <c r="G90" s="274" t="s">
        <v>5</v>
      </c>
      <c r="H90" s="275">
        <v>39896</v>
      </c>
      <c r="I90" s="275">
        <v>40028</v>
      </c>
      <c r="J90" s="276" t="s">
        <v>19</v>
      </c>
      <c r="K90" s="509">
        <f>DAYS360(H90,I90)/30</f>
        <v>4.3</v>
      </c>
      <c r="L90" s="705"/>
      <c r="M90" s="277">
        <v>5940</v>
      </c>
      <c r="N90" s="277" t="s">
        <v>51</v>
      </c>
      <c r="O90" s="523">
        <v>2112883542</v>
      </c>
      <c r="P90" s="523">
        <v>138</v>
      </c>
      <c r="Q90" s="323"/>
      <c r="R90" s="689"/>
      <c r="S90" s="64"/>
      <c r="T90" s="64"/>
      <c r="U90" s="64"/>
      <c r="V90" s="64"/>
      <c r="W90" s="64"/>
      <c r="X90" s="64"/>
      <c r="Y90" s="64"/>
      <c r="Z90" s="64"/>
    </row>
    <row r="91" spans="1:26" s="136" customFormat="1">
      <c r="A91" s="129"/>
      <c r="B91" s="130" t="s">
        <v>29</v>
      </c>
      <c r="C91" s="131"/>
      <c r="D91" s="109"/>
      <c r="E91" s="132"/>
      <c r="F91" s="131"/>
      <c r="G91" s="131"/>
      <c r="H91" s="131"/>
      <c r="I91" s="133"/>
      <c r="J91" s="133"/>
      <c r="K91" s="371">
        <f>SUM(K87:K90)</f>
        <v>21.3</v>
      </c>
      <c r="L91" s="109">
        <f>SUM(L87:L90)</f>
        <v>2</v>
      </c>
      <c r="M91" s="110">
        <f>SUM(M87:M90)</f>
        <v>9046</v>
      </c>
      <c r="N91" s="109">
        <f>SUM(N87:N90)</f>
        <v>0</v>
      </c>
      <c r="O91" s="519"/>
      <c r="P91" s="519"/>
      <c r="Q91" s="135"/>
    </row>
    <row r="92" spans="1:26">
      <c r="B92" s="66"/>
      <c r="C92" s="66"/>
      <c r="D92" s="66"/>
      <c r="E92" s="68"/>
      <c r="F92" s="66"/>
      <c r="G92" s="66"/>
      <c r="H92" s="66"/>
      <c r="I92" s="66"/>
      <c r="J92" s="66"/>
      <c r="K92" s="1382"/>
      <c r="L92" s="66"/>
      <c r="M92" s="66"/>
      <c r="N92" s="66"/>
      <c r="O92" s="66"/>
      <c r="P92" s="66"/>
    </row>
    <row r="93" spans="1:26">
      <c r="B93" s="19" t="s">
        <v>156</v>
      </c>
      <c r="C93" s="84">
        <f>+K91</f>
        <v>21.3</v>
      </c>
      <c r="H93" s="112"/>
      <c r="I93" s="112"/>
      <c r="J93" s="112"/>
      <c r="K93" s="1383"/>
      <c r="L93" s="112"/>
      <c r="M93" s="112"/>
      <c r="N93" s="66"/>
      <c r="O93" s="66"/>
      <c r="P93" s="66"/>
    </row>
    <row r="95" spans="1:26" ht="15.75" thickBot="1"/>
    <row r="96" spans="1:26" ht="37.15" customHeight="1" thickBot="1">
      <c r="B96" s="24" t="s">
        <v>157</v>
      </c>
      <c r="C96" s="25" t="s">
        <v>158</v>
      </c>
      <c r="D96" s="24" t="s">
        <v>28</v>
      </c>
      <c r="E96" s="25" t="s">
        <v>159</v>
      </c>
    </row>
    <row r="97" spans="2:17">
      <c r="B97" s="85" t="s">
        <v>160</v>
      </c>
      <c r="C97" s="86">
        <v>20</v>
      </c>
      <c r="D97" s="167">
        <v>0</v>
      </c>
      <c r="E97" s="1536">
        <f>+D97+D98+D99</f>
        <v>40</v>
      </c>
    </row>
    <row r="98" spans="2:17">
      <c r="B98" s="85" t="s">
        <v>161</v>
      </c>
      <c r="C98" s="71">
        <v>30</v>
      </c>
      <c r="D98" s="1275">
        <v>0</v>
      </c>
      <c r="E98" s="1537"/>
    </row>
    <row r="99" spans="2:17" ht="15.75" thickBot="1">
      <c r="B99" s="85" t="s">
        <v>162</v>
      </c>
      <c r="C99" s="87">
        <v>40</v>
      </c>
      <c r="D99" s="168">
        <v>40</v>
      </c>
      <c r="E99" s="1538"/>
    </row>
    <row r="101" spans="2:17" ht="15.75" thickBot="1"/>
    <row r="102" spans="2:17" ht="15.75" thickBot="1">
      <c r="B102" s="1532" t="s">
        <v>163</v>
      </c>
      <c r="C102" s="1533"/>
      <c r="D102" s="1533"/>
      <c r="E102" s="1533"/>
      <c r="F102" s="1533"/>
      <c r="G102" s="1533"/>
      <c r="H102" s="1533"/>
      <c r="I102" s="1533"/>
      <c r="J102" s="1533"/>
      <c r="K102" s="1533"/>
      <c r="L102" s="1533"/>
      <c r="M102" s="1533"/>
      <c r="N102" s="1534"/>
    </row>
    <row r="104" spans="2:17" ht="76.5" customHeight="1">
      <c r="B104" s="1309" t="s">
        <v>88</v>
      </c>
      <c r="C104" s="1309" t="s">
        <v>89</v>
      </c>
      <c r="D104" s="1309" t="s">
        <v>90</v>
      </c>
      <c r="E104" s="1309" t="s">
        <v>91</v>
      </c>
      <c r="F104" s="1309" t="s">
        <v>92</v>
      </c>
      <c r="G104" s="1309" t="s">
        <v>93</v>
      </c>
      <c r="H104" s="1309" t="s">
        <v>94</v>
      </c>
      <c r="I104" s="1309" t="s">
        <v>95</v>
      </c>
      <c r="J104" s="1522" t="s">
        <v>164</v>
      </c>
      <c r="K104" s="1529"/>
      <c r="L104" s="1523"/>
      <c r="M104" s="1309" t="s">
        <v>97</v>
      </c>
      <c r="N104" s="1309" t="s">
        <v>234</v>
      </c>
      <c r="O104" s="1309" t="s">
        <v>235</v>
      </c>
      <c r="P104" s="1522" t="s">
        <v>79</v>
      </c>
      <c r="Q104" s="1523"/>
    </row>
    <row r="105" spans="2:17" s="688" customFormat="1" ht="50.1" customHeight="1">
      <c r="B105" s="689" t="s">
        <v>1677</v>
      </c>
      <c r="C105" s="690" t="s">
        <v>3166</v>
      </c>
      <c r="D105" s="689" t="s">
        <v>3072</v>
      </c>
      <c r="E105" s="691">
        <v>10292528</v>
      </c>
      <c r="F105" s="689" t="s">
        <v>359</v>
      </c>
      <c r="G105" s="689" t="s">
        <v>55</v>
      </c>
      <c r="H105" s="692">
        <v>39127</v>
      </c>
      <c r="I105" s="689"/>
      <c r="J105" s="689" t="s">
        <v>3073</v>
      </c>
      <c r="K105" s="1387" t="s">
        <v>3074</v>
      </c>
      <c r="L105" s="689" t="s">
        <v>3075</v>
      </c>
      <c r="M105" s="1310" t="s">
        <v>18</v>
      </c>
      <c r="N105" s="1310" t="s">
        <v>18</v>
      </c>
      <c r="O105" s="690" t="s">
        <v>60</v>
      </c>
      <c r="P105" s="693"/>
      <c r="Q105" s="694"/>
    </row>
    <row r="106" spans="2:17" s="688" customFormat="1" ht="50.1" customHeight="1">
      <c r="B106" s="689" t="s">
        <v>1677</v>
      </c>
      <c r="C106" s="690" t="s">
        <v>3166</v>
      </c>
      <c r="D106" s="689" t="s">
        <v>3076</v>
      </c>
      <c r="E106" s="691">
        <v>76328820</v>
      </c>
      <c r="F106" s="689" t="s">
        <v>1098</v>
      </c>
      <c r="G106" s="689" t="s">
        <v>55</v>
      </c>
      <c r="H106" s="692">
        <v>39794</v>
      </c>
      <c r="I106" s="689"/>
      <c r="J106" s="689" t="s">
        <v>3077</v>
      </c>
      <c r="K106" s="1387" t="s">
        <v>3078</v>
      </c>
      <c r="L106" s="689" t="s">
        <v>3079</v>
      </c>
      <c r="M106" s="1310" t="s">
        <v>18</v>
      </c>
      <c r="N106" s="1310" t="s">
        <v>18</v>
      </c>
      <c r="O106" s="690" t="s">
        <v>60</v>
      </c>
      <c r="P106" s="695"/>
      <c r="Q106" s="696"/>
    </row>
    <row r="107" spans="2:17" s="688" customFormat="1" ht="50.1" customHeight="1">
      <c r="B107" s="689" t="s">
        <v>1677</v>
      </c>
      <c r="C107" s="690" t="s">
        <v>3166</v>
      </c>
      <c r="D107" s="689" t="s">
        <v>3080</v>
      </c>
      <c r="E107" s="691">
        <v>25291961</v>
      </c>
      <c r="F107" s="689" t="s">
        <v>1792</v>
      </c>
      <c r="G107" s="689" t="s">
        <v>3081</v>
      </c>
      <c r="H107" s="692">
        <v>38863</v>
      </c>
      <c r="I107" s="689"/>
      <c r="J107" s="689" t="s">
        <v>3082</v>
      </c>
      <c r="K107" s="1387" t="s">
        <v>3083</v>
      </c>
      <c r="L107" s="689" t="s">
        <v>3084</v>
      </c>
      <c r="M107" s="1310" t="s">
        <v>18</v>
      </c>
      <c r="N107" s="1310" t="s">
        <v>18</v>
      </c>
      <c r="O107" s="690" t="s">
        <v>60</v>
      </c>
      <c r="P107" s="695"/>
      <c r="Q107" s="696"/>
    </row>
    <row r="108" spans="2:17" s="688" customFormat="1" ht="50.1" customHeight="1">
      <c r="B108" s="689" t="s">
        <v>1677</v>
      </c>
      <c r="C108" s="690" t="s">
        <v>3166</v>
      </c>
      <c r="D108" s="689" t="s">
        <v>3085</v>
      </c>
      <c r="E108" s="691">
        <v>94528040</v>
      </c>
      <c r="F108" s="689" t="s">
        <v>359</v>
      </c>
      <c r="G108" s="689" t="s">
        <v>3086</v>
      </c>
      <c r="H108" s="692">
        <v>42235</v>
      </c>
      <c r="I108" s="689"/>
      <c r="J108" s="689" t="s">
        <v>3082</v>
      </c>
      <c r="K108" s="1387" t="s">
        <v>3087</v>
      </c>
      <c r="L108" s="689" t="s">
        <v>3088</v>
      </c>
      <c r="M108" s="1310" t="s">
        <v>18</v>
      </c>
      <c r="N108" s="1310" t="s">
        <v>18</v>
      </c>
      <c r="O108" s="690" t="s">
        <v>60</v>
      </c>
      <c r="P108" s="695"/>
      <c r="Q108" s="696"/>
    </row>
    <row r="109" spans="2:17" s="688" customFormat="1" ht="50.1" customHeight="1">
      <c r="B109" s="689" t="s">
        <v>3089</v>
      </c>
      <c r="C109" s="690" t="s">
        <v>3180</v>
      </c>
      <c r="D109" s="689" t="s">
        <v>3091</v>
      </c>
      <c r="E109" s="691">
        <v>25277585</v>
      </c>
      <c r="F109" s="689" t="s">
        <v>1038</v>
      </c>
      <c r="G109" s="689" t="s">
        <v>3092</v>
      </c>
      <c r="H109" s="692">
        <v>36770</v>
      </c>
      <c r="I109" s="689"/>
      <c r="J109" s="689" t="s">
        <v>855</v>
      </c>
      <c r="K109" s="1387" t="s">
        <v>3093</v>
      </c>
      <c r="L109" s="689" t="s">
        <v>3094</v>
      </c>
      <c r="M109" s="1310" t="s">
        <v>18</v>
      </c>
      <c r="N109" s="1310" t="s">
        <v>18</v>
      </c>
      <c r="O109" s="690" t="s">
        <v>60</v>
      </c>
      <c r="P109" s="695"/>
      <c r="Q109" s="696"/>
    </row>
    <row r="110" spans="2:17" s="688" customFormat="1" ht="50.1" customHeight="1">
      <c r="B110" s="689" t="s">
        <v>3089</v>
      </c>
      <c r="C110" s="690" t="s">
        <v>3180</v>
      </c>
      <c r="D110" s="689" t="s">
        <v>3095</v>
      </c>
      <c r="E110" s="691">
        <v>59825207</v>
      </c>
      <c r="F110" s="689" t="s">
        <v>3096</v>
      </c>
      <c r="G110" s="689" t="s">
        <v>271</v>
      </c>
      <c r="H110" s="692">
        <v>36981</v>
      </c>
      <c r="I110" s="689"/>
      <c r="J110" s="689" t="s">
        <v>3097</v>
      </c>
      <c r="K110" s="1387" t="s">
        <v>3098</v>
      </c>
      <c r="L110" s="689" t="s">
        <v>3099</v>
      </c>
      <c r="M110" s="1310" t="s">
        <v>18</v>
      </c>
      <c r="N110" s="1310" t="s">
        <v>18</v>
      </c>
      <c r="O110" s="690" t="s">
        <v>60</v>
      </c>
      <c r="P110" s="695"/>
      <c r="Q110" s="696"/>
    </row>
    <row r="111" spans="2:17" s="688" customFormat="1" ht="50.1" customHeight="1">
      <c r="B111" s="689" t="s">
        <v>3089</v>
      </c>
      <c r="C111" s="690" t="s">
        <v>3180</v>
      </c>
      <c r="D111" s="689" t="s">
        <v>3100</v>
      </c>
      <c r="E111" s="691">
        <v>1061696251</v>
      </c>
      <c r="F111" s="689" t="s">
        <v>3101</v>
      </c>
      <c r="G111" s="689" t="s">
        <v>55</v>
      </c>
      <c r="H111" s="692">
        <v>40606</v>
      </c>
      <c r="I111" s="689"/>
      <c r="J111" s="689" t="s">
        <v>3082</v>
      </c>
      <c r="K111" s="1387" t="s">
        <v>3102</v>
      </c>
      <c r="L111" s="689" t="s">
        <v>3103</v>
      </c>
      <c r="M111" s="1310" t="s">
        <v>18</v>
      </c>
      <c r="N111" s="1310" t="s">
        <v>18</v>
      </c>
      <c r="O111" s="690" t="s">
        <v>60</v>
      </c>
      <c r="P111" s="695"/>
      <c r="Q111" s="696"/>
    </row>
    <row r="112" spans="2:17" s="688" customFormat="1" ht="50.1" customHeight="1">
      <c r="B112" s="689" t="s">
        <v>3089</v>
      </c>
      <c r="C112" s="690" t="s">
        <v>3180</v>
      </c>
      <c r="D112" s="689" t="s">
        <v>3104</v>
      </c>
      <c r="E112" s="691">
        <v>25483614</v>
      </c>
      <c r="F112" s="689" t="s">
        <v>3105</v>
      </c>
      <c r="G112" s="689" t="s">
        <v>55</v>
      </c>
      <c r="H112" s="692">
        <v>39353</v>
      </c>
      <c r="I112" s="689"/>
      <c r="J112" s="689" t="s">
        <v>3106</v>
      </c>
      <c r="K112" s="1387" t="s">
        <v>3107</v>
      </c>
      <c r="L112" s="689" t="s">
        <v>3108</v>
      </c>
      <c r="M112" s="1310" t="s">
        <v>18</v>
      </c>
      <c r="N112" s="1310" t="s">
        <v>18</v>
      </c>
      <c r="O112" s="690" t="s">
        <v>60</v>
      </c>
      <c r="P112" s="695"/>
      <c r="Q112" s="696"/>
    </row>
    <row r="113" spans="2:17" s="688" customFormat="1" ht="50.1" customHeight="1">
      <c r="B113" s="689" t="s">
        <v>3089</v>
      </c>
      <c r="C113" s="690" t="s">
        <v>3180</v>
      </c>
      <c r="D113" s="689" t="s">
        <v>3109</v>
      </c>
      <c r="E113" s="691">
        <v>34323263</v>
      </c>
      <c r="F113" s="689" t="s">
        <v>1038</v>
      </c>
      <c r="G113" s="689" t="s">
        <v>3110</v>
      </c>
      <c r="H113" s="692">
        <v>41387</v>
      </c>
      <c r="I113" s="689"/>
      <c r="J113" s="689" t="s">
        <v>3106</v>
      </c>
      <c r="K113" s="1387" t="s">
        <v>3111</v>
      </c>
      <c r="L113" s="689" t="s">
        <v>3108</v>
      </c>
      <c r="M113" s="1310" t="s">
        <v>18</v>
      </c>
      <c r="N113" s="1310" t="s">
        <v>18</v>
      </c>
      <c r="O113" s="690" t="s">
        <v>60</v>
      </c>
      <c r="P113" s="697"/>
      <c r="Q113" s="698"/>
    </row>
    <row r="114" spans="2:17" s="688" customFormat="1" ht="50.1" customHeight="1">
      <c r="B114" s="310" t="s">
        <v>3112</v>
      </c>
      <c r="C114" s="289" t="s">
        <v>3181</v>
      </c>
      <c r="D114" s="310" t="s">
        <v>3114</v>
      </c>
      <c r="E114" s="700">
        <v>98343810</v>
      </c>
      <c r="F114" s="310" t="s">
        <v>3115</v>
      </c>
      <c r="G114" s="310" t="s">
        <v>55</v>
      </c>
      <c r="H114" s="701">
        <v>37792</v>
      </c>
      <c r="I114" s="289"/>
      <c r="J114" s="217" t="s">
        <v>3106</v>
      </c>
      <c r="K114" s="1388" t="s">
        <v>3116</v>
      </c>
      <c r="L114" s="217" t="s">
        <v>3117</v>
      </c>
      <c r="M114" s="1271" t="s">
        <v>18</v>
      </c>
      <c r="N114" s="1271" t="s">
        <v>18</v>
      </c>
      <c r="O114" s="265" t="s">
        <v>60</v>
      </c>
      <c r="P114" s="217"/>
      <c r="Q114" s="289"/>
    </row>
    <row r="116" spans="2:17" ht="15.75" thickBot="1"/>
    <row r="117" spans="2:17" ht="54" customHeight="1">
      <c r="B117" s="1283" t="s">
        <v>17</v>
      </c>
      <c r="C117" s="1283" t="s">
        <v>157</v>
      </c>
      <c r="D117" s="1309" t="s">
        <v>158</v>
      </c>
      <c r="E117" s="1283" t="s">
        <v>28</v>
      </c>
      <c r="F117" s="25" t="s">
        <v>228</v>
      </c>
      <c r="G117" s="178"/>
    </row>
    <row r="118" spans="2:17" ht="150">
      <c r="B118" s="1540" t="s">
        <v>229</v>
      </c>
      <c r="C118" s="115" t="s">
        <v>230</v>
      </c>
      <c r="D118" s="1256">
        <v>25</v>
      </c>
      <c r="E118" s="1275">
        <v>25</v>
      </c>
      <c r="F118" s="1541">
        <f>+E118+E119+E120</f>
        <v>60</v>
      </c>
      <c r="G118" s="27"/>
    </row>
    <row r="119" spans="2:17" ht="120">
      <c r="B119" s="1540"/>
      <c r="C119" s="115" t="s">
        <v>231</v>
      </c>
      <c r="D119" s="1262">
        <v>25</v>
      </c>
      <c r="E119" s="1275">
        <v>25</v>
      </c>
      <c r="F119" s="1542"/>
      <c r="G119" s="27"/>
    </row>
    <row r="120" spans="2:17" ht="90">
      <c r="B120" s="1540"/>
      <c r="C120" s="115" t="s">
        <v>232</v>
      </c>
      <c r="D120" s="1256">
        <v>10</v>
      </c>
      <c r="E120" s="1275">
        <v>10</v>
      </c>
      <c r="F120" s="1543"/>
      <c r="G120" s="27"/>
    </row>
    <row r="121" spans="2:17">
      <c r="C121" s="57"/>
      <c r="E121" s="166"/>
    </row>
    <row r="123" spans="2:17">
      <c r="B123" s="8" t="s">
        <v>233</v>
      </c>
    </row>
    <row r="126" spans="2:17">
      <c r="B126" s="1309" t="s">
        <v>17</v>
      </c>
      <c r="C126" s="1309" t="s">
        <v>27</v>
      </c>
      <c r="D126" s="1283" t="s">
        <v>28</v>
      </c>
      <c r="E126" s="1283" t="s">
        <v>29</v>
      </c>
    </row>
    <row r="127" spans="2:17" ht="61.5" customHeight="1">
      <c r="B127" s="1302" t="s">
        <v>236</v>
      </c>
      <c r="C127" s="1262">
        <v>40</v>
      </c>
      <c r="D127" s="1256">
        <f>+E97</f>
        <v>40</v>
      </c>
      <c r="E127" s="1519">
        <f>+D127+D128</f>
        <v>100</v>
      </c>
    </row>
    <row r="128" spans="2:17" ht="68.25" customHeight="1">
      <c r="B128" s="1302" t="s">
        <v>237</v>
      </c>
      <c r="C128" s="1262">
        <v>60</v>
      </c>
      <c r="D128" s="1256">
        <f>+F118</f>
        <v>60</v>
      </c>
      <c r="E128" s="1520"/>
    </row>
  </sheetData>
  <mergeCells count="40">
    <mergeCell ref="B118:B120"/>
    <mergeCell ref="F118:F120"/>
    <mergeCell ref="E127:E128"/>
    <mergeCell ref="B83:N83"/>
    <mergeCell ref="Q86:R86"/>
    <mergeCell ref="Q88:R88"/>
    <mergeCell ref="E97:E99"/>
    <mergeCell ref="B102:N102"/>
    <mergeCell ref="J104:L104"/>
    <mergeCell ref="P104:Q104"/>
    <mergeCell ref="B80:P80"/>
    <mergeCell ref="F47:F48"/>
    <mergeCell ref="C49:N49"/>
    <mergeCell ref="B51:N51"/>
    <mergeCell ref="O54:P54"/>
    <mergeCell ref="O55:P55"/>
    <mergeCell ref="B61:N61"/>
    <mergeCell ref="J64:L64"/>
    <mergeCell ref="P64:Q64"/>
    <mergeCell ref="B73:N73"/>
    <mergeCell ref="D76:E76"/>
    <mergeCell ref="D77:E77"/>
    <mergeCell ref="Q40:R40"/>
    <mergeCell ref="R41:R42"/>
    <mergeCell ref="B45:B46"/>
    <mergeCell ref="C45:C46"/>
    <mergeCell ref="D45:E45"/>
    <mergeCell ref="F45:F46"/>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H71" zoomScale="80" zoomScaleNormal="80" workbookViewId="0">
      <selection activeCell="L87" sqref="L87"/>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1374"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3182</v>
      </c>
      <c r="D10" s="1514"/>
      <c r="E10" s="1515"/>
      <c r="F10" s="32"/>
      <c r="G10" s="32"/>
      <c r="H10" s="32"/>
      <c r="I10" s="32"/>
      <c r="J10" s="32"/>
      <c r="K10" s="1375"/>
      <c r="L10" s="32"/>
      <c r="M10" s="32"/>
      <c r="N10" s="33"/>
    </row>
    <row r="11" spans="2:16" ht="15.75" thickBot="1">
      <c r="B11" s="117" t="s">
        <v>8</v>
      </c>
      <c r="C11" s="1308">
        <v>41989</v>
      </c>
      <c r="D11" s="35"/>
      <c r="E11" s="35"/>
      <c r="F11" s="35"/>
      <c r="G11" s="35"/>
      <c r="H11" s="35"/>
      <c r="I11" s="35"/>
      <c r="J11" s="35"/>
      <c r="K11" s="1376"/>
      <c r="L11" s="35"/>
      <c r="M11" s="35"/>
      <c r="N11" s="37"/>
    </row>
    <row r="12" spans="2:16">
      <c r="B12" s="94"/>
      <c r="C12" s="38"/>
      <c r="D12" s="96"/>
      <c r="E12" s="96"/>
      <c r="F12" s="96"/>
      <c r="G12" s="96"/>
      <c r="H12" s="96"/>
      <c r="I12" s="39"/>
      <c r="J12" s="39"/>
      <c r="K12" s="1377"/>
      <c r="L12" s="39"/>
      <c r="M12" s="39"/>
      <c r="N12" s="96"/>
    </row>
    <row r="13" spans="2:16">
      <c r="I13" s="39"/>
      <c r="J13" s="39"/>
      <c r="K13" s="1377"/>
      <c r="L13" s="39"/>
      <c r="M13" s="39"/>
      <c r="N13" s="1289"/>
    </row>
    <row r="14" spans="2:16" ht="45.75" customHeight="1">
      <c r="B14" s="1516" t="s">
        <v>9</v>
      </c>
      <c r="C14" s="1516"/>
      <c r="D14" s="1265" t="s">
        <v>10</v>
      </c>
      <c r="E14" s="1265" t="s">
        <v>11</v>
      </c>
      <c r="F14" s="1265" t="s">
        <v>12</v>
      </c>
      <c r="G14" s="148"/>
      <c r="I14" s="41"/>
      <c r="J14" s="41"/>
      <c r="K14" s="1378"/>
      <c r="L14" s="41"/>
      <c r="M14" s="41"/>
      <c r="N14" s="1289"/>
    </row>
    <row r="15" spans="2:16">
      <c r="B15" s="1516"/>
      <c r="C15" s="1516"/>
      <c r="D15" s="1265">
        <v>34</v>
      </c>
      <c r="E15" s="42">
        <v>1344852964</v>
      </c>
      <c r="F15" s="513">
        <v>644</v>
      </c>
      <c r="G15" s="150"/>
      <c r="I15" s="45"/>
      <c r="J15" s="45"/>
      <c r="K15" s="1379"/>
      <c r="L15" s="45"/>
      <c r="M15" s="45"/>
      <c r="N15" s="1289"/>
    </row>
    <row r="16" spans="2:16" ht="15.75" thickBot="1">
      <c r="B16" s="1517" t="s">
        <v>13</v>
      </c>
      <c r="C16" s="1518"/>
      <c r="D16" s="1265"/>
      <c r="E16" s="151">
        <f>SUM(E15:E15)</f>
        <v>1344852964</v>
      </c>
      <c r="F16" s="515">
        <f>SUM(F15:F15)</f>
        <v>644</v>
      </c>
      <c r="G16" s="150"/>
      <c r="H16" s="46"/>
      <c r="I16" s="39"/>
      <c r="J16" s="39"/>
      <c r="K16" s="1377"/>
      <c r="L16" s="39"/>
      <c r="M16" s="39"/>
      <c r="N16" s="47"/>
    </row>
    <row r="17" spans="1:14" ht="45.75" thickBot="1">
      <c r="A17" s="48"/>
      <c r="B17" s="49" t="s">
        <v>14</v>
      </c>
      <c r="C17" s="49" t="s">
        <v>15</v>
      </c>
      <c r="E17" s="41"/>
      <c r="F17" s="41"/>
      <c r="G17" s="41"/>
      <c r="H17" s="41"/>
      <c r="I17" s="50"/>
      <c r="J17" s="50"/>
      <c r="K17" s="1380"/>
      <c r="L17" s="50"/>
      <c r="M17" s="50"/>
    </row>
    <row r="18" spans="1:14" ht="15.75" thickBot="1">
      <c r="A18" s="51"/>
      <c r="C18" s="223">
        <f>F16*80%</f>
        <v>515.20000000000005</v>
      </c>
      <c r="D18" s="224"/>
      <c r="E18" s="225">
        <f>E16</f>
        <v>1344852964</v>
      </c>
      <c r="F18" s="7"/>
      <c r="G18" s="7"/>
      <c r="H18" s="7"/>
      <c r="I18" s="53"/>
      <c r="J18" s="53"/>
      <c r="K18" s="1380"/>
      <c r="L18" s="53"/>
      <c r="M18" s="53"/>
    </row>
    <row r="19" spans="1:14">
      <c r="A19" s="142"/>
      <c r="C19" s="54"/>
      <c r="D19" s="45"/>
      <c r="E19" s="56"/>
      <c r="F19" s="7"/>
      <c r="G19" s="7"/>
      <c r="H19" s="7"/>
      <c r="I19" s="53"/>
      <c r="J19" s="53"/>
      <c r="K19" s="1380"/>
      <c r="L19" s="53"/>
      <c r="M19" s="53"/>
    </row>
    <row r="20" spans="1:14">
      <c r="A20" s="142"/>
      <c r="C20" s="54"/>
      <c r="D20" s="45"/>
      <c r="E20" s="56"/>
      <c r="F20" s="7"/>
      <c r="G20" s="7"/>
      <c r="H20" s="7"/>
      <c r="I20" s="53"/>
      <c r="J20" s="53"/>
      <c r="K20" s="1380"/>
      <c r="L20" s="53"/>
      <c r="M20" s="53"/>
    </row>
    <row r="21" spans="1:14">
      <c r="A21" s="142"/>
      <c r="B21" s="8" t="s">
        <v>16</v>
      </c>
      <c r="C21" s="57"/>
      <c r="D21" s="57"/>
      <c r="E21" s="57"/>
      <c r="F21" s="57"/>
      <c r="G21" s="57"/>
      <c r="H21" s="57"/>
      <c r="I21" s="39"/>
      <c r="J21" s="39"/>
      <c r="K21" s="1377"/>
      <c r="L21" s="39"/>
      <c r="M21" s="39"/>
      <c r="N21" s="1289"/>
    </row>
    <row r="22" spans="1:14">
      <c r="A22" s="142"/>
      <c r="B22" s="57"/>
      <c r="C22" s="57"/>
      <c r="D22" s="57"/>
      <c r="E22" s="57"/>
      <c r="F22" s="57"/>
      <c r="G22" s="57"/>
      <c r="H22" s="57"/>
      <c r="I22" s="39"/>
      <c r="J22" s="39"/>
      <c r="K22" s="1377"/>
      <c r="L22" s="39"/>
      <c r="M22" s="39"/>
      <c r="N22" s="1289"/>
    </row>
    <row r="23" spans="1:14">
      <c r="A23" s="142"/>
      <c r="B23" s="1309" t="s">
        <v>17</v>
      </c>
      <c r="C23" s="1309" t="s">
        <v>18</v>
      </c>
      <c r="D23" s="1254" t="s">
        <v>19</v>
      </c>
      <c r="E23" s="708"/>
      <c r="F23" s="57"/>
      <c r="G23" s="57"/>
      <c r="H23" s="57"/>
      <c r="I23" s="39"/>
      <c r="J23" s="39"/>
      <c r="K23" s="1377"/>
      <c r="L23" s="39"/>
      <c r="M23" s="39"/>
      <c r="N23" s="1289"/>
    </row>
    <row r="24" spans="1:14">
      <c r="A24" s="142"/>
      <c r="B24" s="59" t="s">
        <v>20</v>
      </c>
      <c r="C24" s="59" t="s">
        <v>63</v>
      </c>
      <c r="D24" s="712"/>
      <c r="E24" s="1756"/>
      <c r="F24" s="57"/>
      <c r="G24" s="57"/>
      <c r="H24" s="57"/>
      <c r="I24" s="39"/>
      <c r="J24" s="39"/>
      <c r="K24" s="1377"/>
      <c r="L24" s="39"/>
      <c r="M24" s="39"/>
      <c r="N24" s="1289"/>
    </row>
    <row r="25" spans="1:14">
      <c r="A25" s="142"/>
      <c r="B25" s="59" t="s">
        <v>22</v>
      </c>
      <c r="C25" s="59" t="s">
        <v>63</v>
      </c>
      <c r="D25" s="712"/>
      <c r="E25" s="1756"/>
      <c r="F25" s="57"/>
      <c r="G25" s="57"/>
      <c r="H25" s="57"/>
      <c r="I25" s="39"/>
      <c r="J25" s="39"/>
      <c r="K25" s="1377"/>
      <c r="L25" s="39"/>
      <c r="M25" s="39"/>
      <c r="N25" s="1289"/>
    </row>
    <row r="26" spans="1:14">
      <c r="A26" s="142"/>
      <c r="B26" s="59" t="s">
        <v>23</v>
      </c>
      <c r="C26" s="59" t="s">
        <v>21</v>
      </c>
      <c r="D26" s="712"/>
      <c r="E26" s="710"/>
      <c r="F26" s="57"/>
      <c r="G26" s="57"/>
      <c r="H26" s="57"/>
      <c r="I26" s="39"/>
      <c r="J26" s="39"/>
      <c r="K26" s="1377"/>
      <c r="L26" s="39"/>
      <c r="M26" s="39"/>
      <c r="N26" s="1289"/>
    </row>
    <row r="27" spans="1:14">
      <c r="A27" s="142"/>
      <c r="B27" s="59" t="s">
        <v>24</v>
      </c>
      <c r="C27" s="59" t="s">
        <v>63</v>
      </c>
      <c r="D27" s="712"/>
      <c r="E27" s="710"/>
      <c r="F27" s="57"/>
      <c r="G27" s="57"/>
      <c r="H27" s="57"/>
      <c r="I27" s="39"/>
      <c r="J27" s="39"/>
      <c r="K27" s="1377"/>
      <c r="L27" s="39"/>
      <c r="M27" s="39"/>
      <c r="N27" s="1289"/>
    </row>
    <row r="28" spans="1:14">
      <c r="A28" s="142"/>
      <c r="B28" s="88" t="s">
        <v>240</v>
      </c>
      <c r="C28" s="88" t="s">
        <v>21</v>
      </c>
      <c r="D28" s="88"/>
      <c r="E28" s="57"/>
      <c r="F28" s="57"/>
      <c r="G28" s="57"/>
      <c r="H28" s="57"/>
      <c r="I28" s="39"/>
      <c r="J28" s="39"/>
      <c r="K28" s="1377"/>
      <c r="L28" s="39"/>
      <c r="M28" s="39"/>
      <c r="N28" s="1289"/>
    </row>
    <row r="29" spans="1:14">
      <c r="A29" s="142"/>
      <c r="B29" s="57"/>
      <c r="C29" s="57"/>
      <c r="D29" s="57"/>
      <c r="E29" s="57"/>
      <c r="F29" s="57"/>
      <c r="G29" s="57"/>
      <c r="H29" s="57"/>
      <c r="I29" s="39"/>
      <c r="J29" s="39"/>
      <c r="K29" s="1377"/>
      <c r="L29" s="39"/>
      <c r="M29" s="39"/>
      <c r="N29" s="1289"/>
    </row>
    <row r="30" spans="1:14">
      <c r="A30" s="142"/>
      <c r="B30" s="8" t="s">
        <v>26</v>
      </c>
      <c r="C30" s="57"/>
      <c r="D30" s="57"/>
      <c r="E30" s="57"/>
      <c r="F30" s="57"/>
      <c r="G30" s="57"/>
      <c r="H30" s="57"/>
      <c r="I30" s="39"/>
      <c r="J30" s="39"/>
      <c r="K30" s="1377"/>
      <c r="L30" s="39"/>
      <c r="M30" s="39"/>
      <c r="N30" s="1289"/>
    </row>
    <row r="31" spans="1:14">
      <c r="A31" s="142"/>
      <c r="B31" s="57"/>
      <c r="C31" s="57"/>
      <c r="D31" s="57"/>
      <c r="E31" s="57"/>
      <c r="F31" s="57"/>
      <c r="G31" s="57"/>
      <c r="H31" s="57"/>
      <c r="I31" s="39"/>
      <c r="J31" s="39"/>
      <c r="K31" s="1377"/>
      <c r="L31" s="39"/>
      <c r="M31" s="39"/>
      <c r="N31" s="1289"/>
    </row>
    <row r="32" spans="1:14">
      <c r="A32" s="142"/>
      <c r="B32" s="57"/>
      <c r="C32" s="57"/>
      <c r="D32" s="57"/>
      <c r="E32" s="57"/>
      <c r="F32" s="57"/>
      <c r="G32" s="57"/>
      <c r="H32" s="57"/>
      <c r="I32" s="39"/>
      <c r="J32" s="39"/>
      <c r="K32" s="1377"/>
      <c r="L32" s="39"/>
      <c r="M32" s="39"/>
      <c r="N32" s="1289"/>
    </row>
    <row r="33" spans="1:26">
      <c r="A33" s="142"/>
      <c r="B33" s="1309" t="s">
        <v>17</v>
      </c>
      <c r="C33" s="1309" t="s">
        <v>27</v>
      </c>
      <c r="D33" s="1283" t="s">
        <v>28</v>
      </c>
      <c r="E33" s="1283" t="s">
        <v>29</v>
      </c>
      <c r="F33" s="1283" t="s">
        <v>79</v>
      </c>
      <c r="G33" s="57"/>
      <c r="H33" s="57"/>
      <c r="I33" s="39"/>
      <c r="J33" s="39"/>
      <c r="K33" s="1377"/>
      <c r="L33" s="39"/>
      <c r="M33" s="39"/>
      <c r="N33" s="1289"/>
    </row>
    <row r="34" spans="1:26" ht="65.25" customHeight="1">
      <c r="A34" s="142"/>
      <c r="B34" s="1302" t="s">
        <v>30</v>
      </c>
      <c r="C34" s="1262">
        <v>40</v>
      </c>
      <c r="D34" s="1256">
        <f>+D129</f>
        <v>40</v>
      </c>
      <c r="E34" s="1519">
        <f>+D34+D35</f>
        <v>100</v>
      </c>
      <c r="F34" s="78"/>
      <c r="G34" s="57"/>
      <c r="H34" s="57"/>
      <c r="I34" s="39"/>
      <c r="J34" s="39"/>
      <c r="K34" s="1377"/>
      <c r="L34" s="39"/>
      <c r="M34" s="39"/>
      <c r="N34" s="1289"/>
    </row>
    <row r="35" spans="1:26" ht="82.5" customHeight="1">
      <c r="A35" s="142"/>
      <c r="B35" s="1302" t="s">
        <v>31</v>
      </c>
      <c r="C35" s="1262">
        <v>60</v>
      </c>
      <c r="D35" s="1256">
        <f>+D130</f>
        <v>60</v>
      </c>
      <c r="E35" s="1520"/>
      <c r="F35" s="88"/>
      <c r="G35" s="57"/>
      <c r="H35" s="57"/>
      <c r="I35" s="39"/>
      <c r="J35" s="39"/>
      <c r="K35" s="1377"/>
      <c r="L35" s="39"/>
      <c r="M35" s="39"/>
      <c r="N35" s="1289"/>
    </row>
    <row r="36" spans="1:26">
      <c r="A36" s="142"/>
      <c r="C36" s="54"/>
      <c r="D36" s="45"/>
      <c r="E36" s="56"/>
      <c r="F36" s="7"/>
      <c r="G36" s="7"/>
      <c r="H36" s="7"/>
      <c r="I36" s="53"/>
      <c r="J36" s="53"/>
      <c r="K36" s="1380"/>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38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340</v>
      </c>
      <c r="E41" s="15" t="s">
        <v>3183</v>
      </c>
      <c r="F41" s="16" t="s">
        <v>18</v>
      </c>
      <c r="G41" s="99" t="s">
        <v>5</v>
      </c>
      <c r="H41" s="362">
        <v>41534</v>
      </c>
      <c r="I41" s="362">
        <v>41912</v>
      </c>
      <c r="J41" s="103" t="s">
        <v>19</v>
      </c>
      <c r="K41" s="509">
        <f>DAYS360(H41,I41)/30</f>
        <v>12.433333333333334</v>
      </c>
      <c r="L41" s="186"/>
      <c r="M41" s="105">
        <v>265</v>
      </c>
      <c r="N41" s="105" t="s">
        <v>5</v>
      </c>
      <c r="O41" s="713">
        <v>656568195</v>
      </c>
      <c r="P41" s="518">
        <v>35</v>
      </c>
      <c r="Q41" s="18"/>
      <c r="R41" s="1753"/>
      <c r="S41" s="64"/>
      <c r="T41" s="64"/>
      <c r="U41" s="64"/>
      <c r="V41" s="64"/>
      <c r="W41" s="64"/>
      <c r="X41" s="64"/>
      <c r="Y41" s="64"/>
      <c r="Z41" s="64"/>
    </row>
    <row r="42" spans="1:26" s="1263" customFormat="1" ht="60">
      <c r="A42" s="1311">
        <f>+A41+1</f>
        <v>2</v>
      </c>
      <c r="B42" s="15" t="s">
        <v>3027</v>
      </c>
      <c r="C42" s="15" t="s">
        <v>3027</v>
      </c>
      <c r="D42" s="16" t="s">
        <v>245</v>
      </c>
      <c r="E42" s="15" t="s">
        <v>3184</v>
      </c>
      <c r="F42" s="16" t="s">
        <v>18</v>
      </c>
      <c r="G42" s="99" t="s">
        <v>5</v>
      </c>
      <c r="H42" s="362">
        <v>40820</v>
      </c>
      <c r="I42" s="362">
        <v>40974</v>
      </c>
      <c r="J42" s="103" t="s">
        <v>19</v>
      </c>
      <c r="K42" s="509">
        <f>DAYS360(H42,I42)/30</f>
        <v>5.0666666666666664</v>
      </c>
      <c r="L42" s="186"/>
      <c r="M42" s="105">
        <v>795</v>
      </c>
      <c r="N42" s="105" t="s">
        <v>5</v>
      </c>
      <c r="O42" s="518">
        <v>312376639</v>
      </c>
      <c r="P42" s="518">
        <v>36</v>
      </c>
      <c r="Q42" s="18"/>
      <c r="R42" s="1753"/>
      <c r="S42" s="64"/>
      <c r="T42" s="64"/>
      <c r="U42" s="64"/>
      <c r="V42" s="64"/>
      <c r="W42" s="64"/>
      <c r="X42" s="64"/>
      <c r="Y42" s="64"/>
      <c r="Z42" s="64"/>
    </row>
    <row r="43" spans="1:26" s="1263" customFormat="1" ht="60">
      <c r="A43" s="1311">
        <f>+A42+1</f>
        <v>3</v>
      </c>
      <c r="B43" s="15" t="s">
        <v>3027</v>
      </c>
      <c r="C43" s="15" t="s">
        <v>3027</v>
      </c>
      <c r="D43" s="16" t="s">
        <v>2593</v>
      </c>
      <c r="E43" s="15" t="s">
        <v>3185</v>
      </c>
      <c r="F43" s="16" t="s">
        <v>18</v>
      </c>
      <c r="G43" s="99" t="s">
        <v>5</v>
      </c>
      <c r="H43" s="362">
        <v>40679</v>
      </c>
      <c r="I43" s="362">
        <v>40793</v>
      </c>
      <c r="J43" s="103" t="s">
        <v>19</v>
      </c>
      <c r="K43" s="509">
        <f>DAYS360(H43,I43)/30</f>
        <v>3.7</v>
      </c>
      <c r="L43" s="186"/>
      <c r="M43" s="105">
        <v>40</v>
      </c>
      <c r="N43" s="105" t="s">
        <v>5</v>
      </c>
      <c r="O43" s="518">
        <v>14297005</v>
      </c>
      <c r="P43" s="518">
        <v>39</v>
      </c>
      <c r="Q43" s="18"/>
      <c r="R43" s="1753"/>
      <c r="S43" s="64"/>
      <c r="T43" s="64"/>
      <c r="U43" s="64"/>
      <c r="V43" s="64"/>
      <c r="W43" s="64"/>
      <c r="X43" s="64"/>
      <c r="Y43" s="64"/>
      <c r="Z43" s="64"/>
    </row>
    <row r="44" spans="1:26" s="1263" customFormat="1" ht="60">
      <c r="A44" s="1311">
        <f>+A43+1</f>
        <v>4</v>
      </c>
      <c r="B44" s="15" t="s">
        <v>3027</v>
      </c>
      <c r="C44" s="15" t="s">
        <v>3027</v>
      </c>
      <c r="D44" s="16" t="s">
        <v>245</v>
      </c>
      <c r="E44" s="15" t="s">
        <v>3186</v>
      </c>
      <c r="F44" s="16" t="s">
        <v>18</v>
      </c>
      <c r="G44" s="99" t="s">
        <v>5</v>
      </c>
      <c r="H44" s="362">
        <v>41150</v>
      </c>
      <c r="I44" s="362">
        <v>41258</v>
      </c>
      <c r="J44" s="103" t="s">
        <v>19</v>
      </c>
      <c r="K44" s="509">
        <f>DAYS360(H44,I44)/30</f>
        <v>3.5333333333333332</v>
      </c>
      <c r="L44" s="186"/>
      <c r="M44" s="105">
        <v>315</v>
      </c>
      <c r="N44" s="105" t="s">
        <v>5</v>
      </c>
      <c r="O44" s="518">
        <v>75828654</v>
      </c>
      <c r="P44" s="518">
        <v>52</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371">
        <f>SUM(K41:K44)</f>
        <v>24.733333333333334</v>
      </c>
      <c r="L45" s="109">
        <f>SUM(L41:L44)</f>
        <v>0</v>
      </c>
      <c r="M45" s="110">
        <f>SUM(M41:M44)</f>
        <v>1415</v>
      </c>
      <c r="N45" s="109">
        <f>SUM(N41:N44)</f>
        <v>0</v>
      </c>
      <c r="O45" s="519"/>
      <c r="P45" s="519"/>
      <c r="Q45" s="135"/>
    </row>
    <row r="46" spans="1:26" s="66" customFormat="1">
      <c r="E46" s="68"/>
      <c r="K46" s="1382"/>
    </row>
    <row r="47" spans="1:26" s="66" customFormat="1">
      <c r="B47" s="1587" t="s">
        <v>57</v>
      </c>
      <c r="C47" s="1587" t="s">
        <v>58</v>
      </c>
      <c r="D47" s="1589" t="s">
        <v>59</v>
      </c>
      <c r="E47" s="1589"/>
      <c r="F47" s="1589" t="s">
        <v>79</v>
      </c>
      <c r="K47" s="1382"/>
    </row>
    <row r="48" spans="1:26" s="66" customFormat="1">
      <c r="B48" s="1588"/>
      <c r="C48" s="1588"/>
      <c r="D48" s="1283" t="s">
        <v>60</v>
      </c>
      <c r="E48" s="118" t="s">
        <v>61</v>
      </c>
      <c r="F48" s="1589"/>
      <c r="K48" s="1382"/>
    </row>
    <row r="49" spans="2:17" s="66" customFormat="1" ht="30.6" customHeight="1">
      <c r="B49" s="19" t="s">
        <v>62</v>
      </c>
      <c r="C49" s="160">
        <f>+K45</f>
        <v>24.733333333333334</v>
      </c>
      <c r="D49" s="90" t="s">
        <v>63</v>
      </c>
      <c r="E49" s="90"/>
      <c r="F49" s="1528"/>
      <c r="G49" s="112"/>
      <c r="H49" s="112"/>
      <c r="I49" s="112"/>
      <c r="J49" s="112"/>
      <c r="K49" s="1383"/>
      <c r="L49" s="112"/>
      <c r="M49" s="112"/>
    </row>
    <row r="50" spans="2:17" s="66" customFormat="1" ht="30" customHeight="1">
      <c r="B50" s="19" t="s">
        <v>64</v>
      </c>
      <c r="C50" s="160">
        <f>+M45</f>
        <v>1415</v>
      </c>
      <c r="D50" s="90" t="s">
        <v>63</v>
      </c>
      <c r="E50" s="90"/>
      <c r="F50" s="1528"/>
      <c r="K50" s="1382"/>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1384"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1385"/>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60.75" customHeight="1">
      <c r="B67" s="78" t="s">
        <v>928</v>
      </c>
      <c r="C67" s="78" t="s">
        <v>2384</v>
      </c>
      <c r="D67" s="382" t="s">
        <v>3187</v>
      </c>
      <c r="E67" s="78">
        <v>25707945</v>
      </c>
      <c r="F67" s="78" t="s">
        <v>1038</v>
      </c>
      <c r="G67" s="78" t="s">
        <v>1624</v>
      </c>
      <c r="H67" s="216">
        <v>39738</v>
      </c>
      <c r="I67" s="78"/>
      <c r="J67" s="78" t="s">
        <v>3163</v>
      </c>
      <c r="K67" s="1389" t="s">
        <v>3188</v>
      </c>
      <c r="L67" s="78" t="s">
        <v>3108</v>
      </c>
      <c r="M67" s="1262" t="s">
        <v>18</v>
      </c>
      <c r="N67" s="1262" t="s">
        <v>18</v>
      </c>
      <c r="O67" s="1262" t="s">
        <v>18</v>
      </c>
      <c r="P67" s="78"/>
      <c r="Q67" s="78"/>
    </row>
    <row r="68" spans="2:17" s="30" customFormat="1" ht="60.75" customHeight="1">
      <c r="B68" s="78" t="s">
        <v>364</v>
      </c>
      <c r="C68" s="78" t="s">
        <v>2384</v>
      </c>
      <c r="D68" s="382" t="s">
        <v>3189</v>
      </c>
      <c r="E68" s="78">
        <v>34638371</v>
      </c>
      <c r="F68" s="78" t="s">
        <v>1038</v>
      </c>
      <c r="G68" s="78" t="s">
        <v>1624</v>
      </c>
      <c r="H68" s="216">
        <v>40788</v>
      </c>
      <c r="I68" s="78"/>
      <c r="J68" s="78" t="s">
        <v>3163</v>
      </c>
      <c r="K68" s="1389" t="s">
        <v>3190</v>
      </c>
      <c r="L68" s="78" t="s">
        <v>3191</v>
      </c>
      <c r="M68" s="1262" t="s">
        <v>18</v>
      </c>
      <c r="N68" s="1262" t="s">
        <v>18</v>
      </c>
      <c r="O68" s="1262" t="s">
        <v>18</v>
      </c>
      <c r="P68" s="78"/>
      <c r="Q68" s="78"/>
    </row>
    <row r="69" spans="2:17" s="30" customFormat="1" ht="33.6" customHeight="1">
      <c r="B69" s="78" t="s">
        <v>277</v>
      </c>
      <c r="C69" s="78" t="s">
        <v>2384</v>
      </c>
      <c r="D69" s="382" t="s">
        <v>3192</v>
      </c>
      <c r="E69" s="78">
        <v>34324660</v>
      </c>
      <c r="F69" s="78" t="s">
        <v>277</v>
      </c>
      <c r="G69" s="78" t="s">
        <v>438</v>
      </c>
      <c r="H69" s="216">
        <v>41943</v>
      </c>
      <c r="I69" s="78"/>
      <c r="J69" s="78" t="s">
        <v>3163</v>
      </c>
      <c r="K69" s="1389" t="s">
        <v>3193</v>
      </c>
      <c r="L69" s="78" t="s">
        <v>3194</v>
      </c>
      <c r="M69" s="1262" t="s">
        <v>18</v>
      </c>
      <c r="N69" s="1262" t="s">
        <v>18</v>
      </c>
      <c r="O69" s="1262" t="s">
        <v>18</v>
      </c>
      <c r="P69" s="78"/>
      <c r="Q69" s="78"/>
    </row>
    <row r="70" spans="2:17" s="30" customFormat="1" ht="33.6" customHeight="1">
      <c r="B70" s="78" t="s">
        <v>277</v>
      </c>
      <c r="C70" s="78" t="s">
        <v>2384</v>
      </c>
      <c r="D70" s="382" t="s">
        <v>3195</v>
      </c>
      <c r="E70" s="78">
        <v>1061722731</v>
      </c>
      <c r="F70" s="78" t="s">
        <v>277</v>
      </c>
      <c r="G70" s="78" t="s">
        <v>438</v>
      </c>
      <c r="H70" s="216" t="s">
        <v>1442</v>
      </c>
      <c r="I70" s="78"/>
      <c r="J70" s="78" t="s">
        <v>3196</v>
      </c>
      <c r="K70" s="1389" t="s">
        <v>3197</v>
      </c>
      <c r="L70" s="430" t="s">
        <v>520</v>
      </c>
      <c r="M70" s="1262" t="s">
        <v>18</v>
      </c>
      <c r="N70" s="1262" t="s">
        <v>18</v>
      </c>
      <c r="O70" s="1262" t="s">
        <v>18</v>
      </c>
      <c r="P70" s="78"/>
      <c r="Q70" s="78"/>
    </row>
    <row r="71" spans="2:17" s="30" customFormat="1" ht="31.5" customHeight="1">
      <c r="B71" s="78" t="s">
        <v>277</v>
      </c>
      <c r="C71" s="78" t="s">
        <v>2384</v>
      </c>
      <c r="D71" s="382" t="s">
        <v>3198</v>
      </c>
      <c r="E71" s="78">
        <v>34325408</v>
      </c>
      <c r="F71" s="78" t="s">
        <v>277</v>
      </c>
      <c r="G71" s="78" t="s">
        <v>438</v>
      </c>
      <c r="H71" s="216">
        <v>41978</v>
      </c>
      <c r="I71" s="78"/>
      <c r="J71" s="78" t="s">
        <v>3163</v>
      </c>
      <c r="K71" s="1389" t="s">
        <v>3199</v>
      </c>
      <c r="L71" s="78" t="s">
        <v>520</v>
      </c>
      <c r="M71" s="1262" t="s">
        <v>18</v>
      </c>
      <c r="N71" s="1262" t="s">
        <v>18</v>
      </c>
      <c r="O71" s="1262" t="s">
        <v>18</v>
      </c>
      <c r="P71" s="78"/>
      <c r="Q71" s="78"/>
    </row>
    <row r="72" spans="2:17" s="30" customFormat="1" ht="37.5" customHeight="1">
      <c r="B72" s="78" t="s">
        <v>277</v>
      </c>
      <c r="C72" s="78" t="s">
        <v>2384</v>
      </c>
      <c r="D72" s="382" t="s">
        <v>3200</v>
      </c>
      <c r="E72" s="78">
        <v>1124853620</v>
      </c>
      <c r="F72" s="78" t="s">
        <v>277</v>
      </c>
      <c r="G72" s="78" t="s">
        <v>1033</v>
      </c>
      <c r="H72" s="216">
        <v>41509</v>
      </c>
      <c r="I72" s="78"/>
      <c r="J72" s="78" t="s">
        <v>3201</v>
      </c>
      <c r="K72" s="1389" t="s">
        <v>3202</v>
      </c>
      <c r="L72" s="78" t="s">
        <v>3203</v>
      </c>
      <c r="M72" s="1262" t="s">
        <v>18</v>
      </c>
      <c r="N72" s="1262" t="s">
        <v>18</v>
      </c>
      <c r="O72" s="1262" t="s">
        <v>18</v>
      </c>
      <c r="P72" s="78"/>
      <c r="Q72" s="78"/>
    </row>
    <row r="73" spans="2:17" ht="15.75" thickBot="1">
      <c r="B73" s="208"/>
      <c r="C73" s="208"/>
      <c r="D73" s="714"/>
      <c r="E73" s="208"/>
      <c r="F73" s="208"/>
      <c r="G73" s="208"/>
      <c r="H73" s="715"/>
      <c r="I73" s="208"/>
      <c r="J73" s="41"/>
      <c r="K73" s="1390"/>
      <c r="L73" s="41"/>
      <c r="M73" s="127"/>
      <c r="N73" s="127"/>
      <c r="O73" s="128"/>
      <c r="P73" s="41"/>
      <c r="Q73" s="208"/>
    </row>
    <row r="74" spans="2:17" ht="15.75" thickBot="1">
      <c r="B74" s="1532" t="s">
        <v>139</v>
      </c>
      <c r="C74" s="1533"/>
      <c r="D74" s="1533"/>
      <c r="E74" s="1533"/>
      <c r="F74" s="1533"/>
      <c r="G74" s="1533"/>
      <c r="H74" s="1533"/>
      <c r="I74" s="1533"/>
      <c r="J74" s="1533"/>
      <c r="K74" s="1533"/>
      <c r="L74" s="1533"/>
      <c r="M74" s="1533"/>
      <c r="N74" s="1534"/>
    </row>
    <row r="77" spans="2:17" ht="30">
      <c r="B77" s="22" t="s">
        <v>17</v>
      </c>
      <c r="C77" s="22" t="s">
        <v>80</v>
      </c>
      <c r="D77" s="1522" t="s">
        <v>79</v>
      </c>
      <c r="E77" s="1523"/>
    </row>
    <row r="78" spans="2:17" ht="46.9" customHeight="1">
      <c r="B78" s="78" t="s">
        <v>140</v>
      </c>
      <c r="C78" s="59" t="s">
        <v>18</v>
      </c>
      <c r="D78" s="1535"/>
      <c r="E78" s="1535"/>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381" t="s">
        <v>42</v>
      </c>
      <c r="L87" s="11" t="s">
        <v>43</v>
      </c>
      <c r="M87" s="12" t="s">
        <v>44</v>
      </c>
      <c r="N87" s="11" t="s">
        <v>45</v>
      </c>
      <c r="O87" s="11" t="s">
        <v>46</v>
      </c>
      <c r="P87" s="13" t="s">
        <v>47</v>
      </c>
      <c r="Q87" s="1752" t="s">
        <v>48</v>
      </c>
      <c r="R87" s="1752"/>
    </row>
    <row r="88" spans="1:26" s="1263" customFormat="1" ht="58.5" customHeight="1">
      <c r="A88" s="1311">
        <v>1</v>
      </c>
      <c r="B88" s="15" t="s">
        <v>3027</v>
      </c>
      <c r="C88" s="15" t="s">
        <v>3027</v>
      </c>
      <c r="D88" s="232" t="s">
        <v>2593</v>
      </c>
      <c r="E88" s="15" t="s">
        <v>3204</v>
      </c>
      <c r="F88" s="281" t="s">
        <v>18</v>
      </c>
      <c r="G88" s="274" t="s">
        <v>5</v>
      </c>
      <c r="H88" s="275">
        <v>40684</v>
      </c>
      <c r="I88" s="275">
        <v>40794</v>
      </c>
      <c r="J88" s="276" t="s">
        <v>19</v>
      </c>
      <c r="K88" s="509">
        <f>DAYS360(H88,I88)/30</f>
        <v>3.5666666666666669</v>
      </c>
      <c r="L88" s="705"/>
      <c r="M88" s="277">
        <v>175</v>
      </c>
      <c r="N88" s="277" t="s">
        <v>51</v>
      </c>
      <c r="O88" s="716">
        <v>61507973</v>
      </c>
      <c r="P88" s="523">
        <v>145</v>
      </c>
      <c r="Q88" s="323"/>
      <c r="R88" s="689"/>
      <c r="S88" s="64"/>
      <c r="T88" s="64"/>
      <c r="U88" s="64"/>
      <c r="V88" s="64"/>
      <c r="W88" s="64"/>
      <c r="X88" s="64"/>
      <c r="Y88" s="64"/>
      <c r="Z88" s="64"/>
    </row>
    <row r="89" spans="1:26" s="1263" customFormat="1" ht="84.75" customHeight="1">
      <c r="A89" s="1311">
        <f>+A88+1</f>
        <v>2</v>
      </c>
      <c r="B89" s="15" t="s">
        <v>3027</v>
      </c>
      <c r="C89" s="15" t="s">
        <v>3027</v>
      </c>
      <c r="D89" s="717" t="s">
        <v>245</v>
      </c>
      <c r="E89" s="301">
        <v>2111065</v>
      </c>
      <c r="F89" s="281" t="s">
        <v>18</v>
      </c>
      <c r="G89" s="274" t="s">
        <v>5</v>
      </c>
      <c r="H89" s="275">
        <v>40759</v>
      </c>
      <c r="I89" s="275">
        <v>40987</v>
      </c>
      <c r="J89" s="276" t="s">
        <v>19</v>
      </c>
      <c r="K89" s="509">
        <v>5</v>
      </c>
      <c r="L89" s="705">
        <v>3</v>
      </c>
      <c r="M89" s="277">
        <v>135</v>
      </c>
      <c r="N89" s="277" t="s">
        <v>51</v>
      </c>
      <c r="O89" s="523">
        <v>60044548</v>
      </c>
      <c r="P89" s="523">
        <v>160</v>
      </c>
      <c r="Q89" s="1757" t="s">
        <v>6856</v>
      </c>
      <c r="R89" s="1758"/>
      <c r="S89" s="64"/>
      <c r="T89" s="64"/>
      <c r="U89" s="64"/>
      <c r="V89" s="64"/>
      <c r="W89" s="64"/>
      <c r="X89" s="64"/>
      <c r="Y89" s="64"/>
      <c r="Z89" s="64"/>
    </row>
    <row r="90" spans="1:26" s="1263" customFormat="1" ht="48.75" customHeight="1">
      <c r="A90" s="1311">
        <v>3</v>
      </c>
      <c r="B90" s="15" t="s">
        <v>3027</v>
      </c>
      <c r="C90" s="15" t="s">
        <v>3027</v>
      </c>
      <c r="D90" s="717" t="s">
        <v>245</v>
      </c>
      <c r="E90" s="301" t="s">
        <v>3205</v>
      </c>
      <c r="F90" s="281" t="s">
        <v>18</v>
      </c>
      <c r="G90" s="274" t="s">
        <v>5</v>
      </c>
      <c r="H90" s="275">
        <v>41024</v>
      </c>
      <c r="I90" s="275">
        <v>41177</v>
      </c>
      <c r="J90" s="276" t="s">
        <v>19</v>
      </c>
      <c r="K90" s="509">
        <f>DAYS360(H90,I90)/30</f>
        <v>5</v>
      </c>
      <c r="L90" s="705"/>
      <c r="M90" s="277">
        <v>562</v>
      </c>
      <c r="N90" s="277" t="s">
        <v>51</v>
      </c>
      <c r="O90" s="523">
        <v>144405774</v>
      </c>
      <c r="P90" s="523">
        <v>180</v>
      </c>
      <c r="Q90" s="323"/>
      <c r="R90" s="689"/>
      <c r="S90" s="64"/>
      <c r="T90" s="64"/>
      <c r="U90" s="64"/>
      <c r="V90" s="64"/>
      <c r="W90" s="64"/>
      <c r="X90" s="64"/>
      <c r="Y90" s="64"/>
      <c r="Z90" s="64"/>
    </row>
    <row r="91" spans="1:26" s="1263" customFormat="1" ht="60">
      <c r="A91" s="1311">
        <v>4</v>
      </c>
      <c r="B91" s="15" t="s">
        <v>3027</v>
      </c>
      <c r="C91" s="15" t="s">
        <v>3027</v>
      </c>
      <c r="D91" s="717" t="s">
        <v>2593</v>
      </c>
      <c r="E91" s="301" t="s">
        <v>3206</v>
      </c>
      <c r="F91" s="281" t="s">
        <v>18</v>
      </c>
      <c r="G91" s="274" t="s">
        <v>5</v>
      </c>
      <c r="H91" s="275">
        <v>41242</v>
      </c>
      <c r="I91" s="275">
        <v>41453</v>
      </c>
      <c r="J91" s="276" t="s">
        <v>19</v>
      </c>
      <c r="K91" s="509">
        <f>DAYS360(H91,I91)/30</f>
        <v>6.9666666666666668</v>
      </c>
      <c r="L91" s="705"/>
      <c r="M91" s="277">
        <v>45</v>
      </c>
      <c r="N91" s="277" t="s">
        <v>51</v>
      </c>
      <c r="O91" s="523">
        <v>43641186</v>
      </c>
      <c r="P91" s="523">
        <v>194</v>
      </c>
      <c r="Q91" s="323"/>
      <c r="R91" s="689"/>
      <c r="S91" s="64"/>
      <c r="T91" s="64"/>
      <c r="U91" s="64"/>
      <c r="V91" s="64"/>
      <c r="W91" s="64"/>
      <c r="X91" s="64"/>
      <c r="Y91" s="64"/>
      <c r="Z91" s="64"/>
    </row>
    <row r="92" spans="1:26" s="136" customFormat="1">
      <c r="A92" s="129"/>
      <c r="B92" s="130" t="s">
        <v>29</v>
      </c>
      <c r="C92" s="131"/>
      <c r="D92" s="109"/>
      <c r="E92" s="132"/>
      <c r="F92" s="131"/>
      <c r="G92" s="131"/>
      <c r="H92" s="131"/>
      <c r="I92" s="133"/>
      <c r="J92" s="133"/>
      <c r="K92" s="371">
        <f>SUM(K88:K91)</f>
        <v>20.533333333333331</v>
      </c>
      <c r="L92" s="109">
        <f>SUM(L88:L91)</f>
        <v>3</v>
      </c>
      <c r="M92" s="110">
        <f>SUM(M88:M91)</f>
        <v>917</v>
      </c>
      <c r="N92" s="109">
        <f>SUM(N88:N91)</f>
        <v>0</v>
      </c>
      <c r="O92" s="519"/>
      <c r="P92" s="519"/>
      <c r="Q92" s="135"/>
    </row>
    <row r="93" spans="1:26">
      <c r="B93" s="66"/>
      <c r="C93" s="66"/>
      <c r="D93" s="66"/>
      <c r="E93" s="68"/>
      <c r="F93" s="66"/>
      <c r="G93" s="66"/>
      <c r="H93" s="66"/>
      <c r="I93" s="66"/>
      <c r="J93" s="66"/>
      <c r="K93" s="1382"/>
      <c r="L93" s="66"/>
      <c r="M93" s="66"/>
      <c r="N93" s="66"/>
      <c r="O93" s="66"/>
      <c r="P93" s="66"/>
    </row>
    <row r="94" spans="1:26">
      <c r="B94" s="19" t="s">
        <v>156</v>
      </c>
      <c r="C94" s="84">
        <f>+K92</f>
        <v>20.533333333333331</v>
      </c>
      <c r="H94" s="112"/>
      <c r="I94" s="112"/>
      <c r="J94" s="112"/>
      <c r="K94" s="1383"/>
      <c r="L94" s="112"/>
      <c r="M94" s="112"/>
      <c r="N94" s="66"/>
      <c r="O94" s="66"/>
      <c r="P94" s="66"/>
    </row>
    <row r="96" spans="1:26" ht="15.75" thickBot="1"/>
    <row r="97" spans="2:17" ht="37.15" customHeight="1" thickBot="1">
      <c r="B97" s="24" t="s">
        <v>157</v>
      </c>
      <c r="C97" s="25" t="s">
        <v>158</v>
      </c>
      <c r="D97" s="24" t="s">
        <v>28</v>
      </c>
      <c r="E97" s="25" t="s">
        <v>159</v>
      </c>
    </row>
    <row r="98" spans="2:17">
      <c r="B98" s="85" t="s">
        <v>160</v>
      </c>
      <c r="C98" s="86">
        <v>20</v>
      </c>
      <c r="D98" s="167">
        <v>0</v>
      </c>
      <c r="E98" s="1536">
        <f>+D98+D99+D100</f>
        <v>40</v>
      </c>
    </row>
    <row r="99" spans="2:17">
      <c r="B99" s="85" t="s">
        <v>161</v>
      </c>
      <c r="C99" s="71">
        <v>30</v>
      </c>
      <c r="D99" s="1275">
        <v>0</v>
      </c>
      <c r="E99" s="1537"/>
    </row>
    <row r="100" spans="2:17" ht="15.75" thickBot="1">
      <c r="B100" s="85" t="s">
        <v>162</v>
      </c>
      <c r="C100" s="87">
        <v>40</v>
      </c>
      <c r="D100" s="168">
        <v>40</v>
      </c>
      <c r="E100" s="1538"/>
    </row>
    <row r="101" spans="2:17">
      <c r="D101" s="166"/>
    </row>
    <row r="102" spans="2:17" ht="15.75" thickBot="1"/>
    <row r="103" spans="2:17" ht="15.75" thickBot="1">
      <c r="B103" s="1532" t="s">
        <v>163</v>
      </c>
      <c r="C103" s="1533"/>
      <c r="D103" s="1533"/>
      <c r="E103" s="1533"/>
      <c r="F103" s="1533"/>
      <c r="G103" s="1533"/>
      <c r="H103" s="1533"/>
      <c r="I103" s="1533"/>
      <c r="J103" s="1533"/>
      <c r="K103" s="1533"/>
      <c r="L103" s="1533"/>
      <c r="M103" s="1533"/>
      <c r="N103" s="1534"/>
    </row>
    <row r="105" spans="2:17" ht="76.5" customHeight="1">
      <c r="B105" s="1309" t="s">
        <v>88</v>
      </c>
      <c r="C105" s="1309" t="s">
        <v>89</v>
      </c>
      <c r="D105" s="1309" t="s">
        <v>90</v>
      </c>
      <c r="E105" s="1309" t="s">
        <v>91</v>
      </c>
      <c r="F105" s="1309" t="s">
        <v>92</v>
      </c>
      <c r="G105" s="1309" t="s">
        <v>93</v>
      </c>
      <c r="H105" s="1309" t="s">
        <v>94</v>
      </c>
      <c r="I105" s="1309" t="s">
        <v>95</v>
      </c>
      <c r="J105" s="1522" t="s">
        <v>164</v>
      </c>
      <c r="K105" s="1529"/>
      <c r="L105" s="1523"/>
      <c r="M105" s="1309" t="s">
        <v>97</v>
      </c>
      <c r="N105" s="1309" t="s">
        <v>234</v>
      </c>
      <c r="O105" s="1309" t="s">
        <v>235</v>
      </c>
      <c r="P105" s="1522" t="s">
        <v>79</v>
      </c>
      <c r="Q105" s="1523"/>
    </row>
    <row r="106" spans="2:17" ht="15" customHeight="1">
      <c r="B106" s="689" t="s">
        <v>1677</v>
      </c>
      <c r="C106" s="690" t="s">
        <v>2397</v>
      </c>
      <c r="D106" s="689" t="s">
        <v>3072</v>
      </c>
      <c r="E106" s="691">
        <v>10292528</v>
      </c>
      <c r="F106" s="689" t="s">
        <v>359</v>
      </c>
      <c r="G106" s="689" t="s">
        <v>55</v>
      </c>
      <c r="H106" s="692">
        <v>39127</v>
      </c>
      <c r="I106" s="689"/>
      <c r="J106" s="689" t="s">
        <v>3073</v>
      </c>
      <c r="K106" s="1387" t="s">
        <v>3074</v>
      </c>
      <c r="L106" s="689" t="s">
        <v>3075</v>
      </c>
      <c r="M106" s="1310" t="s">
        <v>18</v>
      </c>
      <c r="N106" s="1310" t="s">
        <v>18</v>
      </c>
      <c r="O106" s="690" t="s">
        <v>60</v>
      </c>
      <c r="P106" s="1254"/>
      <c r="Q106" s="1326"/>
    </row>
    <row r="107" spans="2:17" ht="15" customHeight="1">
      <c r="B107" s="689" t="s">
        <v>1677</v>
      </c>
      <c r="C107" s="690" t="s">
        <v>2397</v>
      </c>
      <c r="D107" s="689" t="s">
        <v>3076</v>
      </c>
      <c r="E107" s="691">
        <v>76328820</v>
      </c>
      <c r="F107" s="689" t="s">
        <v>1098</v>
      </c>
      <c r="G107" s="689" t="s">
        <v>55</v>
      </c>
      <c r="H107" s="692">
        <v>39794</v>
      </c>
      <c r="I107" s="689"/>
      <c r="J107" s="689" t="s">
        <v>3077</v>
      </c>
      <c r="K107" s="1387" t="s">
        <v>3078</v>
      </c>
      <c r="L107" s="689" t="s">
        <v>3079</v>
      </c>
      <c r="M107" s="1310" t="s">
        <v>18</v>
      </c>
      <c r="N107" s="1310" t="s">
        <v>18</v>
      </c>
      <c r="O107" s="690" t="s">
        <v>60</v>
      </c>
      <c r="P107" s="1254"/>
      <c r="Q107" s="1326"/>
    </row>
    <row r="108" spans="2:17" ht="15" customHeight="1">
      <c r="B108" s="689" t="s">
        <v>1677</v>
      </c>
      <c r="C108" s="690" t="s">
        <v>2397</v>
      </c>
      <c r="D108" s="689" t="s">
        <v>3080</v>
      </c>
      <c r="E108" s="691">
        <v>25291961</v>
      </c>
      <c r="F108" s="689" t="s">
        <v>1792</v>
      </c>
      <c r="G108" s="689" t="s">
        <v>3081</v>
      </c>
      <c r="H108" s="692">
        <v>38863</v>
      </c>
      <c r="I108" s="689"/>
      <c r="J108" s="689" t="s">
        <v>3082</v>
      </c>
      <c r="K108" s="1387" t="s">
        <v>3083</v>
      </c>
      <c r="L108" s="689" t="s">
        <v>3084</v>
      </c>
      <c r="M108" s="1310" t="s">
        <v>18</v>
      </c>
      <c r="N108" s="1310" t="s">
        <v>18</v>
      </c>
      <c r="O108" s="690" t="s">
        <v>60</v>
      </c>
      <c r="P108" s="1254"/>
      <c r="Q108" s="1326"/>
    </row>
    <row r="109" spans="2:17" ht="15" customHeight="1">
      <c r="B109" s="689" t="s">
        <v>1677</v>
      </c>
      <c r="C109" s="690" t="s">
        <v>2397</v>
      </c>
      <c r="D109" s="689" t="s">
        <v>3085</v>
      </c>
      <c r="E109" s="691">
        <v>94528040</v>
      </c>
      <c r="F109" s="689" t="s">
        <v>359</v>
      </c>
      <c r="G109" s="689" t="s">
        <v>3086</v>
      </c>
      <c r="H109" s="692">
        <v>42235</v>
      </c>
      <c r="I109" s="689"/>
      <c r="J109" s="689" t="s">
        <v>3082</v>
      </c>
      <c r="K109" s="1387" t="s">
        <v>3087</v>
      </c>
      <c r="L109" s="689" t="s">
        <v>3088</v>
      </c>
      <c r="M109" s="1310" t="s">
        <v>18</v>
      </c>
      <c r="N109" s="1310" t="s">
        <v>18</v>
      </c>
      <c r="O109" s="690" t="s">
        <v>60</v>
      </c>
      <c r="P109" s="1254"/>
      <c r="Q109" s="1326"/>
    </row>
    <row r="110" spans="2:17" ht="15" customHeight="1">
      <c r="B110" s="689" t="s">
        <v>3089</v>
      </c>
      <c r="C110" s="690" t="s">
        <v>3207</v>
      </c>
      <c r="D110" s="689" t="s">
        <v>3091</v>
      </c>
      <c r="E110" s="691">
        <v>25277585</v>
      </c>
      <c r="F110" s="689" t="s">
        <v>1038</v>
      </c>
      <c r="G110" s="689" t="s">
        <v>3092</v>
      </c>
      <c r="H110" s="692">
        <v>36770</v>
      </c>
      <c r="I110" s="689"/>
      <c r="J110" s="689" t="s">
        <v>855</v>
      </c>
      <c r="K110" s="1387" t="s">
        <v>3093</v>
      </c>
      <c r="L110" s="689" t="s">
        <v>3094</v>
      </c>
      <c r="M110" s="1310" t="s">
        <v>18</v>
      </c>
      <c r="N110" s="1310" t="s">
        <v>18</v>
      </c>
      <c r="O110" s="690" t="s">
        <v>60</v>
      </c>
      <c r="P110" s="1254"/>
      <c r="Q110" s="1326"/>
    </row>
    <row r="111" spans="2:17" ht="15" customHeight="1">
      <c r="B111" s="689" t="s">
        <v>3089</v>
      </c>
      <c r="C111" s="690" t="s">
        <v>3207</v>
      </c>
      <c r="D111" s="689" t="s">
        <v>3095</v>
      </c>
      <c r="E111" s="691">
        <v>59825207</v>
      </c>
      <c r="F111" s="689" t="s">
        <v>3096</v>
      </c>
      <c r="G111" s="689" t="s">
        <v>271</v>
      </c>
      <c r="H111" s="692">
        <v>36981</v>
      </c>
      <c r="I111" s="689"/>
      <c r="J111" s="689" t="s">
        <v>3097</v>
      </c>
      <c r="K111" s="1387" t="s">
        <v>3098</v>
      </c>
      <c r="L111" s="689" t="s">
        <v>3099</v>
      </c>
      <c r="M111" s="1310" t="s">
        <v>18</v>
      </c>
      <c r="N111" s="1310" t="s">
        <v>18</v>
      </c>
      <c r="O111" s="690" t="s">
        <v>60</v>
      </c>
      <c r="P111" s="1254"/>
      <c r="Q111" s="1326"/>
    </row>
    <row r="112" spans="2:17" ht="15" customHeight="1">
      <c r="B112" s="689" t="s">
        <v>3089</v>
      </c>
      <c r="C112" s="690" t="s">
        <v>3207</v>
      </c>
      <c r="D112" s="689" t="s">
        <v>3100</v>
      </c>
      <c r="E112" s="691">
        <v>1061696251</v>
      </c>
      <c r="F112" s="689" t="s">
        <v>3101</v>
      </c>
      <c r="G112" s="689" t="s">
        <v>55</v>
      </c>
      <c r="H112" s="692">
        <v>40606</v>
      </c>
      <c r="I112" s="689"/>
      <c r="J112" s="689" t="s">
        <v>3082</v>
      </c>
      <c r="K112" s="1387" t="s">
        <v>3102</v>
      </c>
      <c r="L112" s="689" t="s">
        <v>3103</v>
      </c>
      <c r="M112" s="1310" t="s">
        <v>18</v>
      </c>
      <c r="N112" s="1310" t="s">
        <v>18</v>
      </c>
      <c r="O112" s="690" t="s">
        <v>60</v>
      </c>
      <c r="P112" s="1254"/>
      <c r="Q112" s="1326"/>
    </row>
    <row r="113" spans="2:17" ht="15" customHeight="1">
      <c r="B113" s="689" t="s">
        <v>3089</v>
      </c>
      <c r="C113" s="690" t="s">
        <v>3207</v>
      </c>
      <c r="D113" s="689" t="s">
        <v>3104</v>
      </c>
      <c r="E113" s="691">
        <v>25483614</v>
      </c>
      <c r="F113" s="689" t="s">
        <v>3105</v>
      </c>
      <c r="G113" s="689" t="s">
        <v>55</v>
      </c>
      <c r="H113" s="692">
        <v>39353</v>
      </c>
      <c r="I113" s="689"/>
      <c r="J113" s="689" t="s">
        <v>3106</v>
      </c>
      <c r="K113" s="1387" t="s">
        <v>3107</v>
      </c>
      <c r="L113" s="689" t="s">
        <v>3108</v>
      </c>
      <c r="M113" s="1310" t="s">
        <v>18</v>
      </c>
      <c r="N113" s="1310" t="s">
        <v>18</v>
      </c>
      <c r="O113" s="690" t="s">
        <v>60</v>
      </c>
      <c r="P113" s="1254"/>
      <c r="Q113" s="1326"/>
    </row>
    <row r="114" spans="2:17" ht="15" customHeight="1">
      <c r="B114" s="689" t="s">
        <v>3089</v>
      </c>
      <c r="C114" s="690" t="s">
        <v>3207</v>
      </c>
      <c r="D114" s="689" t="s">
        <v>3109</v>
      </c>
      <c r="E114" s="691">
        <v>34323263</v>
      </c>
      <c r="F114" s="689" t="s">
        <v>1038</v>
      </c>
      <c r="G114" s="689" t="s">
        <v>3110</v>
      </c>
      <c r="H114" s="692">
        <v>41387</v>
      </c>
      <c r="I114" s="689"/>
      <c r="J114" s="689" t="s">
        <v>3106</v>
      </c>
      <c r="K114" s="1387" t="s">
        <v>3111</v>
      </c>
      <c r="L114" s="689" t="s">
        <v>3108</v>
      </c>
      <c r="M114" s="1310" t="s">
        <v>18</v>
      </c>
      <c r="N114" s="1310" t="s">
        <v>18</v>
      </c>
      <c r="O114" s="690" t="s">
        <v>60</v>
      </c>
      <c r="P114" s="1254"/>
      <c r="Q114" s="1326"/>
    </row>
    <row r="115" spans="2:17" ht="15" customHeight="1">
      <c r="B115" s="310" t="s">
        <v>3112</v>
      </c>
      <c r="C115" s="289" t="s">
        <v>3208</v>
      </c>
      <c r="D115" s="310" t="s">
        <v>3114</v>
      </c>
      <c r="E115" s="700">
        <v>98343810</v>
      </c>
      <c r="F115" s="310" t="s">
        <v>3115</v>
      </c>
      <c r="G115" s="310" t="s">
        <v>55</v>
      </c>
      <c r="H115" s="701">
        <v>37792</v>
      </c>
      <c r="I115" s="289"/>
      <c r="J115" s="217" t="s">
        <v>3106</v>
      </c>
      <c r="K115" s="1388" t="s">
        <v>3116</v>
      </c>
      <c r="L115" s="217" t="s">
        <v>3117</v>
      </c>
      <c r="M115" s="1271" t="s">
        <v>18</v>
      </c>
      <c r="N115" s="1271" t="s">
        <v>18</v>
      </c>
      <c r="O115" s="265" t="s">
        <v>60</v>
      </c>
      <c r="P115" s="1309"/>
      <c r="Q115" s="1309"/>
    </row>
    <row r="118" spans="2:17" ht="15.75" thickBot="1"/>
    <row r="119" spans="2:17" ht="54" customHeight="1">
      <c r="B119" s="1283" t="s">
        <v>17</v>
      </c>
      <c r="C119" s="1283" t="s">
        <v>157</v>
      </c>
      <c r="D119" s="1309" t="s">
        <v>158</v>
      </c>
      <c r="E119" s="1283" t="s">
        <v>28</v>
      </c>
      <c r="F119" s="25" t="s">
        <v>228</v>
      </c>
      <c r="G119" s="178"/>
    </row>
    <row r="120" spans="2:17" ht="72.75" customHeight="1">
      <c r="B120" s="1540" t="s">
        <v>229</v>
      </c>
      <c r="C120" s="115" t="s">
        <v>230</v>
      </c>
      <c r="D120" s="1256">
        <v>25</v>
      </c>
      <c r="E120" s="1275">
        <v>25</v>
      </c>
      <c r="F120" s="1541">
        <f>+E120+E121+E122</f>
        <v>60</v>
      </c>
      <c r="G120" s="27"/>
    </row>
    <row r="121" spans="2:17" ht="48.75" customHeight="1">
      <c r="B121" s="1540"/>
      <c r="C121" s="115" t="s">
        <v>231</v>
      </c>
      <c r="D121" s="1262">
        <v>25</v>
      </c>
      <c r="E121" s="1275">
        <v>25</v>
      </c>
      <c r="F121" s="1542"/>
      <c r="G121" s="27"/>
    </row>
    <row r="122" spans="2:17" ht="38.25" customHeight="1">
      <c r="B122" s="1540"/>
      <c r="C122" s="115" t="s">
        <v>232</v>
      </c>
      <c r="D122" s="1256">
        <v>10</v>
      </c>
      <c r="E122" s="1275">
        <v>10</v>
      </c>
      <c r="F122" s="1543"/>
      <c r="G122" s="27"/>
    </row>
    <row r="123" spans="2:17">
      <c r="C123" s="57"/>
    </row>
    <row r="125" spans="2:17">
      <c r="B125" s="8" t="s">
        <v>233</v>
      </c>
    </row>
    <row r="128" spans="2:17">
      <c r="B128" s="1309" t="s">
        <v>17</v>
      </c>
      <c r="C128" s="1309" t="s">
        <v>27</v>
      </c>
      <c r="D128" s="1283" t="s">
        <v>28</v>
      </c>
      <c r="E128" s="1283" t="s">
        <v>29</v>
      </c>
    </row>
    <row r="129" spans="2:5" ht="61.5" customHeight="1">
      <c r="B129" s="1302" t="s">
        <v>236</v>
      </c>
      <c r="C129" s="1262">
        <v>40</v>
      </c>
      <c r="D129" s="1256">
        <f>+E98</f>
        <v>40</v>
      </c>
      <c r="E129" s="1519">
        <f>+D129+D130</f>
        <v>100</v>
      </c>
    </row>
    <row r="130" spans="2:5" ht="68.25" customHeight="1">
      <c r="B130" s="1302" t="s">
        <v>237</v>
      </c>
      <c r="C130" s="1262">
        <v>60</v>
      </c>
      <c r="D130" s="1256">
        <f>+F120</f>
        <v>60</v>
      </c>
      <c r="E130" s="1520"/>
    </row>
  </sheetData>
  <mergeCells count="40">
    <mergeCell ref="B120:B122"/>
    <mergeCell ref="F120:F122"/>
    <mergeCell ref="E129:E130"/>
    <mergeCell ref="B84:N84"/>
    <mergeCell ref="Q87:R87"/>
    <mergeCell ref="Q89:R89"/>
    <mergeCell ref="E98:E100"/>
    <mergeCell ref="B103:N103"/>
    <mergeCell ref="J105:L105"/>
    <mergeCell ref="P105:Q105"/>
    <mergeCell ref="B81:P81"/>
    <mergeCell ref="F49:F50"/>
    <mergeCell ref="C51:N51"/>
    <mergeCell ref="B53:N53"/>
    <mergeCell ref="O56:P56"/>
    <mergeCell ref="O57:P57"/>
    <mergeCell ref="B63:N63"/>
    <mergeCell ref="J66:L66"/>
    <mergeCell ref="P66:Q66"/>
    <mergeCell ref="B74:N74"/>
    <mergeCell ref="D77:E77"/>
    <mergeCell ref="D78:E78"/>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9"/>
  <sheetViews>
    <sheetView topLeftCell="G73" zoomScale="80" zoomScaleNormal="80" workbookViewId="0">
      <selection activeCell="L87" sqref="L87"/>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1374" bestFit="1" customWidth="1"/>
    <col min="12" max="13" width="18.7109375" style="28" customWidth="1"/>
    <col min="14" max="14" width="22.140625" style="28" customWidth="1"/>
    <col min="15" max="15" width="18.5703125" style="28" customWidth="1"/>
    <col min="16" max="16" width="19.5703125" style="28" bestFit="1" customWidth="1"/>
    <col min="17" max="17" width="23.855468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3210</v>
      </c>
      <c r="D10" s="1514"/>
      <c r="E10" s="1515"/>
      <c r="F10" s="32"/>
      <c r="G10" s="32"/>
      <c r="H10" s="32"/>
      <c r="I10" s="32"/>
      <c r="J10" s="32"/>
      <c r="K10" s="1375"/>
      <c r="L10" s="32"/>
      <c r="M10" s="32"/>
      <c r="N10" s="33"/>
    </row>
    <row r="11" spans="2:16" ht="15.75" thickBot="1">
      <c r="B11" s="117" t="s">
        <v>8</v>
      </c>
      <c r="C11" s="1308">
        <v>41989</v>
      </c>
      <c r="D11" s="35"/>
      <c r="E11" s="35"/>
      <c r="F11" s="35"/>
      <c r="G11" s="35"/>
      <c r="H11" s="35"/>
      <c r="I11" s="35"/>
      <c r="J11" s="35"/>
      <c r="K11" s="1376"/>
      <c r="L11" s="35"/>
      <c r="M11" s="35"/>
      <c r="N11" s="37"/>
    </row>
    <row r="12" spans="2:16">
      <c r="B12" s="94"/>
      <c r="C12" s="38"/>
      <c r="D12" s="96"/>
      <c r="E12" s="96"/>
      <c r="F12" s="96"/>
      <c r="G12" s="96"/>
      <c r="H12" s="96"/>
      <c r="I12" s="39"/>
      <c r="J12" s="39"/>
      <c r="K12" s="1377"/>
      <c r="L12" s="39"/>
      <c r="M12" s="39"/>
      <c r="N12" s="96"/>
    </row>
    <row r="13" spans="2:16">
      <c r="I13" s="39"/>
      <c r="J13" s="39"/>
      <c r="K13" s="1377"/>
      <c r="L13" s="39"/>
      <c r="M13" s="39"/>
      <c r="N13" s="1289"/>
    </row>
    <row r="14" spans="2:16" ht="45.75" customHeight="1">
      <c r="B14" s="1516" t="s">
        <v>9</v>
      </c>
      <c r="C14" s="1516"/>
      <c r="D14" s="1265" t="s">
        <v>10</v>
      </c>
      <c r="E14" s="1265" t="s">
        <v>11</v>
      </c>
      <c r="F14" s="1265" t="s">
        <v>12</v>
      </c>
      <c r="G14" s="148"/>
      <c r="I14" s="41"/>
      <c r="J14" s="41"/>
      <c r="K14" s="1378"/>
      <c r="L14" s="41"/>
      <c r="M14" s="41"/>
      <c r="N14" s="1289"/>
    </row>
    <row r="15" spans="2:16">
      <c r="B15" s="1516"/>
      <c r="C15" s="1516"/>
      <c r="D15" s="1265">
        <v>5</v>
      </c>
      <c r="E15" s="42">
        <v>649455391</v>
      </c>
      <c r="F15" s="42">
        <v>311</v>
      </c>
      <c r="G15" s="150"/>
      <c r="I15" s="45"/>
      <c r="J15" s="45"/>
      <c r="K15" s="1379"/>
      <c r="L15" s="45"/>
      <c r="M15" s="45"/>
      <c r="N15" s="1289"/>
    </row>
    <row r="16" spans="2:16" ht="15.75" thickBot="1">
      <c r="B16" s="1517" t="s">
        <v>13</v>
      </c>
      <c r="C16" s="1518"/>
      <c r="D16" s="1265"/>
      <c r="E16" s="502">
        <f>SUM(E15:E15)</f>
        <v>649455391</v>
      </c>
      <c r="F16" s="502">
        <f>SUM(F15:F15)</f>
        <v>311</v>
      </c>
      <c r="G16" s="150"/>
      <c r="H16" s="46"/>
      <c r="I16" s="39"/>
      <c r="J16" s="39"/>
      <c r="K16" s="1377"/>
      <c r="L16" s="39"/>
      <c r="M16" s="39"/>
      <c r="N16" s="47"/>
    </row>
    <row r="17" spans="1:14" ht="45.75" thickBot="1">
      <c r="A17" s="48"/>
      <c r="B17" s="49" t="s">
        <v>14</v>
      </c>
      <c r="C17" s="49" t="s">
        <v>15</v>
      </c>
      <c r="E17" s="41"/>
      <c r="F17" s="41"/>
      <c r="G17" s="41"/>
      <c r="H17" s="41"/>
      <c r="I17" s="50"/>
      <c r="J17" s="50"/>
      <c r="K17" s="1380"/>
      <c r="L17" s="50"/>
      <c r="M17" s="50"/>
    </row>
    <row r="18" spans="1:14" ht="15.75" thickBot="1">
      <c r="A18" s="51"/>
      <c r="C18" s="223">
        <f>F16*80%</f>
        <v>248.8</v>
      </c>
      <c r="D18" s="224"/>
      <c r="E18" s="225">
        <f>E16</f>
        <v>649455391</v>
      </c>
      <c r="F18" s="7"/>
      <c r="G18" s="7"/>
      <c r="H18" s="7"/>
      <c r="I18" s="53"/>
      <c r="J18" s="53"/>
      <c r="K18" s="1380"/>
      <c r="L18" s="53"/>
      <c r="M18" s="53"/>
    </row>
    <row r="19" spans="1:14">
      <c r="A19" s="142"/>
      <c r="C19" s="54"/>
      <c r="D19" s="45"/>
      <c r="E19" s="56"/>
      <c r="F19" s="7"/>
      <c r="G19" s="7"/>
      <c r="H19" s="7"/>
      <c r="I19" s="53"/>
      <c r="J19" s="53"/>
      <c r="K19" s="1380"/>
      <c r="L19" s="53"/>
      <c r="M19" s="53"/>
    </row>
    <row r="20" spans="1:14">
      <c r="A20" s="142"/>
      <c r="C20" s="54"/>
      <c r="D20" s="45"/>
      <c r="E20" s="56"/>
      <c r="F20" s="7"/>
      <c r="G20" s="7"/>
      <c r="H20" s="7"/>
      <c r="I20" s="53"/>
      <c r="J20" s="53"/>
      <c r="K20" s="1380"/>
      <c r="L20" s="53"/>
      <c r="M20" s="53"/>
    </row>
    <row r="21" spans="1:14">
      <c r="A21" s="142"/>
      <c r="B21" s="8" t="s">
        <v>16</v>
      </c>
      <c r="C21" s="57"/>
      <c r="D21" s="57"/>
      <c r="E21" s="57"/>
      <c r="F21" s="57"/>
      <c r="G21" s="57"/>
      <c r="H21" s="57"/>
      <c r="I21" s="39"/>
      <c r="J21" s="39"/>
      <c r="K21" s="1377"/>
      <c r="L21" s="39"/>
      <c r="M21" s="39"/>
      <c r="N21" s="1289"/>
    </row>
    <row r="22" spans="1:14">
      <c r="A22" s="142"/>
      <c r="B22" s="57"/>
      <c r="C22" s="57"/>
      <c r="D22" s="57"/>
      <c r="E22" s="57"/>
      <c r="F22" s="57"/>
      <c r="G22" s="57"/>
      <c r="H22" s="57"/>
      <c r="I22" s="39"/>
      <c r="J22" s="39"/>
      <c r="K22" s="1377"/>
      <c r="L22" s="39"/>
      <c r="M22" s="39"/>
      <c r="N22" s="1289"/>
    </row>
    <row r="23" spans="1:14">
      <c r="A23" s="142"/>
      <c r="B23" s="1309" t="s">
        <v>17</v>
      </c>
      <c r="C23" s="1309" t="s">
        <v>18</v>
      </c>
      <c r="D23" s="1254" t="s">
        <v>19</v>
      </c>
      <c r="E23" s="708"/>
      <c r="F23" s="57"/>
      <c r="G23" s="57"/>
      <c r="H23" s="57"/>
      <c r="I23" s="39"/>
      <c r="J23" s="39"/>
      <c r="K23" s="1377"/>
      <c r="L23" s="39"/>
      <c r="M23" s="39"/>
      <c r="N23" s="1289"/>
    </row>
    <row r="24" spans="1:14">
      <c r="A24" s="142"/>
      <c r="B24" s="59" t="s">
        <v>20</v>
      </c>
      <c r="C24" s="59" t="s">
        <v>21</v>
      </c>
      <c r="D24" s="712"/>
      <c r="E24" s="1756"/>
      <c r="F24" s="57"/>
      <c r="G24" s="57"/>
      <c r="H24" s="57"/>
      <c r="I24" s="39"/>
      <c r="J24" s="39"/>
      <c r="K24" s="1377"/>
      <c r="L24" s="39"/>
      <c r="M24" s="39"/>
      <c r="N24" s="1289"/>
    </row>
    <row r="25" spans="1:14">
      <c r="A25" s="142"/>
      <c r="B25" s="59" t="s">
        <v>22</v>
      </c>
      <c r="C25" s="59" t="s">
        <v>21</v>
      </c>
      <c r="D25" s="712"/>
      <c r="E25" s="1756"/>
      <c r="F25" s="57"/>
      <c r="G25" s="57"/>
      <c r="H25" s="57"/>
      <c r="I25" s="39"/>
      <c r="J25" s="39"/>
      <c r="K25" s="1377"/>
      <c r="L25" s="39"/>
      <c r="M25" s="39"/>
      <c r="N25" s="1289"/>
    </row>
    <row r="26" spans="1:14">
      <c r="A26" s="142"/>
      <c r="B26" s="59" t="s">
        <v>23</v>
      </c>
      <c r="C26" s="59" t="s">
        <v>21</v>
      </c>
      <c r="D26" s="712"/>
      <c r="E26" s="710"/>
      <c r="F26" s="57"/>
      <c r="G26" s="57"/>
      <c r="H26" s="57"/>
      <c r="I26" s="39"/>
      <c r="J26" s="39"/>
      <c r="K26" s="1377"/>
      <c r="L26" s="39"/>
      <c r="M26" s="39"/>
      <c r="N26" s="1289"/>
    </row>
    <row r="27" spans="1:14">
      <c r="A27" s="142"/>
      <c r="B27" s="59" t="s">
        <v>24</v>
      </c>
      <c r="C27" s="59" t="s">
        <v>21</v>
      </c>
      <c r="D27" s="712"/>
      <c r="E27" s="710"/>
      <c r="F27" s="57"/>
      <c r="G27" s="57"/>
      <c r="H27" s="57"/>
      <c r="I27" s="39"/>
      <c r="J27" s="39"/>
      <c r="K27" s="1377"/>
      <c r="L27" s="39"/>
      <c r="M27" s="39"/>
      <c r="N27" s="1289"/>
    </row>
    <row r="28" spans="1:14">
      <c r="A28" s="142"/>
      <c r="B28" s="88" t="s">
        <v>240</v>
      </c>
      <c r="C28" s="88" t="s">
        <v>21</v>
      </c>
      <c r="D28" s="88"/>
      <c r="E28" s="57"/>
      <c r="F28" s="57"/>
      <c r="G28" s="57"/>
      <c r="H28" s="57"/>
      <c r="I28" s="39"/>
      <c r="J28" s="39"/>
      <c r="K28" s="1377"/>
      <c r="L28" s="39"/>
      <c r="M28" s="39"/>
      <c r="N28" s="1289"/>
    </row>
    <row r="29" spans="1:14">
      <c r="A29" s="142"/>
      <c r="B29" s="57"/>
      <c r="C29" s="57"/>
      <c r="D29" s="57"/>
      <c r="E29" s="57"/>
      <c r="F29" s="57"/>
      <c r="G29" s="57"/>
      <c r="H29" s="57"/>
      <c r="I29" s="39"/>
      <c r="J29" s="39"/>
      <c r="K29" s="1377"/>
      <c r="L29" s="39"/>
      <c r="M29" s="39"/>
      <c r="N29" s="1289"/>
    </row>
    <row r="30" spans="1:14">
      <c r="A30" s="142"/>
      <c r="B30" s="8" t="s">
        <v>26</v>
      </c>
      <c r="C30" s="57"/>
      <c r="D30" s="57"/>
      <c r="E30" s="57"/>
      <c r="F30" s="57"/>
      <c r="G30" s="57"/>
      <c r="H30" s="57"/>
      <c r="I30" s="39"/>
      <c r="J30" s="39"/>
      <c r="K30" s="1377"/>
      <c r="L30" s="39"/>
      <c r="M30" s="39"/>
      <c r="N30" s="1289"/>
    </row>
    <row r="31" spans="1:14">
      <c r="A31" s="142"/>
      <c r="B31" s="57"/>
      <c r="C31" s="57"/>
      <c r="D31" s="57"/>
      <c r="E31" s="57"/>
      <c r="F31" s="57"/>
      <c r="G31" s="57"/>
      <c r="H31" s="57"/>
      <c r="I31" s="39"/>
      <c r="J31" s="39"/>
      <c r="K31" s="1377"/>
      <c r="L31" s="39"/>
      <c r="M31" s="39"/>
      <c r="N31" s="1289"/>
    </row>
    <row r="32" spans="1:14">
      <c r="A32" s="142"/>
      <c r="B32" s="57"/>
      <c r="C32" s="57"/>
      <c r="D32" s="57"/>
      <c r="E32" s="57"/>
      <c r="F32" s="57"/>
      <c r="G32" s="57"/>
      <c r="H32" s="57"/>
      <c r="I32" s="39"/>
      <c r="J32" s="39"/>
      <c r="K32" s="1377"/>
      <c r="L32" s="39"/>
      <c r="M32" s="39"/>
      <c r="N32" s="1289"/>
    </row>
    <row r="33" spans="1:26">
      <c r="A33" s="142"/>
      <c r="B33" s="1309" t="s">
        <v>17</v>
      </c>
      <c r="C33" s="1309" t="s">
        <v>27</v>
      </c>
      <c r="D33" s="1283" t="s">
        <v>28</v>
      </c>
      <c r="E33" s="1283" t="s">
        <v>29</v>
      </c>
      <c r="F33" s="1283" t="s">
        <v>79</v>
      </c>
      <c r="G33" s="57"/>
      <c r="H33" s="57"/>
      <c r="I33" s="39"/>
      <c r="J33" s="39"/>
      <c r="K33" s="1377"/>
      <c r="L33" s="39"/>
      <c r="M33" s="39"/>
      <c r="N33" s="1289"/>
    </row>
    <row r="34" spans="1:26" ht="65.25" customHeight="1">
      <c r="A34" s="142"/>
      <c r="B34" s="1302" t="s">
        <v>30</v>
      </c>
      <c r="C34" s="1262">
        <v>40</v>
      </c>
      <c r="D34" s="1256">
        <f>+D128</f>
        <v>40</v>
      </c>
      <c r="E34" s="1519">
        <f>+D34+D35</f>
        <v>100</v>
      </c>
      <c r="F34" s="78"/>
      <c r="G34" s="57"/>
      <c r="H34" s="57"/>
      <c r="I34" s="39"/>
      <c r="J34" s="39"/>
      <c r="K34" s="1377"/>
      <c r="L34" s="39"/>
      <c r="M34" s="39"/>
      <c r="N34" s="1289"/>
    </row>
    <row r="35" spans="1:26" ht="82.5" customHeight="1">
      <c r="A35" s="142"/>
      <c r="B35" s="1302" t="s">
        <v>31</v>
      </c>
      <c r="C35" s="1262">
        <v>60</v>
      </c>
      <c r="D35" s="1256">
        <f>+D129</f>
        <v>60</v>
      </c>
      <c r="E35" s="1520"/>
      <c r="F35" s="88"/>
      <c r="G35" s="57"/>
      <c r="H35" s="57"/>
      <c r="I35" s="39"/>
      <c r="J35" s="39"/>
      <c r="K35" s="1377"/>
      <c r="L35" s="39"/>
      <c r="M35" s="39"/>
      <c r="N35" s="1289"/>
    </row>
    <row r="36" spans="1:26" ht="17.25" customHeight="1">
      <c r="A36" s="142"/>
      <c r="C36" s="54"/>
      <c r="D36" s="45"/>
      <c r="E36" s="56"/>
      <c r="F36" s="7"/>
      <c r="G36" s="7"/>
      <c r="H36" s="7"/>
      <c r="I36" s="53"/>
      <c r="J36" s="53"/>
      <c r="K36" s="1380"/>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38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59">
        <v>19596</v>
      </c>
      <c r="F41" s="16" t="s">
        <v>18</v>
      </c>
      <c r="G41" s="99" t="s">
        <v>5</v>
      </c>
      <c r="H41" s="362">
        <v>40686</v>
      </c>
      <c r="I41" s="362">
        <v>40792</v>
      </c>
      <c r="J41" s="103" t="s">
        <v>19</v>
      </c>
      <c r="K41" s="509">
        <f>DAYS360(H41,I41)/30</f>
        <v>3.4333333333333331</v>
      </c>
      <c r="L41" s="186"/>
      <c r="M41" s="105"/>
      <c r="N41" s="105" t="s">
        <v>5</v>
      </c>
      <c r="O41" s="518">
        <v>35939160</v>
      </c>
      <c r="P41" s="518">
        <v>36</v>
      </c>
      <c r="Q41" s="18"/>
      <c r="R41" s="1753"/>
      <c r="S41" s="64"/>
      <c r="T41" s="64"/>
      <c r="U41" s="64"/>
      <c r="V41" s="64"/>
      <c r="W41" s="64"/>
      <c r="X41" s="64"/>
      <c r="Y41" s="64"/>
      <c r="Z41" s="64"/>
    </row>
    <row r="42" spans="1:26" s="1263" customFormat="1" ht="60">
      <c r="A42" s="1311">
        <f>+A41+1</f>
        <v>2</v>
      </c>
      <c r="B42" s="15" t="s">
        <v>3027</v>
      </c>
      <c r="C42" s="15" t="s">
        <v>3027</v>
      </c>
      <c r="D42" s="16" t="s">
        <v>245</v>
      </c>
      <c r="E42" s="59">
        <v>2111066</v>
      </c>
      <c r="F42" s="16" t="s">
        <v>18</v>
      </c>
      <c r="G42" s="99" t="s">
        <v>5</v>
      </c>
      <c r="H42" s="362">
        <v>40759</v>
      </c>
      <c r="I42" s="362">
        <v>40946</v>
      </c>
      <c r="J42" s="103" t="s">
        <v>19</v>
      </c>
      <c r="K42" s="509">
        <v>5</v>
      </c>
      <c r="L42" s="186">
        <v>1</v>
      </c>
      <c r="M42" s="105">
        <v>315</v>
      </c>
      <c r="N42" s="105" t="s">
        <v>5</v>
      </c>
      <c r="O42" s="518">
        <v>125828350</v>
      </c>
      <c r="P42" s="518">
        <v>49</v>
      </c>
      <c r="Q42" s="18" t="s">
        <v>6857</v>
      </c>
      <c r="R42" s="1753"/>
      <c r="S42" s="64"/>
      <c r="T42" s="64"/>
      <c r="U42" s="64"/>
      <c r="V42" s="64"/>
      <c r="W42" s="64"/>
      <c r="X42" s="64"/>
      <c r="Y42" s="64"/>
      <c r="Z42" s="64"/>
    </row>
    <row r="43" spans="1:26" s="1263" customFormat="1" ht="60">
      <c r="A43" s="1311">
        <f>+A42+1</f>
        <v>3</v>
      </c>
      <c r="B43" s="15" t="s">
        <v>3027</v>
      </c>
      <c r="C43" s="15" t="s">
        <v>3027</v>
      </c>
      <c r="D43" s="16" t="s">
        <v>245</v>
      </c>
      <c r="E43" s="59">
        <v>2121032</v>
      </c>
      <c r="F43" s="16" t="s">
        <v>18</v>
      </c>
      <c r="G43" s="99" t="s">
        <v>5</v>
      </c>
      <c r="H43" s="362">
        <v>41024</v>
      </c>
      <c r="I43" s="362">
        <v>41182</v>
      </c>
      <c r="J43" s="103" t="s">
        <v>19</v>
      </c>
      <c r="K43" s="509">
        <f>DAYS360(H43,I43)/30</f>
        <v>5.166666666666667</v>
      </c>
      <c r="L43" s="186"/>
      <c r="M43" s="105">
        <v>315</v>
      </c>
      <c r="N43" s="105" t="s">
        <v>5</v>
      </c>
      <c r="O43" s="518">
        <v>152146219</v>
      </c>
      <c r="P43" s="518">
        <v>65</v>
      </c>
      <c r="Q43" s="18"/>
      <c r="R43" s="1753"/>
      <c r="S43" s="64"/>
      <c r="T43" s="64"/>
      <c r="U43" s="64"/>
      <c r="V43" s="64"/>
      <c r="W43" s="64"/>
      <c r="X43" s="64"/>
      <c r="Y43" s="64"/>
      <c r="Z43" s="64"/>
    </row>
    <row r="44" spans="1:26" s="1263" customFormat="1" ht="75" customHeight="1">
      <c r="A44" s="1311">
        <v>4</v>
      </c>
      <c r="B44" s="15" t="s">
        <v>3027</v>
      </c>
      <c r="C44" s="15" t="s">
        <v>3027</v>
      </c>
      <c r="D44" s="16" t="s">
        <v>245</v>
      </c>
      <c r="E44" s="90">
        <v>2122630</v>
      </c>
      <c r="F44" s="16" t="s">
        <v>18</v>
      </c>
      <c r="G44" s="99" t="s">
        <v>5</v>
      </c>
      <c r="H44" s="362">
        <v>41152</v>
      </c>
      <c r="I44" s="362">
        <v>41258</v>
      </c>
      <c r="J44" s="103" t="s">
        <v>19</v>
      </c>
      <c r="K44" s="509">
        <v>3</v>
      </c>
      <c r="L44" s="186">
        <v>1</v>
      </c>
      <c r="M44" s="105">
        <v>1086</v>
      </c>
      <c r="N44" s="105" t="s">
        <v>5</v>
      </c>
      <c r="O44" s="518">
        <v>225691670</v>
      </c>
      <c r="P44" s="518">
        <v>79</v>
      </c>
      <c r="Q44" s="18" t="s">
        <v>6858</v>
      </c>
      <c r="R44" s="1753"/>
      <c r="S44" s="64"/>
      <c r="T44" s="64"/>
      <c r="U44" s="64"/>
      <c r="V44" s="64"/>
      <c r="W44" s="64"/>
      <c r="X44" s="64"/>
      <c r="Y44" s="64"/>
      <c r="Z44" s="64"/>
    </row>
    <row r="45" spans="1:26" s="1263" customFormat="1" ht="60">
      <c r="A45" s="1311">
        <v>5</v>
      </c>
      <c r="B45" s="15" t="s">
        <v>3027</v>
      </c>
      <c r="C45" s="15" t="s">
        <v>3027</v>
      </c>
      <c r="D45" s="16" t="s">
        <v>2593</v>
      </c>
      <c r="E45" s="90">
        <v>192182</v>
      </c>
      <c r="F45" s="16" t="s">
        <v>18</v>
      </c>
      <c r="G45" s="99" t="s">
        <v>5</v>
      </c>
      <c r="H45" s="362">
        <v>41242</v>
      </c>
      <c r="I45" s="362">
        <v>41414</v>
      </c>
      <c r="J45" s="103" t="s">
        <v>19</v>
      </c>
      <c r="K45" s="509">
        <f>DAYS360(H45,I45)/30</f>
        <v>5.7</v>
      </c>
      <c r="L45" s="186"/>
      <c r="M45" s="105">
        <v>45</v>
      </c>
      <c r="N45" s="105" t="s">
        <v>5</v>
      </c>
      <c r="O45" s="518">
        <v>43454501</v>
      </c>
      <c r="P45" s="518">
        <v>97</v>
      </c>
      <c r="Q45" s="18"/>
      <c r="R45" s="1753"/>
      <c r="S45" s="64"/>
      <c r="T45" s="64"/>
      <c r="U45" s="64"/>
      <c r="V45" s="64"/>
      <c r="W45" s="64"/>
      <c r="X45" s="64"/>
      <c r="Y45" s="64"/>
      <c r="Z45" s="64"/>
    </row>
    <row r="46" spans="1:26" s="136" customFormat="1">
      <c r="A46" s="129"/>
      <c r="B46" s="130" t="s">
        <v>29</v>
      </c>
      <c r="C46" s="131"/>
      <c r="D46" s="109"/>
      <c r="E46" s="132"/>
      <c r="F46" s="131"/>
      <c r="G46" s="131"/>
      <c r="H46" s="131"/>
      <c r="I46" s="133"/>
      <c r="J46" s="133"/>
      <c r="K46" s="371">
        <f>SUM(K41:K45)</f>
        <v>22.3</v>
      </c>
      <c r="L46" s="109">
        <f>SUM(L41:L45)</f>
        <v>2</v>
      </c>
      <c r="M46" s="110">
        <f>SUM(M41:M45)</f>
        <v>1761</v>
      </c>
      <c r="N46" s="109">
        <f>SUM(N41:N45)</f>
        <v>0</v>
      </c>
      <c r="O46" s="519"/>
      <c r="P46" s="519"/>
      <c r="Q46" s="135"/>
    </row>
    <row r="47" spans="1:26" s="66" customFormat="1">
      <c r="E47" s="68"/>
      <c r="K47" s="1382"/>
    </row>
    <row r="48" spans="1:26" s="66" customFormat="1">
      <c r="B48" s="1587" t="s">
        <v>57</v>
      </c>
      <c r="C48" s="1587" t="s">
        <v>58</v>
      </c>
      <c r="D48" s="1589" t="s">
        <v>59</v>
      </c>
      <c r="E48" s="1589"/>
      <c r="F48" s="1589" t="s">
        <v>79</v>
      </c>
      <c r="K48" s="1382"/>
    </row>
    <row r="49" spans="2:17" s="66" customFormat="1">
      <c r="B49" s="1588"/>
      <c r="C49" s="1588"/>
      <c r="D49" s="1283" t="s">
        <v>60</v>
      </c>
      <c r="E49" s="118" t="s">
        <v>61</v>
      </c>
      <c r="F49" s="1589"/>
      <c r="K49" s="1382"/>
    </row>
    <row r="50" spans="2:17" s="66" customFormat="1" ht="30.6" customHeight="1">
      <c r="B50" s="19" t="s">
        <v>62</v>
      </c>
      <c r="C50" s="160">
        <f>+K46</f>
        <v>22.3</v>
      </c>
      <c r="D50" s="90"/>
      <c r="E50" s="90" t="s">
        <v>21</v>
      </c>
      <c r="F50" s="1528" t="s">
        <v>6859</v>
      </c>
      <c r="G50" s="112"/>
      <c r="H50" s="112"/>
      <c r="I50" s="112"/>
      <c r="J50" s="112"/>
      <c r="K50" s="1383"/>
      <c r="L50" s="112"/>
      <c r="M50" s="112"/>
    </row>
    <row r="51" spans="2:17" s="66" customFormat="1" ht="30" customHeight="1">
      <c r="B51" s="19" t="s">
        <v>64</v>
      </c>
      <c r="C51" s="160">
        <f>+M46</f>
        <v>1761</v>
      </c>
      <c r="D51" s="90" t="s">
        <v>21</v>
      </c>
      <c r="E51" s="90"/>
      <c r="F51" s="1528"/>
      <c r="K51" s="1382"/>
    </row>
    <row r="52" spans="2:17" s="66" customFormat="1">
      <c r="B52" s="113"/>
      <c r="C52" s="1512"/>
      <c r="D52" s="1512"/>
      <c r="E52" s="1512"/>
      <c r="F52" s="1512"/>
      <c r="G52" s="1512"/>
      <c r="H52" s="1512"/>
      <c r="I52" s="1512"/>
      <c r="J52" s="1512"/>
      <c r="K52" s="1512"/>
      <c r="L52" s="1512"/>
      <c r="M52" s="1512"/>
      <c r="N52" s="1512"/>
    </row>
    <row r="53" spans="2:17" ht="15.75" thickBot="1"/>
    <row r="54" spans="2:17" ht="15.75" thickBot="1">
      <c r="B54" s="1513" t="s">
        <v>65</v>
      </c>
      <c r="C54" s="1513"/>
      <c r="D54" s="1513"/>
      <c r="E54" s="1513"/>
      <c r="F54" s="1513"/>
      <c r="G54" s="1513"/>
      <c r="H54" s="1513"/>
      <c r="I54" s="1513"/>
      <c r="J54" s="1513"/>
      <c r="K54" s="1513"/>
      <c r="L54" s="1513"/>
      <c r="M54" s="1513"/>
      <c r="N54" s="1513"/>
    </row>
    <row r="57" spans="2:17" ht="109.5" customHeight="1">
      <c r="B57" s="1309" t="s">
        <v>66</v>
      </c>
      <c r="C57" s="22" t="s">
        <v>67</v>
      </c>
      <c r="D57" s="22" t="s">
        <v>68</v>
      </c>
      <c r="E57" s="22" t="s">
        <v>69</v>
      </c>
      <c r="F57" s="22" t="s">
        <v>70</v>
      </c>
      <c r="G57" s="22" t="s">
        <v>71</v>
      </c>
      <c r="H57" s="22" t="s">
        <v>72</v>
      </c>
      <c r="I57" s="22" t="s">
        <v>73</v>
      </c>
      <c r="J57" s="22" t="s">
        <v>74</v>
      </c>
      <c r="K57" s="1384" t="s">
        <v>75</v>
      </c>
      <c r="L57" s="22" t="s">
        <v>76</v>
      </c>
      <c r="M57" s="23" t="s">
        <v>77</v>
      </c>
      <c r="N57" s="23" t="s">
        <v>78</v>
      </c>
      <c r="O57" s="1522" t="s">
        <v>79</v>
      </c>
      <c r="P57" s="1523"/>
      <c r="Q57" s="22" t="s">
        <v>80</v>
      </c>
    </row>
    <row r="58" spans="2:17">
      <c r="B58" s="72" t="s">
        <v>1428</v>
      </c>
      <c r="C58" s="72" t="s">
        <v>251</v>
      </c>
      <c r="D58" s="74"/>
      <c r="E58" s="74"/>
      <c r="F58" s="76"/>
      <c r="G58" s="76"/>
      <c r="H58" s="76" t="s">
        <v>18</v>
      </c>
      <c r="I58" s="77"/>
      <c r="J58" s="77"/>
      <c r="K58" s="1385"/>
      <c r="L58" s="59"/>
      <c r="M58" s="59"/>
      <c r="N58" s="59"/>
      <c r="O58" s="1526"/>
      <c r="P58" s="1527"/>
      <c r="Q58" s="59" t="s">
        <v>18</v>
      </c>
    </row>
    <row r="59" spans="2:17">
      <c r="B59" s="28" t="s">
        <v>84</v>
      </c>
    </row>
    <row r="60" spans="2:17">
      <c r="B60" s="28" t="s">
        <v>85</v>
      </c>
    </row>
    <row r="61" spans="2:17">
      <c r="B61" s="28" t="s">
        <v>86</v>
      </c>
    </row>
    <row r="63" spans="2:17" ht="15.75" thickBot="1"/>
    <row r="64" spans="2:17" ht="15.75" thickBot="1">
      <c r="B64" s="1532" t="s">
        <v>87</v>
      </c>
      <c r="C64" s="1533"/>
      <c r="D64" s="1533"/>
      <c r="E64" s="1533"/>
      <c r="F64" s="1533"/>
      <c r="G64" s="1533"/>
      <c r="H64" s="1533"/>
      <c r="I64" s="1533"/>
      <c r="J64" s="1533"/>
      <c r="K64" s="1533"/>
      <c r="L64" s="1533"/>
      <c r="M64" s="1533"/>
      <c r="N64" s="1534"/>
    </row>
    <row r="67" spans="2:17" ht="76.5" customHeight="1">
      <c r="B67" s="1309" t="s">
        <v>88</v>
      </c>
      <c r="C67" s="1309" t="s">
        <v>89</v>
      </c>
      <c r="D67" s="1309" t="s">
        <v>90</v>
      </c>
      <c r="E67" s="1309" t="s">
        <v>91</v>
      </c>
      <c r="F67" s="1309" t="s">
        <v>92</v>
      </c>
      <c r="G67" s="1309" t="s">
        <v>93</v>
      </c>
      <c r="H67" s="1309" t="s">
        <v>94</v>
      </c>
      <c r="I67" s="1309" t="s">
        <v>95</v>
      </c>
      <c r="J67" s="1522" t="s">
        <v>164</v>
      </c>
      <c r="K67" s="1529"/>
      <c r="L67" s="1523"/>
      <c r="M67" s="1309" t="s">
        <v>97</v>
      </c>
      <c r="N67" s="1309" t="s">
        <v>234</v>
      </c>
      <c r="O67" s="1309" t="s">
        <v>235</v>
      </c>
      <c r="P67" s="1522" t="s">
        <v>79</v>
      </c>
      <c r="Q67" s="1523"/>
    </row>
    <row r="68" spans="2:17" s="30" customFormat="1" ht="71.25" customHeight="1">
      <c r="B68" s="91" t="s">
        <v>1289</v>
      </c>
      <c r="C68" s="91" t="s">
        <v>3211</v>
      </c>
      <c r="D68" s="91" t="s">
        <v>3212</v>
      </c>
      <c r="E68" s="420">
        <v>64316632</v>
      </c>
      <c r="F68" s="91" t="s">
        <v>1038</v>
      </c>
      <c r="G68" s="91" t="s">
        <v>1624</v>
      </c>
      <c r="H68" s="428">
        <v>39416</v>
      </c>
      <c r="I68" s="91"/>
      <c r="J68" s="91" t="s">
        <v>3163</v>
      </c>
      <c r="K68" s="1386" t="s">
        <v>3213</v>
      </c>
      <c r="L68" s="91" t="s">
        <v>1289</v>
      </c>
      <c r="M68" s="1269" t="s">
        <v>18</v>
      </c>
      <c r="N68" s="1269" t="s">
        <v>18</v>
      </c>
      <c r="O68" s="91" t="s">
        <v>18</v>
      </c>
      <c r="P68" s="91"/>
      <c r="Q68" s="91"/>
    </row>
    <row r="69" spans="2:17" s="30" customFormat="1" ht="71.25" customHeight="1">
      <c r="B69" s="91" t="s">
        <v>277</v>
      </c>
      <c r="C69" s="91" t="s">
        <v>3211</v>
      </c>
      <c r="D69" s="91" t="s">
        <v>3214</v>
      </c>
      <c r="E69" s="420">
        <v>1063808285</v>
      </c>
      <c r="F69" s="91" t="s">
        <v>277</v>
      </c>
      <c r="G69" s="91" t="s">
        <v>438</v>
      </c>
      <c r="H69" s="428">
        <v>41397</v>
      </c>
      <c r="I69" s="91"/>
      <c r="J69" s="91" t="s">
        <v>3163</v>
      </c>
      <c r="K69" s="1386" t="s">
        <v>3215</v>
      </c>
      <c r="L69" s="91" t="s">
        <v>3216</v>
      </c>
      <c r="M69" s="1269" t="s">
        <v>18</v>
      </c>
      <c r="N69" s="1269" t="s">
        <v>18</v>
      </c>
      <c r="O69" s="91" t="s">
        <v>18</v>
      </c>
      <c r="P69" s="91"/>
      <c r="Q69" s="91"/>
    </row>
    <row r="70" spans="2:17" ht="71.25" customHeight="1">
      <c r="B70" s="289" t="s">
        <v>3174</v>
      </c>
      <c r="C70" s="91" t="s">
        <v>3211</v>
      </c>
      <c r="D70" s="289" t="s">
        <v>3217</v>
      </c>
      <c r="E70" s="289">
        <v>34563832</v>
      </c>
      <c r="F70" s="289" t="s">
        <v>277</v>
      </c>
      <c r="G70" s="289" t="s">
        <v>476</v>
      </c>
      <c r="H70" s="701">
        <v>39170</v>
      </c>
      <c r="I70" s="289"/>
      <c r="J70" s="217" t="s">
        <v>3163</v>
      </c>
      <c r="K70" s="1391" t="s">
        <v>3218</v>
      </c>
      <c r="L70" s="217" t="s">
        <v>3108</v>
      </c>
      <c r="M70" s="1271" t="s">
        <v>18</v>
      </c>
      <c r="N70" s="1271" t="s">
        <v>18</v>
      </c>
      <c r="O70" s="265" t="s">
        <v>18</v>
      </c>
      <c r="P70" s="217"/>
      <c r="Q70" s="289"/>
    </row>
    <row r="71" spans="2:17" ht="32.25" customHeight="1">
      <c r="B71" s="59"/>
      <c r="C71" s="59"/>
      <c r="D71" s="59"/>
      <c r="E71" s="59"/>
      <c r="F71" s="59"/>
      <c r="G71" s="59"/>
      <c r="H71" s="59"/>
      <c r="I71" s="59"/>
      <c r="J71" s="59"/>
      <c r="K71" s="1385"/>
      <c r="L71" s="59"/>
      <c r="M71" s="59"/>
      <c r="N71" s="59"/>
      <c r="O71" s="59"/>
      <c r="P71" s="59"/>
      <c r="Q71" s="59"/>
    </row>
    <row r="73" spans="2:17" ht="15.75" thickBot="1"/>
    <row r="74" spans="2:17" ht="15.75" thickBot="1">
      <c r="B74" s="1532" t="s">
        <v>139</v>
      </c>
      <c r="C74" s="1533"/>
      <c r="D74" s="1533"/>
      <c r="E74" s="1533"/>
      <c r="F74" s="1533"/>
      <c r="G74" s="1533"/>
      <c r="H74" s="1533"/>
      <c r="I74" s="1533"/>
      <c r="J74" s="1533"/>
      <c r="K74" s="1533"/>
      <c r="L74" s="1533"/>
      <c r="M74" s="1533"/>
      <c r="N74" s="1534"/>
    </row>
    <row r="77" spans="2:17" ht="46.15" customHeight="1">
      <c r="B77" s="22" t="s">
        <v>17</v>
      </c>
      <c r="C77" s="22" t="s">
        <v>80</v>
      </c>
      <c r="D77" s="1522" t="s">
        <v>79</v>
      </c>
      <c r="E77" s="1523"/>
    </row>
    <row r="78" spans="2:17" ht="46.9" customHeight="1">
      <c r="B78" s="78" t="s">
        <v>140</v>
      </c>
      <c r="C78" s="59" t="s">
        <v>18</v>
      </c>
      <c r="D78" s="1535"/>
      <c r="E78" s="1535"/>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381" t="s">
        <v>42</v>
      </c>
      <c r="L87" s="11" t="s">
        <v>43</v>
      </c>
      <c r="M87" s="12" t="s">
        <v>44</v>
      </c>
      <c r="N87" s="11" t="s">
        <v>45</v>
      </c>
      <c r="O87" s="11" t="s">
        <v>46</v>
      </c>
      <c r="P87" s="13" t="s">
        <v>47</v>
      </c>
      <c r="Q87" s="1752" t="s">
        <v>48</v>
      </c>
      <c r="R87" s="1752"/>
    </row>
    <row r="88" spans="1:26" s="1263" customFormat="1" ht="30" customHeight="1">
      <c r="A88" s="1311">
        <v>1</v>
      </c>
      <c r="B88" s="15" t="s">
        <v>3027</v>
      </c>
      <c r="C88" s="15" t="s">
        <v>3027</v>
      </c>
      <c r="D88" s="15" t="s">
        <v>2593</v>
      </c>
      <c r="E88" s="301" t="s">
        <v>3219</v>
      </c>
      <c r="F88" s="281" t="s">
        <v>18</v>
      </c>
      <c r="G88" s="274" t="s">
        <v>5</v>
      </c>
      <c r="H88" s="275">
        <v>40686</v>
      </c>
      <c r="I88" s="275">
        <v>40783</v>
      </c>
      <c r="J88" s="276" t="s">
        <v>19</v>
      </c>
      <c r="K88" s="509">
        <f>DAYS360(H88,I88)/30</f>
        <v>3.1666666666666665</v>
      </c>
      <c r="L88" s="705"/>
      <c r="M88" s="277">
        <v>288</v>
      </c>
      <c r="N88" s="277" t="s">
        <v>51</v>
      </c>
      <c r="O88" s="706">
        <v>91520600</v>
      </c>
      <c r="P88" s="523">
        <v>162</v>
      </c>
      <c r="Q88" s="323"/>
      <c r="R88" s="1755"/>
      <c r="S88" s="64"/>
      <c r="T88" s="64"/>
      <c r="U88" s="64"/>
      <c r="V88" s="64"/>
      <c r="W88" s="64"/>
      <c r="X88" s="64"/>
      <c r="Y88" s="64"/>
      <c r="Z88" s="64"/>
    </row>
    <row r="89" spans="1:26" s="1263" customFormat="1" ht="30" customHeight="1">
      <c r="A89" s="1311">
        <f>+A88+1</f>
        <v>2</v>
      </c>
      <c r="B89" s="15" t="s">
        <v>3027</v>
      </c>
      <c r="C89" s="15" t="s">
        <v>3027</v>
      </c>
      <c r="D89" s="15" t="s">
        <v>245</v>
      </c>
      <c r="E89" s="301" t="s">
        <v>3220</v>
      </c>
      <c r="F89" s="281" t="s">
        <v>18</v>
      </c>
      <c r="G89" s="274" t="s">
        <v>5</v>
      </c>
      <c r="H89" s="275">
        <v>40815</v>
      </c>
      <c r="I89" s="275">
        <v>41060</v>
      </c>
      <c r="J89" s="276" t="s">
        <v>19</v>
      </c>
      <c r="K89" s="509">
        <f>DAYS360(H89,I89)/30</f>
        <v>8.0666666666666664</v>
      </c>
      <c r="L89" s="705"/>
      <c r="M89" s="277">
        <v>168</v>
      </c>
      <c r="N89" s="277" t="s">
        <v>51</v>
      </c>
      <c r="O89" s="707">
        <v>54371242</v>
      </c>
      <c r="P89" s="523">
        <v>174</v>
      </c>
      <c r="Q89" s="323"/>
      <c r="R89" s="1755"/>
      <c r="S89" s="64"/>
      <c r="T89" s="64"/>
      <c r="U89" s="64"/>
      <c r="V89" s="64"/>
      <c r="W89" s="64"/>
      <c r="X89" s="64"/>
      <c r="Y89" s="64"/>
      <c r="Z89" s="64"/>
    </row>
    <row r="90" spans="1:26" s="1263" customFormat="1" ht="30" customHeight="1">
      <c r="A90" s="1311">
        <f>+A89+1</f>
        <v>3</v>
      </c>
      <c r="B90" s="15" t="s">
        <v>3027</v>
      </c>
      <c r="C90" s="15" t="s">
        <v>3027</v>
      </c>
      <c r="D90" s="15" t="s">
        <v>245</v>
      </c>
      <c r="E90" s="301" t="s">
        <v>3221</v>
      </c>
      <c r="F90" s="281" t="s">
        <v>18</v>
      </c>
      <c r="G90" s="274" t="s">
        <v>5</v>
      </c>
      <c r="H90" s="275">
        <v>41024</v>
      </c>
      <c r="I90" s="275">
        <v>41182</v>
      </c>
      <c r="J90" s="276" t="s">
        <v>19</v>
      </c>
      <c r="K90" s="509">
        <f>DAYS360(H90,I90)/30</f>
        <v>5.166666666666667</v>
      </c>
      <c r="L90" s="705"/>
      <c r="M90" s="277">
        <v>90</v>
      </c>
      <c r="N90" s="277" t="s">
        <v>51</v>
      </c>
      <c r="O90" s="707">
        <v>45260250</v>
      </c>
      <c r="P90" s="523">
        <v>184</v>
      </c>
      <c r="Q90" s="323"/>
      <c r="R90" s="1755"/>
      <c r="S90" s="64"/>
      <c r="T90" s="64"/>
      <c r="U90" s="64"/>
      <c r="V90" s="64"/>
      <c r="W90" s="64"/>
      <c r="X90" s="64"/>
      <c r="Y90" s="64"/>
      <c r="Z90" s="64"/>
    </row>
    <row r="91" spans="1:26" s="1263" customFormat="1" ht="30" customHeight="1">
      <c r="A91" s="1311">
        <f>+A90+1</f>
        <v>4</v>
      </c>
      <c r="B91" s="15" t="s">
        <v>3027</v>
      </c>
      <c r="C91" s="15" t="s">
        <v>3027</v>
      </c>
      <c r="D91" s="15" t="s">
        <v>245</v>
      </c>
      <c r="E91" s="301" t="s">
        <v>3222</v>
      </c>
      <c r="F91" s="281" t="s">
        <v>18</v>
      </c>
      <c r="G91" s="274" t="s">
        <v>5</v>
      </c>
      <c r="H91" s="275">
        <v>41184</v>
      </c>
      <c r="I91" s="275">
        <v>41258</v>
      </c>
      <c r="J91" s="276" t="s">
        <v>19</v>
      </c>
      <c r="K91" s="509">
        <f>DAYS360(H91,I91)/30</f>
        <v>2.4333333333333331</v>
      </c>
      <c r="L91" s="705"/>
      <c r="M91" s="277">
        <v>87</v>
      </c>
      <c r="N91" s="277" t="s">
        <v>51</v>
      </c>
      <c r="O91" s="707">
        <v>15520223</v>
      </c>
      <c r="P91" s="523">
        <v>197</v>
      </c>
      <c r="Q91" s="323"/>
      <c r="R91" s="1755"/>
      <c r="S91" s="64"/>
      <c r="T91" s="64"/>
      <c r="U91" s="64"/>
      <c r="V91" s="64"/>
      <c r="W91" s="64"/>
      <c r="X91" s="64"/>
      <c r="Y91" s="64"/>
      <c r="Z91" s="64"/>
    </row>
    <row r="92" spans="1:26" s="1263" customFormat="1" ht="100.5" customHeight="1">
      <c r="A92" s="1311">
        <f>+A91+1</f>
        <v>5</v>
      </c>
      <c r="B92" s="15" t="s">
        <v>3027</v>
      </c>
      <c r="C92" s="15" t="s">
        <v>3027</v>
      </c>
      <c r="D92" s="15" t="s">
        <v>2593</v>
      </c>
      <c r="E92" s="301" t="s">
        <v>3223</v>
      </c>
      <c r="F92" s="281" t="s">
        <v>18</v>
      </c>
      <c r="G92" s="274" t="s">
        <v>5</v>
      </c>
      <c r="H92" s="275">
        <v>41242</v>
      </c>
      <c r="I92" s="275">
        <v>41372</v>
      </c>
      <c r="J92" s="276" t="s">
        <v>19</v>
      </c>
      <c r="K92" s="509">
        <v>3</v>
      </c>
      <c r="L92" s="705">
        <v>1</v>
      </c>
      <c r="M92" s="277">
        <v>45</v>
      </c>
      <c r="N92" s="277" t="s">
        <v>51</v>
      </c>
      <c r="O92" s="707">
        <v>38452123</v>
      </c>
      <c r="P92" s="523">
        <v>208</v>
      </c>
      <c r="Q92" s="323" t="s">
        <v>6860</v>
      </c>
      <c r="R92" s="1755"/>
      <c r="S92" s="64"/>
      <c r="T92" s="64"/>
      <c r="U92" s="64"/>
      <c r="V92" s="64"/>
      <c r="W92" s="64"/>
      <c r="X92" s="64"/>
      <c r="Y92" s="64"/>
      <c r="Z92" s="64"/>
    </row>
    <row r="93" spans="1:26" s="136" customFormat="1">
      <c r="A93" s="129"/>
      <c r="B93" s="130" t="s">
        <v>29</v>
      </c>
      <c r="C93" s="131"/>
      <c r="D93" s="109"/>
      <c r="E93" s="132"/>
      <c r="F93" s="131"/>
      <c r="G93" s="131"/>
      <c r="H93" s="131"/>
      <c r="I93" s="133"/>
      <c r="J93" s="133"/>
      <c r="K93" s="371">
        <f>SUM(K88:K92)</f>
        <v>21.833333333333332</v>
      </c>
      <c r="L93" s="109">
        <f>SUM(L88:L92)</f>
        <v>1</v>
      </c>
      <c r="M93" s="110">
        <f>SUM(M88:M92)</f>
        <v>678</v>
      </c>
      <c r="N93" s="109">
        <f>SUM(N88:N92)</f>
        <v>0</v>
      </c>
      <c r="O93" s="519"/>
      <c r="P93" s="519"/>
      <c r="Q93" s="135"/>
    </row>
    <row r="94" spans="1:26">
      <c r="B94" s="66"/>
      <c r="C94" s="66"/>
      <c r="D94" s="66"/>
      <c r="E94" s="68"/>
      <c r="F94" s="66"/>
      <c r="G94" s="66"/>
      <c r="H94" s="66"/>
      <c r="I94" s="66"/>
      <c r="J94" s="66"/>
      <c r="K94" s="1382"/>
      <c r="L94" s="66"/>
      <c r="M94" s="66"/>
      <c r="N94" s="66"/>
      <c r="O94" s="66"/>
      <c r="P94" s="66"/>
    </row>
    <row r="95" spans="1:26">
      <c r="B95" s="19" t="s">
        <v>156</v>
      </c>
      <c r="C95" s="84">
        <f>+K93</f>
        <v>21.833333333333332</v>
      </c>
      <c r="H95" s="112"/>
      <c r="I95" s="112"/>
      <c r="J95" s="112"/>
      <c r="K95" s="1383"/>
      <c r="L95" s="112"/>
      <c r="M95" s="112"/>
      <c r="N95" s="66"/>
      <c r="O95" s="66"/>
      <c r="P95" s="66"/>
    </row>
    <row r="97" spans="2:17" ht="15.75" thickBot="1"/>
    <row r="98" spans="2:17" ht="37.15" customHeight="1" thickBot="1">
      <c r="B98" s="24" t="s">
        <v>157</v>
      </c>
      <c r="C98" s="25" t="s">
        <v>158</v>
      </c>
      <c r="D98" s="24" t="s">
        <v>28</v>
      </c>
      <c r="E98" s="25" t="s">
        <v>159</v>
      </c>
    </row>
    <row r="99" spans="2:17">
      <c r="B99" s="85" t="s">
        <v>160</v>
      </c>
      <c r="C99" s="86">
        <v>20</v>
      </c>
      <c r="D99" s="167">
        <v>0</v>
      </c>
      <c r="E99" s="1536">
        <f>+D99+D100+D101</f>
        <v>40</v>
      </c>
    </row>
    <row r="100" spans="2:17">
      <c r="B100" s="85" t="s">
        <v>161</v>
      </c>
      <c r="C100" s="71">
        <v>30</v>
      </c>
      <c r="D100" s="1275">
        <v>0</v>
      </c>
      <c r="E100" s="1537"/>
    </row>
    <row r="101" spans="2:17" ht="15.75" thickBot="1">
      <c r="B101" s="85" t="s">
        <v>162</v>
      </c>
      <c r="C101" s="87">
        <v>40</v>
      </c>
      <c r="D101" s="168">
        <v>40</v>
      </c>
      <c r="E101" s="1538"/>
    </row>
    <row r="103" spans="2:17" ht="15.75" thickBot="1"/>
    <row r="104" spans="2:17" ht="15.75" thickBot="1">
      <c r="B104" s="1532" t="s">
        <v>163</v>
      </c>
      <c r="C104" s="1533"/>
      <c r="D104" s="1533"/>
      <c r="E104" s="1533"/>
      <c r="F104" s="1533"/>
      <c r="G104" s="1533"/>
      <c r="H104" s="1533"/>
      <c r="I104" s="1533"/>
      <c r="J104" s="1533"/>
      <c r="K104" s="1533"/>
      <c r="L104" s="1533"/>
      <c r="M104" s="1533"/>
      <c r="N104" s="1534"/>
    </row>
    <row r="106" spans="2:17" ht="76.5" customHeight="1">
      <c r="B106" s="1309" t="s">
        <v>88</v>
      </c>
      <c r="C106" s="1309" t="s">
        <v>89</v>
      </c>
      <c r="D106" s="1309" t="s">
        <v>90</v>
      </c>
      <c r="E106" s="1309" t="s">
        <v>91</v>
      </c>
      <c r="F106" s="1309" t="s">
        <v>92</v>
      </c>
      <c r="G106" s="1309" t="s">
        <v>93</v>
      </c>
      <c r="H106" s="1309" t="s">
        <v>94</v>
      </c>
      <c r="I106" s="1309" t="s">
        <v>95</v>
      </c>
      <c r="J106" s="1522" t="s">
        <v>164</v>
      </c>
      <c r="K106" s="1529"/>
      <c r="L106" s="1523"/>
      <c r="M106" s="1309" t="s">
        <v>97</v>
      </c>
      <c r="N106" s="1309" t="s">
        <v>234</v>
      </c>
      <c r="O106" s="1309" t="s">
        <v>235</v>
      </c>
      <c r="P106" s="1522" t="s">
        <v>79</v>
      </c>
      <c r="Q106" s="1523"/>
    </row>
    <row r="107" spans="2:17" s="688" customFormat="1" ht="39.950000000000003" customHeight="1">
      <c r="B107" s="689" t="s">
        <v>1677</v>
      </c>
      <c r="C107" s="690" t="s">
        <v>3224</v>
      </c>
      <c r="D107" s="689" t="s">
        <v>3072</v>
      </c>
      <c r="E107" s="691">
        <v>10292528</v>
      </c>
      <c r="F107" s="689" t="s">
        <v>359</v>
      </c>
      <c r="G107" s="689" t="s">
        <v>55</v>
      </c>
      <c r="H107" s="692">
        <v>39127</v>
      </c>
      <c r="I107" s="689"/>
      <c r="J107" s="689" t="s">
        <v>3073</v>
      </c>
      <c r="K107" s="1387" t="s">
        <v>3074</v>
      </c>
      <c r="L107" s="689" t="s">
        <v>3075</v>
      </c>
      <c r="M107" s="1310" t="s">
        <v>18</v>
      </c>
      <c r="N107" s="1310" t="s">
        <v>18</v>
      </c>
      <c r="O107" s="690" t="s">
        <v>60</v>
      </c>
      <c r="P107" s="693"/>
      <c r="Q107" s="694"/>
    </row>
    <row r="108" spans="2:17" s="688" customFormat="1" ht="39.950000000000003" customHeight="1">
      <c r="B108" s="689" t="s">
        <v>1677</v>
      </c>
      <c r="C108" s="690" t="s">
        <v>3224</v>
      </c>
      <c r="D108" s="689" t="s">
        <v>3076</v>
      </c>
      <c r="E108" s="691">
        <v>76328820</v>
      </c>
      <c r="F108" s="689" t="s">
        <v>1098</v>
      </c>
      <c r="G108" s="689" t="s">
        <v>55</v>
      </c>
      <c r="H108" s="692">
        <v>39794</v>
      </c>
      <c r="I108" s="689"/>
      <c r="J108" s="689" t="s">
        <v>3077</v>
      </c>
      <c r="K108" s="1387" t="s">
        <v>3078</v>
      </c>
      <c r="L108" s="689" t="s">
        <v>3079</v>
      </c>
      <c r="M108" s="1310" t="s">
        <v>18</v>
      </c>
      <c r="N108" s="1310" t="s">
        <v>18</v>
      </c>
      <c r="O108" s="690" t="s">
        <v>60</v>
      </c>
      <c r="P108" s="695"/>
      <c r="Q108" s="696"/>
    </row>
    <row r="109" spans="2:17" s="688" customFormat="1" ht="39.950000000000003" customHeight="1">
      <c r="B109" s="689" t="s">
        <v>1677</v>
      </c>
      <c r="C109" s="690" t="s">
        <v>3224</v>
      </c>
      <c r="D109" s="689" t="s">
        <v>3080</v>
      </c>
      <c r="E109" s="691">
        <v>25291961</v>
      </c>
      <c r="F109" s="689" t="s">
        <v>1792</v>
      </c>
      <c r="G109" s="689" t="s">
        <v>3081</v>
      </c>
      <c r="H109" s="692">
        <v>38863</v>
      </c>
      <c r="I109" s="689"/>
      <c r="J109" s="689" t="s">
        <v>3082</v>
      </c>
      <c r="K109" s="1387" t="s">
        <v>3083</v>
      </c>
      <c r="L109" s="689" t="s">
        <v>3084</v>
      </c>
      <c r="M109" s="1310" t="s">
        <v>18</v>
      </c>
      <c r="N109" s="1310" t="s">
        <v>18</v>
      </c>
      <c r="O109" s="690" t="s">
        <v>60</v>
      </c>
      <c r="P109" s="695"/>
      <c r="Q109" s="696"/>
    </row>
    <row r="110" spans="2:17" s="688" customFormat="1" ht="39.950000000000003" customHeight="1">
      <c r="B110" s="689" t="s">
        <v>1677</v>
      </c>
      <c r="C110" s="690" t="s">
        <v>3224</v>
      </c>
      <c r="D110" s="689" t="s">
        <v>3085</v>
      </c>
      <c r="E110" s="691">
        <v>94528040</v>
      </c>
      <c r="F110" s="689" t="s">
        <v>359</v>
      </c>
      <c r="G110" s="689" t="s">
        <v>3086</v>
      </c>
      <c r="H110" s="692">
        <v>42235</v>
      </c>
      <c r="I110" s="689"/>
      <c r="J110" s="689" t="s">
        <v>3082</v>
      </c>
      <c r="K110" s="1387" t="s">
        <v>3087</v>
      </c>
      <c r="L110" s="689" t="s">
        <v>3088</v>
      </c>
      <c r="M110" s="1310" t="s">
        <v>18</v>
      </c>
      <c r="N110" s="1310" t="s">
        <v>18</v>
      </c>
      <c r="O110" s="690" t="s">
        <v>60</v>
      </c>
      <c r="P110" s="695"/>
      <c r="Q110" s="696"/>
    </row>
    <row r="111" spans="2:17" s="688" customFormat="1" ht="39.950000000000003" customHeight="1">
      <c r="B111" s="689" t="s">
        <v>3089</v>
      </c>
      <c r="C111" s="690" t="s">
        <v>3225</v>
      </c>
      <c r="D111" s="689" t="s">
        <v>3091</v>
      </c>
      <c r="E111" s="691">
        <v>25277585</v>
      </c>
      <c r="F111" s="689" t="s">
        <v>1038</v>
      </c>
      <c r="G111" s="689" t="s">
        <v>3092</v>
      </c>
      <c r="H111" s="692">
        <v>36770</v>
      </c>
      <c r="I111" s="689"/>
      <c r="J111" s="689" t="s">
        <v>855</v>
      </c>
      <c r="K111" s="1387" t="s">
        <v>3093</v>
      </c>
      <c r="L111" s="689" t="s">
        <v>3094</v>
      </c>
      <c r="M111" s="1310" t="s">
        <v>18</v>
      </c>
      <c r="N111" s="1310" t="s">
        <v>18</v>
      </c>
      <c r="O111" s="690" t="s">
        <v>60</v>
      </c>
      <c r="P111" s="695"/>
      <c r="Q111" s="696"/>
    </row>
    <row r="112" spans="2:17" s="688" customFormat="1" ht="39.950000000000003" customHeight="1">
      <c r="B112" s="689" t="s">
        <v>3089</v>
      </c>
      <c r="C112" s="690" t="s">
        <v>3225</v>
      </c>
      <c r="D112" s="689" t="s">
        <v>3095</v>
      </c>
      <c r="E112" s="691">
        <v>59825207</v>
      </c>
      <c r="F112" s="689" t="s">
        <v>3096</v>
      </c>
      <c r="G112" s="689" t="s">
        <v>271</v>
      </c>
      <c r="H112" s="692">
        <v>36981</v>
      </c>
      <c r="I112" s="689"/>
      <c r="J112" s="689" t="s">
        <v>3097</v>
      </c>
      <c r="K112" s="1387" t="s">
        <v>3098</v>
      </c>
      <c r="L112" s="689" t="s">
        <v>3099</v>
      </c>
      <c r="M112" s="1310" t="s">
        <v>18</v>
      </c>
      <c r="N112" s="1310" t="s">
        <v>18</v>
      </c>
      <c r="O112" s="690" t="s">
        <v>60</v>
      </c>
      <c r="P112" s="695"/>
      <c r="Q112" s="696"/>
    </row>
    <row r="113" spans="2:17" s="688" customFormat="1" ht="39.950000000000003" customHeight="1">
      <c r="B113" s="689" t="s">
        <v>3089</v>
      </c>
      <c r="C113" s="690" t="s">
        <v>3225</v>
      </c>
      <c r="D113" s="689" t="s">
        <v>3100</v>
      </c>
      <c r="E113" s="691">
        <v>1061696251</v>
      </c>
      <c r="F113" s="689" t="s">
        <v>3101</v>
      </c>
      <c r="G113" s="689" t="s">
        <v>55</v>
      </c>
      <c r="H113" s="692">
        <v>40606</v>
      </c>
      <c r="I113" s="689"/>
      <c r="J113" s="689" t="s">
        <v>3082</v>
      </c>
      <c r="K113" s="1387" t="s">
        <v>3102</v>
      </c>
      <c r="L113" s="689" t="s">
        <v>3103</v>
      </c>
      <c r="M113" s="1310" t="s">
        <v>18</v>
      </c>
      <c r="N113" s="1310" t="s">
        <v>18</v>
      </c>
      <c r="O113" s="690" t="s">
        <v>60</v>
      </c>
      <c r="P113" s="695"/>
      <c r="Q113" s="696"/>
    </row>
    <row r="114" spans="2:17" s="688" customFormat="1" ht="39.950000000000003" customHeight="1">
      <c r="B114" s="689" t="s">
        <v>3089</v>
      </c>
      <c r="C114" s="690" t="s">
        <v>3225</v>
      </c>
      <c r="D114" s="689" t="s">
        <v>3104</v>
      </c>
      <c r="E114" s="691">
        <v>25483614</v>
      </c>
      <c r="F114" s="689" t="s">
        <v>3105</v>
      </c>
      <c r="G114" s="689" t="s">
        <v>55</v>
      </c>
      <c r="H114" s="692">
        <v>39353</v>
      </c>
      <c r="I114" s="689"/>
      <c r="J114" s="689" t="s">
        <v>3106</v>
      </c>
      <c r="K114" s="1387" t="s">
        <v>3107</v>
      </c>
      <c r="L114" s="689" t="s">
        <v>3108</v>
      </c>
      <c r="M114" s="1310" t="s">
        <v>18</v>
      </c>
      <c r="N114" s="1310" t="s">
        <v>18</v>
      </c>
      <c r="O114" s="690" t="s">
        <v>60</v>
      </c>
      <c r="P114" s="695"/>
      <c r="Q114" s="696"/>
    </row>
    <row r="115" spans="2:17" s="688" customFormat="1" ht="39.950000000000003" customHeight="1">
      <c r="B115" s="689" t="s">
        <v>3089</v>
      </c>
      <c r="C115" s="690" t="s">
        <v>3225</v>
      </c>
      <c r="D115" s="689" t="s">
        <v>3109</v>
      </c>
      <c r="E115" s="691">
        <v>34323263</v>
      </c>
      <c r="F115" s="689" t="s">
        <v>1038</v>
      </c>
      <c r="G115" s="689" t="s">
        <v>3110</v>
      </c>
      <c r="H115" s="692">
        <v>41387</v>
      </c>
      <c r="I115" s="689"/>
      <c r="J115" s="689" t="s">
        <v>3106</v>
      </c>
      <c r="K115" s="1387" t="s">
        <v>3111</v>
      </c>
      <c r="L115" s="689" t="s">
        <v>3108</v>
      </c>
      <c r="M115" s="1310" t="s">
        <v>18</v>
      </c>
      <c r="N115" s="1310" t="s">
        <v>18</v>
      </c>
      <c r="O115" s="690" t="s">
        <v>60</v>
      </c>
      <c r="P115" s="697"/>
      <c r="Q115" s="698"/>
    </row>
    <row r="116" spans="2:17" s="688" customFormat="1" ht="39.950000000000003" customHeight="1">
      <c r="B116" s="310" t="s">
        <v>3112</v>
      </c>
      <c r="C116" s="289" t="s">
        <v>3211</v>
      </c>
      <c r="D116" s="310" t="s">
        <v>3114</v>
      </c>
      <c r="E116" s="700">
        <v>98343810</v>
      </c>
      <c r="F116" s="310" t="s">
        <v>3115</v>
      </c>
      <c r="G116" s="310" t="s">
        <v>55</v>
      </c>
      <c r="H116" s="701">
        <v>37792</v>
      </c>
      <c r="I116" s="289"/>
      <c r="J116" s="217" t="s">
        <v>3106</v>
      </c>
      <c r="K116" s="1388" t="s">
        <v>3116</v>
      </c>
      <c r="L116" s="217" t="s">
        <v>3117</v>
      </c>
      <c r="M116" s="1271" t="s">
        <v>18</v>
      </c>
      <c r="N116" s="1271" t="s">
        <v>18</v>
      </c>
      <c r="O116" s="265" t="s">
        <v>60</v>
      </c>
      <c r="P116" s="217"/>
      <c r="Q116" s="289"/>
    </row>
    <row r="117" spans="2:17" ht="15.75" thickBot="1"/>
    <row r="118" spans="2:17" ht="54" customHeight="1">
      <c r="B118" s="1283" t="s">
        <v>17</v>
      </c>
      <c r="C118" s="1283" t="s">
        <v>157</v>
      </c>
      <c r="D118" s="1309" t="s">
        <v>158</v>
      </c>
      <c r="E118" s="1283" t="s">
        <v>28</v>
      </c>
      <c r="F118" s="25" t="s">
        <v>228</v>
      </c>
      <c r="G118" s="178"/>
    </row>
    <row r="119" spans="2:17" ht="135">
      <c r="B119" s="1540" t="s">
        <v>229</v>
      </c>
      <c r="C119" s="115" t="s">
        <v>1990</v>
      </c>
      <c r="D119" s="1256">
        <v>25</v>
      </c>
      <c r="E119" s="1275">
        <v>25</v>
      </c>
      <c r="F119" s="1541">
        <f>+E119+E120+E121</f>
        <v>60</v>
      </c>
      <c r="G119" s="27"/>
    </row>
    <row r="120" spans="2:17" ht="120">
      <c r="B120" s="1540"/>
      <c r="C120" s="115" t="s">
        <v>231</v>
      </c>
      <c r="D120" s="1262">
        <v>25</v>
      </c>
      <c r="E120" s="1275">
        <v>25</v>
      </c>
      <c r="F120" s="1542"/>
      <c r="G120" s="27"/>
    </row>
    <row r="121" spans="2:17" ht="90">
      <c r="B121" s="1540"/>
      <c r="C121" s="115" t="s">
        <v>232</v>
      </c>
      <c r="D121" s="1256">
        <v>10</v>
      </c>
      <c r="E121" s="1275">
        <v>10</v>
      </c>
      <c r="F121" s="1543"/>
      <c r="G121" s="27"/>
    </row>
    <row r="122" spans="2:17">
      <c r="C122" s="57"/>
    </row>
    <row r="124" spans="2:17">
      <c r="B124" s="8" t="s">
        <v>233</v>
      </c>
    </row>
    <row r="127" spans="2:17">
      <c r="B127" s="1309" t="s">
        <v>17</v>
      </c>
      <c r="C127" s="1309" t="s">
        <v>27</v>
      </c>
      <c r="D127" s="1283" t="s">
        <v>28</v>
      </c>
      <c r="E127" s="1283" t="s">
        <v>29</v>
      </c>
    </row>
    <row r="128" spans="2:17" ht="61.5" customHeight="1">
      <c r="B128" s="1302" t="s">
        <v>236</v>
      </c>
      <c r="C128" s="1262">
        <v>40</v>
      </c>
      <c r="D128" s="1256">
        <f>+E99</f>
        <v>40</v>
      </c>
      <c r="E128" s="1519">
        <f>+D128+D129</f>
        <v>100</v>
      </c>
    </row>
    <row r="129" spans="2:5" ht="68.25" customHeight="1">
      <c r="B129" s="1302" t="s">
        <v>237</v>
      </c>
      <c r="C129" s="1262">
        <v>60</v>
      </c>
      <c r="D129" s="1256">
        <f>+F119</f>
        <v>60</v>
      </c>
      <c r="E129" s="1520"/>
    </row>
  </sheetData>
  <mergeCells count="40">
    <mergeCell ref="B119:B121"/>
    <mergeCell ref="F119:F121"/>
    <mergeCell ref="E128:E129"/>
    <mergeCell ref="B84:N84"/>
    <mergeCell ref="Q87:R87"/>
    <mergeCell ref="R88:R92"/>
    <mergeCell ref="E99:E101"/>
    <mergeCell ref="B104:N104"/>
    <mergeCell ref="J106:L106"/>
    <mergeCell ref="P106:Q106"/>
    <mergeCell ref="B81:P81"/>
    <mergeCell ref="F50:F51"/>
    <mergeCell ref="C52:N52"/>
    <mergeCell ref="B54:N54"/>
    <mergeCell ref="O57:P57"/>
    <mergeCell ref="O58:P58"/>
    <mergeCell ref="B64:N64"/>
    <mergeCell ref="J67:L67"/>
    <mergeCell ref="P67:Q67"/>
    <mergeCell ref="B74:N74"/>
    <mergeCell ref="D77:E77"/>
    <mergeCell ref="D78:E78"/>
    <mergeCell ref="Q40:R40"/>
    <mergeCell ref="R41:R45"/>
    <mergeCell ref="B48:B49"/>
    <mergeCell ref="C48:C49"/>
    <mergeCell ref="D48:E48"/>
    <mergeCell ref="F48:F49"/>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5 A65541 IS65541 SO65541 ACK65541 AMG65541 AWC65541 BFY65541 BPU65541 BZQ65541 CJM65541 CTI65541 DDE65541 DNA65541 DWW65541 EGS65541 EQO65541 FAK65541 FKG65541 FUC65541 GDY65541 GNU65541 GXQ65541 HHM65541 HRI65541 IBE65541 ILA65541 IUW65541 JES65541 JOO65541 JYK65541 KIG65541 KSC65541 LBY65541 LLU65541 LVQ65541 MFM65541 MPI65541 MZE65541 NJA65541 NSW65541 OCS65541 OMO65541 OWK65541 PGG65541 PQC65541 PZY65541 QJU65541 QTQ65541 RDM65541 RNI65541 RXE65541 SHA65541 SQW65541 TAS65541 TKO65541 TUK65541 UEG65541 UOC65541 UXY65541 VHU65541 VRQ65541 WBM65541 WLI65541 WVE65541 A131077 IS131077 SO131077 ACK131077 AMG131077 AWC131077 BFY131077 BPU131077 BZQ131077 CJM131077 CTI131077 DDE131077 DNA131077 DWW131077 EGS131077 EQO131077 FAK131077 FKG131077 FUC131077 GDY131077 GNU131077 GXQ131077 HHM131077 HRI131077 IBE131077 ILA131077 IUW131077 JES131077 JOO131077 JYK131077 KIG131077 KSC131077 LBY131077 LLU131077 LVQ131077 MFM131077 MPI131077 MZE131077 NJA131077 NSW131077 OCS131077 OMO131077 OWK131077 PGG131077 PQC131077 PZY131077 QJU131077 QTQ131077 RDM131077 RNI131077 RXE131077 SHA131077 SQW131077 TAS131077 TKO131077 TUK131077 UEG131077 UOC131077 UXY131077 VHU131077 VRQ131077 WBM131077 WLI131077 WVE131077 A196613 IS196613 SO196613 ACK196613 AMG196613 AWC196613 BFY196613 BPU196613 BZQ196613 CJM196613 CTI196613 DDE196613 DNA196613 DWW196613 EGS196613 EQO196613 FAK196613 FKG196613 FUC196613 GDY196613 GNU196613 GXQ196613 HHM196613 HRI196613 IBE196613 ILA196613 IUW196613 JES196613 JOO196613 JYK196613 KIG196613 KSC196613 LBY196613 LLU196613 LVQ196613 MFM196613 MPI196613 MZE196613 NJA196613 NSW196613 OCS196613 OMO196613 OWK196613 PGG196613 PQC196613 PZY196613 QJU196613 QTQ196613 RDM196613 RNI196613 RXE196613 SHA196613 SQW196613 TAS196613 TKO196613 TUK196613 UEG196613 UOC196613 UXY196613 VHU196613 VRQ196613 WBM196613 WLI196613 WVE196613 A262149 IS262149 SO262149 ACK262149 AMG262149 AWC262149 BFY262149 BPU262149 BZQ262149 CJM262149 CTI262149 DDE262149 DNA262149 DWW262149 EGS262149 EQO262149 FAK262149 FKG262149 FUC262149 GDY262149 GNU262149 GXQ262149 HHM262149 HRI262149 IBE262149 ILA262149 IUW262149 JES262149 JOO262149 JYK262149 KIG262149 KSC262149 LBY262149 LLU262149 LVQ262149 MFM262149 MPI262149 MZE262149 NJA262149 NSW262149 OCS262149 OMO262149 OWK262149 PGG262149 PQC262149 PZY262149 QJU262149 QTQ262149 RDM262149 RNI262149 RXE262149 SHA262149 SQW262149 TAS262149 TKO262149 TUK262149 UEG262149 UOC262149 UXY262149 VHU262149 VRQ262149 WBM262149 WLI262149 WVE262149 A327685 IS327685 SO327685 ACK327685 AMG327685 AWC327685 BFY327685 BPU327685 BZQ327685 CJM327685 CTI327685 DDE327685 DNA327685 DWW327685 EGS327685 EQO327685 FAK327685 FKG327685 FUC327685 GDY327685 GNU327685 GXQ327685 HHM327685 HRI327685 IBE327685 ILA327685 IUW327685 JES327685 JOO327685 JYK327685 KIG327685 KSC327685 LBY327685 LLU327685 LVQ327685 MFM327685 MPI327685 MZE327685 NJA327685 NSW327685 OCS327685 OMO327685 OWK327685 PGG327685 PQC327685 PZY327685 QJU327685 QTQ327685 RDM327685 RNI327685 RXE327685 SHA327685 SQW327685 TAS327685 TKO327685 TUK327685 UEG327685 UOC327685 UXY327685 VHU327685 VRQ327685 WBM327685 WLI327685 WVE327685 A393221 IS393221 SO393221 ACK393221 AMG393221 AWC393221 BFY393221 BPU393221 BZQ393221 CJM393221 CTI393221 DDE393221 DNA393221 DWW393221 EGS393221 EQO393221 FAK393221 FKG393221 FUC393221 GDY393221 GNU393221 GXQ393221 HHM393221 HRI393221 IBE393221 ILA393221 IUW393221 JES393221 JOO393221 JYK393221 KIG393221 KSC393221 LBY393221 LLU393221 LVQ393221 MFM393221 MPI393221 MZE393221 NJA393221 NSW393221 OCS393221 OMO393221 OWK393221 PGG393221 PQC393221 PZY393221 QJU393221 QTQ393221 RDM393221 RNI393221 RXE393221 SHA393221 SQW393221 TAS393221 TKO393221 TUK393221 UEG393221 UOC393221 UXY393221 VHU393221 VRQ393221 WBM393221 WLI393221 WVE393221 A458757 IS458757 SO458757 ACK458757 AMG458757 AWC458757 BFY458757 BPU458757 BZQ458757 CJM458757 CTI458757 DDE458757 DNA458757 DWW458757 EGS458757 EQO458757 FAK458757 FKG458757 FUC458757 GDY458757 GNU458757 GXQ458757 HHM458757 HRI458757 IBE458757 ILA458757 IUW458757 JES458757 JOO458757 JYK458757 KIG458757 KSC458757 LBY458757 LLU458757 LVQ458757 MFM458757 MPI458757 MZE458757 NJA458757 NSW458757 OCS458757 OMO458757 OWK458757 PGG458757 PQC458757 PZY458757 QJU458757 QTQ458757 RDM458757 RNI458757 RXE458757 SHA458757 SQW458757 TAS458757 TKO458757 TUK458757 UEG458757 UOC458757 UXY458757 VHU458757 VRQ458757 WBM458757 WLI458757 WVE458757 A524293 IS524293 SO524293 ACK524293 AMG524293 AWC524293 BFY524293 BPU524293 BZQ524293 CJM524293 CTI524293 DDE524293 DNA524293 DWW524293 EGS524293 EQO524293 FAK524293 FKG524293 FUC524293 GDY524293 GNU524293 GXQ524293 HHM524293 HRI524293 IBE524293 ILA524293 IUW524293 JES524293 JOO524293 JYK524293 KIG524293 KSC524293 LBY524293 LLU524293 LVQ524293 MFM524293 MPI524293 MZE524293 NJA524293 NSW524293 OCS524293 OMO524293 OWK524293 PGG524293 PQC524293 PZY524293 QJU524293 QTQ524293 RDM524293 RNI524293 RXE524293 SHA524293 SQW524293 TAS524293 TKO524293 TUK524293 UEG524293 UOC524293 UXY524293 VHU524293 VRQ524293 WBM524293 WLI524293 WVE524293 A589829 IS589829 SO589829 ACK589829 AMG589829 AWC589829 BFY589829 BPU589829 BZQ589829 CJM589829 CTI589829 DDE589829 DNA589829 DWW589829 EGS589829 EQO589829 FAK589829 FKG589829 FUC589829 GDY589829 GNU589829 GXQ589829 HHM589829 HRI589829 IBE589829 ILA589829 IUW589829 JES589829 JOO589829 JYK589829 KIG589829 KSC589829 LBY589829 LLU589829 LVQ589829 MFM589829 MPI589829 MZE589829 NJA589829 NSW589829 OCS589829 OMO589829 OWK589829 PGG589829 PQC589829 PZY589829 QJU589829 QTQ589829 RDM589829 RNI589829 RXE589829 SHA589829 SQW589829 TAS589829 TKO589829 TUK589829 UEG589829 UOC589829 UXY589829 VHU589829 VRQ589829 WBM589829 WLI589829 WVE589829 A655365 IS655365 SO655365 ACK655365 AMG655365 AWC655365 BFY655365 BPU655365 BZQ655365 CJM655365 CTI655365 DDE655365 DNA655365 DWW655365 EGS655365 EQO655365 FAK655365 FKG655365 FUC655365 GDY655365 GNU655365 GXQ655365 HHM655365 HRI655365 IBE655365 ILA655365 IUW655365 JES655365 JOO655365 JYK655365 KIG655365 KSC655365 LBY655365 LLU655365 LVQ655365 MFM655365 MPI655365 MZE655365 NJA655365 NSW655365 OCS655365 OMO655365 OWK655365 PGG655365 PQC655365 PZY655365 QJU655365 QTQ655365 RDM655365 RNI655365 RXE655365 SHA655365 SQW655365 TAS655365 TKO655365 TUK655365 UEG655365 UOC655365 UXY655365 VHU655365 VRQ655365 WBM655365 WLI655365 WVE655365 A720901 IS720901 SO720901 ACK720901 AMG720901 AWC720901 BFY720901 BPU720901 BZQ720901 CJM720901 CTI720901 DDE720901 DNA720901 DWW720901 EGS720901 EQO720901 FAK720901 FKG720901 FUC720901 GDY720901 GNU720901 GXQ720901 HHM720901 HRI720901 IBE720901 ILA720901 IUW720901 JES720901 JOO720901 JYK720901 KIG720901 KSC720901 LBY720901 LLU720901 LVQ720901 MFM720901 MPI720901 MZE720901 NJA720901 NSW720901 OCS720901 OMO720901 OWK720901 PGG720901 PQC720901 PZY720901 QJU720901 QTQ720901 RDM720901 RNI720901 RXE720901 SHA720901 SQW720901 TAS720901 TKO720901 TUK720901 UEG720901 UOC720901 UXY720901 VHU720901 VRQ720901 WBM720901 WLI720901 WVE720901 A786437 IS786437 SO786437 ACK786437 AMG786437 AWC786437 BFY786437 BPU786437 BZQ786437 CJM786437 CTI786437 DDE786437 DNA786437 DWW786437 EGS786437 EQO786437 FAK786437 FKG786437 FUC786437 GDY786437 GNU786437 GXQ786437 HHM786437 HRI786437 IBE786437 ILA786437 IUW786437 JES786437 JOO786437 JYK786437 KIG786437 KSC786437 LBY786437 LLU786437 LVQ786437 MFM786437 MPI786437 MZE786437 NJA786437 NSW786437 OCS786437 OMO786437 OWK786437 PGG786437 PQC786437 PZY786437 QJU786437 QTQ786437 RDM786437 RNI786437 RXE786437 SHA786437 SQW786437 TAS786437 TKO786437 TUK786437 UEG786437 UOC786437 UXY786437 VHU786437 VRQ786437 WBM786437 WLI786437 WVE786437 A851973 IS851973 SO851973 ACK851973 AMG851973 AWC851973 BFY851973 BPU851973 BZQ851973 CJM851973 CTI851973 DDE851973 DNA851973 DWW851973 EGS851973 EQO851973 FAK851973 FKG851973 FUC851973 GDY851973 GNU851973 GXQ851973 HHM851973 HRI851973 IBE851973 ILA851973 IUW851973 JES851973 JOO851973 JYK851973 KIG851973 KSC851973 LBY851973 LLU851973 LVQ851973 MFM851973 MPI851973 MZE851973 NJA851973 NSW851973 OCS851973 OMO851973 OWK851973 PGG851973 PQC851973 PZY851973 QJU851973 QTQ851973 RDM851973 RNI851973 RXE851973 SHA851973 SQW851973 TAS851973 TKO851973 TUK851973 UEG851973 UOC851973 UXY851973 VHU851973 VRQ851973 WBM851973 WLI851973 WVE851973 A917509 IS917509 SO917509 ACK917509 AMG917509 AWC917509 BFY917509 BPU917509 BZQ917509 CJM917509 CTI917509 DDE917509 DNA917509 DWW917509 EGS917509 EQO917509 FAK917509 FKG917509 FUC917509 GDY917509 GNU917509 GXQ917509 HHM917509 HRI917509 IBE917509 ILA917509 IUW917509 JES917509 JOO917509 JYK917509 KIG917509 KSC917509 LBY917509 LLU917509 LVQ917509 MFM917509 MPI917509 MZE917509 NJA917509 NSW917509 OCS917509 OMO917509 OWK917509 PGG917509 PQC917509 PZY917509 QJU917509 QTQ917509 RDM917509 RNI917509 RXE917509 SHA917509 SQW917509 TAS917509 TKO917509 TUK917509 UEG917509 UOC917509 UXY917509 VHU917509 VRQ917509 WBM917509 WLI917509 WVE917509 A983045 IS983045 SO983045 ACK983045 AMG983045 AWC983045 BFY983045 BPU983045 BZQ983045 CJM983045 CTI983045 DDE983045 DNA983045 DWW983045 EGS983045 EQO983045 FAK983045 FKG983045 FUC983045 GDY983045 GNU983045 GXQ983045 HHM983045 HRI983045 IBE983045 ILA983045 IUW983045 JES983045 JOO983045 JYK983045 KIG983045 KSC983045 LBY983045 LLU983045 LVQ983045 MFM983045 MPI983045 MZE983045 NJA983045 NSW983045 OCS983045 OMO983045 OWK983045 PGG983045 PQC983045 PZY983045 QJU983045 QTQ983045 RDM983045 RNI983045 RXE983045 SHA983045 SQW983045 TAS983045 TKO983045 TUK983045 UEG983045 UOC983045 UXY983045 VHU983045 VRQ983045 WBM983045 WLI983045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5 WLL983045 C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C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C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C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C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C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C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C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C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C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C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C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C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C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C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22.855468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3226</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3</v>
      </c>
      <c r="E15" s="42">
        <v>501187440</v>
      </c>
      <c r="F15" s="513">
        <v>240</v>
      </c>
      <c r="G15" s="150"/>
      <c r="I15" s="45"/>
      <c r="J15" s="45"/>
      <c r="K15" s="45"/>
      <c r="L15" s="45"/>
      <c r="M15" s="45"/>
      <c r="N15" s="1289"/>
    </row>
    <row r="16" spans="2:16" ht="15.75" thickBot="1">
      <c r="B16" s="1517" t="s">
        <v>13</v>
      </c>
      <c r="C16" s="1518"/>
      <c r="D16" s="1265"/>
      <c r="E16" s="151">
        <f>SUM(E15:E15)</f>
        <v>501187440</v>
      </c>
      <c r="F16" s="515">
        <f>SUM(F15:F15)</f>
        <v>240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192</v>
      </c>
      <c r="D18" s="224"/>
      <c r="E18" s="225">
        <f>E16</f>
        <v>501187440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718"/>
      <c r="F24" s="57"/>
      <c r="G24" s="57"/>
      <c r="H24" s="57"/>
      <c r="I24" s="719"/>
      <c r="J24" s="39"/>
      <c r="K24" s="39"/>
      <c r="L24" s="39"/>
      <c r="M24" s="39"/>
      <c r="N24" s="1289"/>
    </row>
    <row r="25" spans="1:14">
      <c r="A25" s="142"/>
      <c r="B25" s="59" t="s">
        <v>22</v>
      </c>
      <c r="C25" s="59"/>
      <c r="D25" s="712" t="s">
        <v>21</v>
      </c>
      <c r="E25" s="718"/>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54.75" customHeight="1">
      <c r="A34" s="142"/>
      <c r="B34" s="1302" t="s">
        <v>30</v>
      </c>
      <c r="C34" s="1262">
        <v>40</v>
      </c>
      <c r="D34" s="1256">
        <f>+D124</f>
        <v>0</v>
      </c>
      <c r="E34" s="1519">
        <f>+D34+D35</f>
        <v>0</v>
      </c>
      <c r="F34" s="78"/>
      <c r="G34" s="57"/>
      <c r="H34" s="57"/>
      <c r="I34" s="39"/>
      <c r="J34" s="39"/>
      <c r="K34" s="39"/>
      <c r="L34" s="39"/>
      <c r="M34" s="39"/>
      <c r="N34" s="1289"/>
    </row>
    <row r="35" spans="1:26" ht="82.5" customHeight="1">
      <c r="A35" s="142"/>
      <c r="B35" s="1302" t="s">
        <v>31</v>
      </c>
      <c r="C35" s="1262">
        <v>60</v>
      </c>
      <c r="D35" s="1256">
        <f>+D125</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7" spans="2:17" ht="76.5" customHeight="1">
      <c r="B67" s="1309" t="s">
        <v>88</v>
      </c>
      <c r="C67" s="1309" t="s">
        <v>89</v>
      </c>
      <c r="D67" s="1309" t="s">
        <v>90</v>
      </c>
      <c r="E67" s="1309" t="s">
        <v>91</v>
      </c>
      <c r="F67" s="1309" t="s">
        <v>92</v>
      </c>
      <c r="G67" s="1309" t="s">
        <v>93</v>
      </c>
      <c r="H67" s="1309" t="s">
        <v>94</v>
      </c>
      <c r="I67" s="1309" t="s">
        <v>95</v>
      </c>
      <c r="J67" s="1522" t="s">
        <v>164</v>
      </c>
      <c r="K67" s="1529"/>
      <c r="L67" s="1523"/>
      <c r="M67" s="1309" t="s">
        <v>97</v>
      </c>
      <c r="N67" s="1309" t="s">
        <v>234</v>
      </c>
      <c r="O67" s="1309" t="s">
        <v>235</v>
      </c>
      <c r="P67" s="1522" t="s">
        <v>79</v>
      </c>
      <c r="Q67" s="1523"/>
    </row>
    <row r="68" spans="2:17" s="30" customFormat="1" ht="33.6" customHeight="1">
      <c r="B68" s="91" t="s">
        <v>1289</v>
      </c>
      <c r="C68" s="91" t="s">
        <v>357</v>
      </c>
      <c r="D68" s="91" t="s">
        <v>3232</v>
      </c>
      <c r="E68" s="91">
        <v>25742226</v>
      </c>
      <c r="F68" s="91" t="s">
        <v>1038</v>
      </c>
      <c r="G68" s="91" t="s">
        <v>1624</v>
      </c>
      <c r="H68" s="428">
        <v>38961</v>
      </c>
      <c r="I68" s="91"/>
      <c r="J68" s="91" t="s">
        <v>3163</v>
      </c>
      <c r="K68" s="91" t="s">
        <v>3233</v>
      </c>
      <c r="L68" s="91" t="s">
        <v>857</v>
      </c>
      <c r="M68" s="1269" t="s">
        <v>18</v>
      </c>
      <c r="N68" s="1269" t="s">
        <v>18</v>
      </c>
      <c r="O68" s="1269" t="s">
        <v>18</v>
      </c>
      <c r="P68" s="91"/>
      <c r="Q68" s="91"/>
    </row>
    <row r="69" spans="2:17" s="30" customFormat="1" ht="31.5" customHeight="1">
      <c r="B69" s="91" t="s">
        <v>277</v>
      </c>
      <c r="C69" s="91" t="s">
        <v>357</v>
      </c>
      <c r="D69" s="91" t="s">
        <v>3234</v>
      </c>
      <c r="E69" s="91">
        <v>1061709017</v>
      </c>
      <c r="F69" s="91" t="s">
        <v>277</v>
      </c>
      <c r="G69" s="91" t="s">
        <v>438</v>
      </c>
      <c r="H69" s="428">
        <v>41257</v>
      </c>
      <c r="I69" s="91"/>
      <c r="J69" s="91" t="s">
        <v>3163</v>
      </c>
      <c r="K69" s="91" t="s">
        <v>3235</v>
      </c>
      <c r="L69" s="91" t="s">
        <v>3108</v>
      </c>
      <c r="M69" s="1269" t="s">
        <v>18</v>
      </c>
      <c r="N69" s="1269" t="s">
        <v>18</v>
      </c>
      <c r="O69" s="1269" t="s">
        <v>18</v>
      </c>
      <c r="P69" s="91"/>
      <c r="Q69" s="91"/>
    </row>
    <row r="70" spans="2:17" s="30" customFormat="1" ht="37.5" customHeight="1">
      <c r="B70" s="91" t="s">
        <v>119</v>
      </c>
      <c r="C70" s="91" t="s">
        <v>357</v>
      </c>
      <c r="D70" s="91" t="s">
        <v>3236</v>
      </c>
      <c r="E70" s="91">
        <v>25276952</v>
      </c>
      <c r="F70" s="91" t="s">
        <v>277</v>
      </c>
      <c r="G70" s="91" t="s">
        <v>278</v>
      </c>
      <c r="H70" s="428">
        <v>39982</v>
      </c>
      <c r="I70" s="91"/>
      <c r="J70" s="91" t="s">
        <v>3163</v>
      </c>
      <c r="K70" s="91" t="s">
        <v>3237</v>
      </c>
      <c r="L70" s="91" t="s">
        <v>3108</v>
      </c>
      <c r="M70" s="1269" t="s">
        <v>18</v>
      </c>
      <c r="N70" s="1269" t="s">
        <v>18</v>
      </c>
      <c r="O70" s="1269" t="s">
        <v>18</v>
      </c>
      <c r="P70" s="91"/>
      <c r="Q70" s="91"/>
    </row>
    <row r="71" spans="2:17" ht="15.75" thickBot="1">
      <c r="B71" s="208"/>
      <c r="C71" s="208"/>
      <c r="D71" s="208"/>
      <c r="E71" s="208"/>
      <c r="F71" s="208"/>
      <c r="G71" s="208"/>
      <c r="H71" s="715"/>
      <c r="I71" s="208"/>
      <c r="J71" s="41"/>
      <c r="K71" s="208"/>
      <c r="L71" s="41"/>
      <c r="M71" s="127"/>
      <c r="N71" s="127"/>
      <c r="O71" s="128"/>
      <c r="P71" s="41"/>
      <c r="Q71" s="208"/>
    </row>
    <row r="72" spans="2:17" ht="15.75" thickBot="1">
      <c r="B72" s="1532" t="s">
        <v>139</v>
      </c>
      <c r="C72" s="1533"/>
      <c r="D72" s="1533"/>
      <c r="E72" s="1533"/>
      <c r="F72" s="1533"/>
      <c r="G72" s="1533"/>
      <c r="H72" s="1533"/>
      <c r="I72" s="1533"/>
      <c r="J72" s="1533"/>
      <c r="K72" s="1533"/>
      <c r="L72" s="1533"/>
      <c r="M72" s="1533"/>
      <c r="N72" s="1534"/>
    </row>
    <row r="75" spans="2:17" ht="30">
      <c r="B75" s="22" t="s">
        <v>17</v>
      </c>
      <c r="C75" s="22" t="s">
        <v>80</v>
      </c>
      <c r="D75" s="1522" t="s">
        <v>79</v>
      </c>
      <c r="E75" s="1523"/>
    </row>
    <row r="76" spans="2:17" ht="30">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60">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60">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36" customFormat="1">
      <c r="A94" s="129"/>
      <c r="B94" s="130" t="s">
        <v>29</v>
      </c>
      <c r="C94" s="131"/>
      <c r="D94" s="109"/>
      <c r="E94" s="132"/>
      <c r="F94" s="131"/>
      <c r="G94" s="131"/>
      <c r="H94" s="131"/>
      <c r="I94" s="133"/>
      <c r="J94" s="133"/>
      <c r="K94" s="109">
        <f>SUM(K86:K93)</f>
        <v>15</v>
      </c>
      <c r="L94" s="109">
        <f>SUM(L86:L93)</f>
        <v>18.5</v>
      </c>
      <c r="M94" s="110">
        <f>SUM(M86:M93)</f>
        <v>1536</v>
      </c>
      <c r="N94" s="109">
        <f>SUM(N86:N93)</f>
        <v>0</v>
      </c>
      <c r="O94" s="519"/>
      <c r="P94" s="519"/>
      <c r="Q94" s="135"/>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3" spans="2:10" ht="15.75" thickBot="1"/>
    <row r="114" spans="2:10" ht="54" customHeight="1">
      <c r="B114" s="1283" t="s">
        <v>17</v>
      </c>
      <c r="C114" s="1283" t="s">
        <v>157</v>
      </c>
      <c r="D114" s="1309" t="s">
        <v>158</v>
      </c>
      <c r="E114" s="1283" t="s">
        <v>28</v>
      </c>
      <c r="F114" s="25" t="s">
        <v>228</v>
      </c>
      <c r="G114" s="178"/>
    </row>
    <row r="115" spans="2:10" ht="120.75" customHeight="1">
      <c r="B115" s="1540" t="s">
        <v>229</v>
      </c>
      <c r="C115" s="115" t="s">
        <v>230</v>
      </c>
      <c r="D115" s="1256">
        <v>25</v>
      </c>
      <c r="E115" s="390">
        <v>0</v>
      </c>
      <c r="F115" s="1541">
        <f>+E115+E116+E117</f>
        <v>0</v>
      </c>
      <c r="G115" s="27"/>
      <c r="I115" s="28" t="s">
        <v>356</v>
      </c>
      <c r="J115" s="28">
        <v>6</v>
      </c>
    </row>
    <row r="116" spans="2:10" ht="76.150000000000006" customHeight="1">
      <c r="B116" s="1540"/>
      <c r="C116" s="115" t="s">
        <v>231</v>
      </c>
      <c r="D116" s="1262">
        <v>25</v>
      </c>
      <c r="E116" s="390">
        <v>0</v>
      </c>
      <c r="F116" s="1542"/>
      <c r="G116" s="27"/>
      <c r="I116" s="28" t="s">
        <v>1677</v>
      </c>
      <c r="J116" s="28">
        <v>3</v>
      </c>
    </row>
    <row r="117" spans="2:10" ht="69" customHeight="1">
      <c r="B117" s="1540"/>
      <c r="C117" s="115" t="s">
        <v>232</v>
      </c>
      <c r="D117" s="1256">
        <v>10</v>
      </c>
      <c r="E117" s="390">
        <v>0</v>
      </c>
      <c r="F117" s="1543"/>
      <c r="G117" s="27"/>
      <c r="I117" s="28" t="s">
        <v>3239</v>
      </c>
      <c r="J117" s="28">
        <v>1</v>
      </c>
    </row>
    <row r="118" spans="2:10">
      <c r="C118" s="57"/>
      <c r="I118" s="28" t="s">
        <v>3112</v>
      </c>
      <c r="J118" s="28">
        <v>2</v>
      </c>
    </row>
    <row r="119" spans="2:10">
      <c r="I119" s="28" t="s">
        <v>3240</v>
      </c>
      <c r="J119" s="28">
        <v>22</v>
      </c>
    </row>
    <row r="120" spans="2:10">
      <c r="B120" s="8" t="s">
        <v>233</v>
      </c>
    </row>
    <row r="123" spans="2:10">
      <c r="B123" s="1309" t="s">
        <v>17</v>
      </c>
      <c r="C123" s="1309" t="s">
        <v>27</v>
      </c>
      <c r="D123" s="1283" t="s">
        <v>28</v>
      </c>
      <c r="E123" s="1283" t="s">
        <v>29</v>
      </c>
    </row>
    <row r="124" spans="2:10" ht="61.5" customHeight="1">
      <c r="B124" s="1302" t="s">
        <v>236</v>
      </c>
      <c r="C124" s="1262">
        <v>40</v>
      </c>
      <c r="D124" s="1256">
        <f>+E100</f>
        <v>0</v>
      </c>
      <c r="E124" s="1519">
        <f>+D124+D125</f>
        <v>0</v>
      </c>
    </row>
    <row r="125" spans="2:10" ht="68.25" customHeight="1">
      <c r="B125" s="1302" t="s">
        <v>237</v>
      </c>
      <c r="C125" s="1262">
        <v>60</v>
      </c>
      <c r="D125" s="1256">
        <f>+F115</f>
        <v>0</v>
      </c>
      <c r="E125" s="1520"/>
    </row>
  </sheetData>
  <mergeCells count="40">
    <mergeCell ref="B115:B117"/>
    <mergeCell ref="F115:F117"/>
    <mergeCell ref="E124:E125"/>
    <mergeCell ref="R86:R93"/>
    <mergeCell ref="E100:E102"/>
    <mergeCell ref="B105:N105"/>
    <mergeCell ref="J107:L107"/>
    <mergeCell ref="P107:Q107"/>
    <mergeCell ref="P108:Q110"/>
    <mergeCell ref="Q85:R85"/>
    <mergeCell ref="C51:N51"/>
    <mergeCell ref="B53:N53"/>
    <mergeCell ref="O56:P56"/>
    <mergeCell ref="O57:P57"/>
    <mergeCell ref="B63:N63"/>
    <mergeCell ref="J67:L67"/>
    <mergeCell ref="P67:Q67"/>
    <mergeCell ref="B72:N72"/>
    <mergeCell ref="D75:E75"/>
    <mergeCell ref="D76:E76"/>
    <mergeCell ref="B79:P79"/>
    <mergeCell ref="B82:N82"/>
    <mergeCell ref="R41:R44"/>
    <mergeCell ref="B47:B48"/>
    <mergeCell ref="C47:C48"/>
    <mergeCell ref="D47:E47"/>
    <mergeCell ref="F47:F48"/>
    <mergeCell ref="F49:F50"/>
    <mergeCell ref="C10:E10"/>
    <mergeCell ref="B14:C15"/>
    <mergeCell ref="B16:C16"/>
    <mergeCell ref="E34:E35"/>
    <mergeCell ref="M37:N37"/>
    <mergeCell ref="Q40:R40"/>
    <mergeCell ref="B2:P2"/>
    <mergeCell ref="B4:P4"/>
    <mergeCell ref="C6:N6"/>
    <mergeCell ref="C7:N7"/>
    <mergeCell ref="C8:N8"/>
    <mergeCell ref="C9:N9"/>
  </mergeCells>
  <dataValidations count="2">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6"/>
  <sheetViews>
    <sheetView zoomScale="70" zoomScaleNormal="7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18" width="7.710937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3241</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16</v>
      </c>
      <c r="E15" s="42">
        <v>835312400</v>
      </c>
      <c r="F15" s="513">
        <v>400</v>
      </c>
      <c r="G15" s="150"/>
      <c r="I15" s="45"/>
      <c r="J15" s="45"/>
      <c r="K15" s="45"/>
      <c r="L15" s="45"/>
      <c r="M15" s="45"/>
      <c r="N15" s="1289"/>
    </row>
    <row r="16" spans="2:16" ht="15.75" thickBot="1">
      <c r="B16" s="1517" t="s">
        <v>13</v>
      </c>
      <c r="C16" s="1518"/>
      <c r="D16" s="1265"/>
      <c r="E16" s="502">
        <f>SUM(E15:E15)</f>
        <v>835312400</v>
      </c>
      <c r="F16" s="721">
        <f>SUM(F15:F15)</f>
        <v>400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320</v>
      </c>
      <c r="D18" s="224"/>
      <c r="E18" s="225">
        <f>E16</f>
        <v>835312400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58.5" customHeight="1">
      <c r="A34" s="142"/>
      <c r="B34" s="1302" t="s">
        <v>30</v>
      </c>
      <c r="C34" s="1262">
        <v>40</v>
      </c>
      <c r="D34" s="1256">
        <f>+D125</f>
        <v>0</v>
      </c>
      <c r="E34" s="1519">
        <f>+D34+D35</f>
        <v>0</v>
      </c>
      <c r="F34" s="78"/>
      <c r="G34" s="57"/>
      <c r="H34" s="57"/>
      <c r="I34" s="39"/>
      <c r="J34" s="39"/>
      <c r="K34" s="39"/>
      <c r="L34" s="39"/>
      <c r="M34" s="39"/>
      <c r="N34" s="1289"/>
    </row>
    <row r="35" spans="1:26" ht="67.5" customHeight="1">
      <c r="A35" s="142"/>
      <c r="B35" s="1302" t="s">
        <v>31</v>
      </c>
      <c r="C35" s="1262">
        <v>60</v>
      </c>
      <c r="D35" s="1256">
        <f>+D126</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60">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610" t="s">
        <v>3242</v>
      </c>
      <c r="R41" s="64"/>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611"/>
      <c r="R42" s="64"/>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611"/>
      <c r="R43" s="64"/>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612"/>
      <c r="R44" s="64"/>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23.25" customHeight="1">
      <c r="B49" s="19" t="s">
        <v>62</v>
      </c>
      <c r="C49" s="160">
        <f>+K45</f>
        <v>26</v>
      </c>
      <c r="D49" s="90"/>
      <c r="E49" s="90" t="s">
        <v>21</v>
      </c>
      <c r="F49" s="1528" t="s">
        <v>3228</v>
      </c>
      <c r="G49" s="112"/>
      <c r="H49" s="112"/>
      <c r="I49" s="112"/>
      <c r="J49" s="112"/>
      <c r="K49" s="112"/>
      <c r="L49" s="112"/>
      <c r="M49" s="112"/>
    </row>
    <row r="50" spans="2:17" s="66" customFormat="1" ht="23.25"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21"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21" s="30" customFormat="1" ht="120">
      <c r="B67" s="91" t="s">
        <v>364</v>
      </c>
      <c r="C67" s="91" t="s">
        <v>1185</v>
      </c>
      <c r="D67" s="91" t="s">
        <v>3243</v>
      </c>
      <c r="E67" s="420">
        <v>25633605</v>
      </c>
      <c r="F67" s="91" t="s">
        <v>3244</v>
      </c>
      <c r="G67" s="91" t="s">
        <v>3245</v>
      </c>
      <c r="H67" s="428">
        <v>40031</v>
      </c>
      <c r="I67" s="91"/>
      <c r="J67" s="91" t="s">
        <v>3163</v>
      </c>
      <c r="K67" s="91" t="s">
        <v>3246</v>
      </c>
      <c r="L67" s="91" t="s">
        <v>3247</v>
      </c>
      <c r="M67" s="1269" t="s">
        <v>18</v>
      </c>
      <c r="N67" s="1269" t="s">
        <v>18</v>
      </c>
      <c r="O67" s="1269" t="s">
        <v>18</v>
      </c>
      <c r="P67" s="91" t="s">
        <v>3248</v>
      </c>
      <c r="Q67" s="91"/>
    </row>
    <row r="68" spans="2:21" s="30" customFormat="1" ht="135">
      <c r="B68" s="91" t="s">
        <v>277</v>
      </c>
      <c r="C68" s="91" t="s">
        <v>1185</v>
      </c>
      <c r="D68" s="91" t="s">
        <v>3249</v>
      </c>
      <c r="E68" s="420">
        <v>25706265</v>
      </c>
      <c r="F68" s="91" t="s">
        <v>277</v>
      </c>
      <c r="G68" s="91" t="s">
        <v>3053</v>
      </c>
      <c r="H68" s="428">
        <v>36630</v>
      </c>
      <c r="I68" s="91"/>
      <c r="J68" s="91" t="s">
        <v>2487</v>
      </c>
      <c r="K68" s="91" t="s">
        <v>3250</v>
      </c>
      <c r="L68" s="91" t="s">
        <v>3251</v>
      </c>
      <c r="M68" s="1269" t="s">
        <v>18</v>
      </c>
      <c r="N68" s="1269" t="s">
        <v>19</v>
      </c>
      <c r="O68" s="1269" t="s">
        <v>18</v>
      </c>
      <c r="P68" s="91" t="s">
        <v>3252</v>
      </c>
      <c r="Q68" s="91"/>
    </row>
    <row r="69" spans="2:21" s="30" customFormat="1" ht="150">
      <c r="B69" s="91" t="s">
        <v>277</v>
      </c>
      <c r="C69" s="91" t="s">
        <v>1185</v>
      </c>
      <c r="D69" s="91" t="s">
        <v>3253</v>
      </c>
      <c r="E69" s="420">
        <v>34320870</v>
      </c>
      <c r="F69" s="91" t="s">
        <v>277</v>
      </c>
      <c r="G69" s="91" t="s">
        <v>278</v>
      </c>
      <c r="H69" s="91" t="s">
        <v>1442</v>
      </c>
      <c r="I69" s="91"/>
      <c r="J69" s="91" t="s">
        <v>3163</v>
      </c>
      <c r="K69" s="91" t="s">
        <v>3254</v>
      </c>
      <c r="L69" s="91" t="s">
        <v>3255</v>
      </c>
      <c r="M69" s="1269" t="s">
        <v>18</v>
      </c>
      <c r="N69" s="1269" t="s">
        <v>18</v>
      </c>
      <c r="O69" s="1269" t="s">
        <v>18</v>
      </c>
      <c r="P69" s="91" t="s">
        <v>3256</v>
      </c>
      <c r="Q69" s="91"/>
    </row>
    <row r="70" spans="2:21" s="30" customFormat="1" ht="60">
      <c r="B70" s="91" t="s">
        <v>277</v>
      </c>
      <c r="C70" s="91" t="s">
        <v>1185</v>
      </c>
      <c r="D70" s="91" t="s">
        <v>3257</v>
      </c>
      <c r="E70" s="420">
        <v>1075239705</v>
      </c>
      <c r="F70" s="91" t="s">
        <v>277</v>
      </c>
      <c r="G70" s="91" t="s">
        <v>3258</v>
      </c>
      <c r="H70" s="428">
        <v>41180</v>
      </c>
      <c r="I70" s="91"/>
      <c r="J70" s="91" t="s">
        <v>3259</v>
      </c>
      <c r="K70" s="91" t="s">
        <v>3260</v>
      </c>
      <c r="L70" s="91" t="s">
        <v>3261</v>
      </c>
      <c r="M70" s="1269" t="s">
        <v>18</v>
      </c>
      <c r="N70" s="1269" t="s">
        <v>18</v>
      </c>
      <c r="O70" s="1269" t="s">
        <v>18</v>
      </c>
      <c r="P70" s="91"/>
      <c r="Q70" s="91"/>
      <c r="U70" s="722"/>
    </row>
    <row r="72" spans="2:21" ht="15.75" thickBot="1"/>
    <row r="73" spans="2:21" ht="15.75" thickBot="1">
      <c r="B73" s="1532" t="s">
        <v>139</v>
      </c>
      <c r="C73" s="1533"/>
      <c r="D73" s="1533"/>
      <c r="E73" s="1533"/>
      <c r="F73" s="1533"/>
      <c r="G73" s="1533"/>
      <c r="H73" s="1533"/>
      <c r="I73" s="1533"/>
      <c r="J73" s="1533"/>
      <c r="K73" s="1533"/>
      <c r="L73" s="1533"/>
      <c r="M73" s="1533"/>
      <c r="N73" s="1534"/>
    </row>
    <row r="76" spans="2:21" ht="46.15" customHeight="1">
      <c r="B76" s="22" t="s">
        <v>17</v>
      </c>
      <c r="C76" s="22" t="s">
        <v>80</v>
      </c>
      <c r="D76" s="1522" t="s">
        <v>79</v>
      </c>
      <c r="E76" s="1523"/>
    </row>
    <row r="77" spans="2:21" ht="30">
      <c r="B77" s="78" t="s">
        <v>140</v>
      </c>
      <c r="C77" s="59" t="s">
        <v>18</v>
      </c>
      <c r="D77" s="1535"/>
      <c r="E77" s="1535"/>
    </row>
    <row r="80" spans="2:21">
      <c r="B80" s="1505" t="s">
        <v>141</v>
      </c>
      <c r="C80" s="1506"/>
      <c r="D80" s="1506"/>
      <c r="E80" s="1506"/>
      <c r="F80" s="1506"/>
      <c r="G80" s="1506"/>
      <c r="H80" s="1506"/>
      <c r="I80" s="1506"/>
      <c r="J80" s="1506"/>
      <c r="K80" s="1506"/>
      <c r="L80" s="1506"/>
      <c r="M80" s="1506"/>
      <c r="N80" s="1506"/>
      <c r="O80" s="1506"/>
      <c r="P80" s="1506"/>
    </row>
    <row r="82" spans="1:26" ht="15.75" thickBot="1"/>
    <row r="83" spans="1:26" ht="15.75" thickBot="1">
      <c r="B83" s="1532" t="s">
        <v>142</v>
      </c>
      <c r="C83" s="1533"/>
      <c r="D83" s="1533"/>
      <c r="E83" s="1533"/>
      <c r="F83" s="1533"/>
      <c r="G83" s="1533"/>
      <c r="H83" s="1533"/>
      <c r="I83" s="1533"/>
      <c r="J83" s="1533"/>
      <c r="K83" s="1533"/>
      <c r="L83" s="1533"/>
      <c r="M83" s="1533"/>
      <c r="N83" s="1534"/>
    </row>
    <row r="85" spans="1:26" ht="15.75" thickBot="1">
      <c r="M85" s="10"/>
      <c r="N85" s="10"/>
    </row>
    <row r="86" spans="1:26" s="39" customFormat="1" ht="109.5" customHeight="1">
      <c r="B86" s="11" t="s">
        <v>33</v>
      </c>
      <c r="C86" s="11" t="s">
        <v>34</v>
      </c>
      <c r="D86" s="11" t="s">
        <v>35</v>
      </c>
      <c r="E86" s="11" t="s">
        <v>36</v>
      </c>
      <c r="F86" s="11" t="s">
        <v>37</v>
      </c>
      <c r="G86" s="11" t="s">
        <v>38</v>
      </c>
      <c r="H86" s="11" t="s">
        <v>39</v>
      </c>
      <c r="I86" s="11" t="s">
        <v>40</v>
      </c>
      <c r="J86" s="11" t="s">
        <v>41</v>
      </c>
      <c r="K86" s="11" t="s">
        <v>42</v>
      </c>
      <c r="L86" s="11" t="s">
        <v>43</v>
      </c>
      <c r="M86" s="12" t="s">
        <v>44</v>
      </c>
      <c r="N86" s="11" t="s">
        <v>45</v>
      </c>
      <c r="O86" s="11" t="s">
        <v>46</v>
      </c>
      <c r="P86" s="13" t="s">
        <v>47</v>
      </c>
      <c r="Q86" s="1752" t="s">
        <v>48</v>
      </c>
      <c r="R86" s="1752"/>
    </row>
    <row r="87" spans="1:26" s="1263" customFormat="1" ht="60">
      <c r="A87" s="1311">
        <v>1</v>
      </c>
      <c r="B87" s="15" t="s">
        <v>3027</v>
      </c>
      <c r="C87" s="15" t="s">
        <v>3027</v>
      </c>
      <c r="D87" s="15" t="s">
        <v>2593</v>
      </c>
      <c r="E87" s="303" t="s">
        <v>3062</v>
      </c>
      <c r="F87" s="281" t="s">
        <v>18</v>
      </c>
      <c r="G87" s="274" t="s">
        <v>5</v>
      </c>
      <c r="H87" s="275">
        <v>40679</v>
      </c>
      <c r="I87" s="275">
        <v>40710</v>
      </c>
      <c r="J87" s="276" t="s">
        <v>19</v>
      </c>
      <c r="K87" s="441">
        <v>1</v>
      </c>
      <c r="L87" s="705"/>
      <c r="M87" s="277">
        <v>450</v>
      </c>
      <c r="N87" s="277" t="s">
        <v>51</v>
      </c>
      <c r="O87" s="277">
        <v>40622671</v>
      </c>
      <c r="P87" s="523">
        <v>897</v>
      </c>
      <c r="Q87" s="323"/>
      <c r="R87" s="1755" t="s">
        <v>3228</v>
      </c>
      <c r="S87" s="64"/>
      <c r="T87" s="64"/>
      <c r="U87" s="64"/>
      <c r="V87" s="64"/>
      <c r="W87" s="64"/>
      <c r="X87" s="64"/>
      <c r="Y87" s="64"/>
      <c r="Z87" s="64"/>
    </row>
    <row r="88" spans="1:26" s="1263" customFormat="1" ht="60">
      <c r="A88" s="1311">
        <f>+A87+1</f>
        <v>2</v>
      </c>
      <c r="B88" s="15" t="s">
        <v>3027</v>
      </c>
      <c r="C88" s="15" t="s">
        <v>3027</v>
      </c>
      <c r="D88" s="15" t="s">
        <v>2593</v>
      </c>
      <c r="E88" s="303" t="s">
        <v>3064</v>
      </c>
      <c r="F88" s="281" t="s">
        <v>18</v>
      </c>
      <c r="G88" s="274" t="s">
        <v>5</v>
      </c>
      <c r="H88" s="275">
        <v>40735</v>
      </c>
      <c r="I88" s="275">
        <v>40887</v>
      </c>
      <c r="J88" s="276" t="s">
        <v>19</v>
      </c>
      <c r="K88" s="441">
        <v>5</v>
      </c>
      <c r="L88" s="705"/>
      <c r="M88" s="277">
        <v>1086</v>
      </c>
      <c r="N88" s="277" t="s">
        <v>51</v>
      </c>
      <c r="O88" s="523">
        <v>499553539</v>
      </c>
      <c r="P88" s="523">
        <v>897</v>
      </c>
      <c r="Q88" s="323"/>
      <c r="R88" s="1755"/>
      <c r="S88" s="64"/>
      <c r="T88" s="64"/>
      <c r="U88" s="64"/>
      <c r="V88" s="64"/>
      <c r="W88" s="64"/>
      <c r="X88" s="64"/>
      <c r="Y88" s="64"/>
      <c r="Z88" s="64"/>
    </row>
    <row r="89" spans="1:26" s="1263" customFormat="1" ht="75">
      <c r="A89" s="1311">
        <f t="shared" ref="A89:A94" si="0">+A88+1</f>
        <v>3</v>
      </c>
      <c r="B89" s="15" t="s">
        <v>3027</v>
      </c>
      <c r="C89" s="15" t="s">
        <v>3027</v>
      </c>
      <c r="D89" s="15" t="s">
        <v>2593</v>
      </c>
      <c r="E89" s="303" t="s">
        <v>3065</v>
      </c>
      <c r="F89" s="281" t="s">
        <v>18</v>
      </c>
      <c r="G89" s="274" t="s">
        <v>5</v>
      </c>
      <c r="H89" s="275">
        <v>40847</v>
      </c>
      <c r="I89" s="275">
        <v>40893</v>
      </c>
      <c r="J89" s="276" t="s">
        <v>19</v>
      </c>
      <c r="K89" s="441">
        <v>0</v>
      </c>
      <c r="L89" s="705">
        <v>1.5</v>
      </c>
      <c r="M89" s="277"/>
      <c r="N89" s="277" t="s">
        <v>51</v>
      </c>
      <c r="O89" s="523">
        <v>69108928</v>
      </c>
      <c r="P89" s="523" t="s">
        <v>3066</v>
      </c>
      <c r="Q89" s="323" t="s">
        <v>3067</v>
      </c>
      <c r="R89" s="1755"/>
      <c r="S89" s="64"/>
      <c r="T89" s="64"/>
      <c r="U89" s="64"/>
      <c r="V89" s="64"/>
      <c r="W89" s="64"/>
      <c r="X89" s="64"/>
      <c r="Y89" s="64"/>
      <c r="Z89" s="64"/>
    </row>
    <row r="90" spans="1:26" s="1263" customFormat="1" ht="75">
      <c r="A90" s="1311">
        <f t="shared" si="0"/>
        <v>4</v>
      </c>
      <c r="B90" s="15" t="s">
        <v>3027</v>
      </c>
      <c r="C90" s="15" t="s">
        <v>3027</v>
      </c>
      <c r="D90" s="15" t="s">
        <v>245</v>
      </c>
      <c r="E90" s="441">
        <v>2111601</v>
      </c>
      <c r="F90" s="281" t="s">
        <v>18</v>
      </c>
      <c r="G90" s="274" t="s">
        <v>5</v>
      </c>
      <c r="H90" s="275">
        <v>40815</v>
      </c>
      <c r="I90" s="275">
        <v>40969</v>
      </c>
      <c r="J90" s="276" t="s">
        <v>19</v>
      </c>
      <c r="K90" s="441">
        <v>3</v>
      </c>
      <c r="L90" s="705">
        <v>3</v>
      </c>
      <c r="M90" s="277"/>
      <c r="N90" s="277" t="s">
        <v>51</v>
      </c>
      <c r="O90" s="523">
        <v>191963545</v>
      </c>
      <c r="P90" s="523">
        <v>901</v>
      </c>
      <c r="Q90" s="323" t="s">
        <v>3068</v>
      </c>
      <c r="R90" s="1755"/>
      <c r="S90" s="64"/>
      <c r="T90" s="64"/>
      <c r="U90" s="64"/>
      <c r="V90" s="64"/>
      <c r="W90" s="64"/>
      <c r="X90" s="64"/>
      <c r="Y90" s="64"/>
      <c r="Z90" s="64"/>
    </row>
    <row r="91" spans="1:26" s="1263" customFormat="1" ht="60">
      <c r="A91" s="1311">
        <f t="shared" si="0"/>
        <v>5</v>
      </c>
      <c r="B91" s="15" t="s">
        <v>3027</v>
      </c>
      <c r="C91" s="15" t="s">
        <v>3027</v>
      </c>
      <c r="D91" s="15" t="s">
        <v>245</v>
      </c>
      <c r="E91" s="441">
        <v>2111722</v>
      </c>
      <c r="F91" s="281" t="s">
        <v>18</v>
      </c>
      <c r="G91" s="274" t="s">
        <v>5</v>
      </c>
      <c r="H91" s="275">
        <v>40820</v>
      </c>
      <c r="I91" s="275">
        <v>40974</v>
      </c>
      <c r="J91" s="276" t="s">
        <v>19</v>
      </c>
      <c r="K91" s="441">
        <v>0</v>
      </c>
      <c r="L91" s="705">
        <v>5</v>
      </c>
      <c r="M91" s="277"/>
      <c r="N91" s="277" t="s">
        <v>51</v>
      </c>
      <c r="O91" s="523">
        <v>265331448</v>
      </c>
      <c r="P91" s="523">
        <v>903</v>
      </c>
      <c r="Q91" s="323" t="s">
        <v>3069</v>
      </c>
      <c r="R91" s="1755"/>
      <c r="S91" s="64"/>
      <c r="T91" s="64"/>
      <c r="U91" s="64"/>
      <c r="V91" s="64"/>
      <c r="W91" s="64"/>
      <c r="X91" s="64"/>
      <c r="Y91" s="64"/>
      <c r="Z91" s="64"/>
    </row>
    <row r="92" spans="1:26" s="1263" customFormat="1" ht="60">
      <c r="A92" s="1311">
        <f t="shared" si="0"/>
        <v>6</v>
      </c>
      <c r="B92" s="15" t="s">
        <v>3027</v>
      </c>
      <c r="C92" s="15" t="s">
        <v>3027</v>
      </c>
      <c r="D92" s="15" t="s">
        <v>245</v>
      </c>
      <c r="E92" s="441">
        <v>2111723</v>
      </c>
      <c r="F92" s="281" t="s">
        <v>18</v>
      </c>
      <c r="G92" s="274" t="s">
        <v>5</v>
      </c>
      <c r="H92" s="275">
        <v>40820</v>
      </c>
      <c r="I92" s="275">
        <v>40974</v>
      </c>
      <c r="J92" s="276" t="s">
        <v>19</v>
      </c>
      <c r="K92" s="441"/>
      <c r="L92" s="705">
        <v>5</v>
      </c>
      <c r="M92" s="277"/>
      <c r="N92" s="277" t="s">
        <v>51</v>
      </c>
      <c r="O92" s="523">
        <v>312376639</v>
      </c>
      <c r="P92" s="523">
        <v>905</v>
      </c>
      <c r="Q92" s="323" t="s">
        <v>3070</v>
      </c>
      <c r="R92" s="1755"/>
      <c r="S92" s="64"/>
      <c r="T92" s="64"/>
      <c r="U92" s="64"/>
      <c r="V92" s="64"/>
      <c r="W92" s="64"/>
      <c r="X92" s="64"/>
      <c r="Y92" s="64"/>
      <c r="Z92" s="64"/>
    </row>
    <row r="93" spans="1:26" s="1263" customFormat="1" ht="60">
      <c r="A93" s="1311">
        <f t="shared" si="0"/>
        <v>7</v>
      </c>
      <c r="B93" s="15" t="s">
        <v>3027</v>
      </c>
      <c r="C93" s="15" t="s">
        <v>3027</v>
      </c>
      <c r="D93" s="15" t="s">
        <v>245</v>
      </c>
      <c r="E93" s="441">
        <v>2121025</v>
      </c>
      <c r="F93" s="281" t="s">
        <v>18</v>
      </c>
      <c r="G93" s="274" t="s">
        <v>5</v>
      </c>
      <c r="H93" s="275">
        <v>41024</v>
      </c>
      <c r="I93" s="275">
        <v>41181</v>
      </c>
      <c r="J93" s="276" t="s">
        <v>19</v>
      </c>
      <c r="K93" s="441">
        <v>6</v>
      </c>
      <c r="L93" s="705"/>
      <c r="M93" s="277"/>
      <c r="N93" s="277" t="s">
        <v>51</v>
      </c>
      <c r="O93" s="523">
        <v>241060482</v>
      </c>
      <c r="P93" s="523">
        <v>907</v>
      </c>
      <c r="Q93" s="323"/>
      <c r="R93" s="1755"/>
      <c r="S93" s="64"/>
      <c r="T93" s="64"/>
      <c r="U93" s="64"/>
      <c r="V93" s="64"/>
      <c r="W93" s="64"/>
      <c r="X93" s="64"/>
      <c r="Y93" s="64"/>
      <c r="Z93" s="64"/>
    </row>
    <row r="94" spans="1:26" s="1263" customFormat="1" ht="60">
      <c r="A94" s="1311">
        <f t="shared" si="0"/>
        <v>8</v>
      </c>
      <c r="B94" s="15" t="s">
        <v>3027</v>
      </c>
      <c r="C94" s="15" t="s">
        <v>3027</v>
      </c>
      <c r="D94" s="15" t="s">
        <v>245</v>
      </c>
      <c r="E94" s="441">
        <v>2121042</v>
      </c>
      <c r="F94" s="281" t="s">
        <v>18</v>
      </c>
      <c r="G94" s="274" t="s">
        <v>5</v>
      </c>
      <c r="H94" s="275">
        <v>41033</v>
      </c>
      <c r="I94" s="275">
        <v>41182</v>
      </c>
      <c r="J94" s="276" t="s">
        <v>19</v>
      </c>
      <c r="K94" s="441"/>
      <c r="L94" s="705">
        <v>4</v>
      </c>
      <c r="M94" s="277"/>
      <c r="N94" s="277" t="s">
        <v>51</v>
      </c>
      <c r="O94" s="523">
        <v>324713762</v>
      </c>
      <c r="P94" s="523">
        <v>909</v>
      </c>
      <c r="Q94" s="323" t="s">
        <v>3071</v>
      </c>
      <c r="R94" s="1755"/>
      <c r="S94" s="64"/>
      <c r="T94" s="64"/>
      <c r="U94" s="64"/>
      <c r="V94" s="64"/>
      <c r="W94" s="64"/>
      <c r="X94" s="64"/>
      <c r="Y94" s="64"/>
      <c r="Z94" s="64"/>
    </row>
    <row r="95" spans="1:26" s="136" customFormat="1">
      <c r="A95" s="129"/>
      <c r="B95" s="130" t="s">
        <v>29</v>
      </c>
      <c r="C95" s="131"/>
      <c r="D95" s="109"/>
      <c r="E95" s="132"/>
      <c r="F95" s="131"/>
      <c r="G95" s="131"/>
      <c r="H95" s="131"/>
      <c r="I95" s="133"/>
      <c r="J95" s="133"/>
      <c r="K95" s="109">
        <f>SUM(K87:K94)</f>
        <v>15</v>
      </c>
      <c r="L95" s="109">
        <f>SUM(L87:L94)</f>
        <v>18.5</v>
      </c>
      <c r="M95" s="110">
        <f>SUM(M87:M94)</f>
        <v>1536</v>
      </c>
      <c r="N95" s="109">
        <f>SUM(N87:N94)</f>
        <v>0</v>
      </c>
      <c r="O95" s="519"/>
      <c r="P95" s="519"/>
      <c r="Q95" s="135"/>
    </row>
    <row r="96" spans="1:26">
      <c r="B96" s="66"/>
      <c r="C96" s="66"/>
      <c r="D96" s="66"/>
      <c r="E96" s="68"/>
      <c r="F96" s="66"/>
      <c r="G96" s="66"/>
      <c r="H96" s="66"/>
      <c r="I96" s="66"/>
      <c r="J96" s="66"/>
      <c r="K96" s="66"/>
      <c r="L96" s="66"/>
      <c r="M96" s="66"/>
      <c r="N96" s="66"/>
      <c r="O96" s="66"/>
      <c r="P96" s="66"/>
    </row>
    <row r="97" spans="2:17">
      <c r="B97" s="19" t="s">
        <v>156</v>
      </c>
      <c r="C97" s="84">
        <f>+K95</f>
        <v>15</v>
      </c>
      <c r="H97" s="112"/>
      <c r="I97" s="112"/>
      <c r="J97" s="112"/>
      <c r="K97" s="112"/>
      <c r="L97" s="112"/>
      <c r="M97" s="112"/>
      <c r="N97" s="66"/>
      <c r="O97" s="66"/>
      <c r="P97" s="66"/>
    </row>
    <row r="99" spans="2:17" ht="15.75" thickBot="1"/>
    <row r="100" spans="2:17" ht="37.15" customHeight="1" thickBot="1">
      <c r="B100" s="24" t="s">
        <v>157</v>
      </c>
      <c r="C100" s="25" t="s">
        <v>158</v>
      </c>
      <c r="D100" s="24" t="s">
        <v>28</v>
      </c>
      <c r="E100" s="25" t="s">
        <v>159</v>
      </c>
    </row>
    <row r="101" spans="2:17">
      <c r="B101" s="85" t="s">
        <v>160</v>
      </c>
      <c r="C101" s="86">
        <v>20</v>
      </c>
      <c r="D101" s="389">
        <v>0</v>
      </c>
      <c r="E101" s="1536">
        <f>+D101+D102+D103</f>
        <v>0</v>
      </c>
    </row>
    <row r="102" spans="2:17">
      <c r="B102" s="85" t="s">
        <v>161</v>
      </c>
      <c r="C102" s="71">
        <v>30</v>
      </c>
      <c r="D102" s="390">
        <v>0</v>
      </c>
      <c r="E102" s="1537"/>
    </row>
    <row r="103" spans="2:17" ht="15.75" thickBot="1">
      <c r="B103" s="85" t="s">
        <v>162</v>
      </c>
      <c r="C103" s="87">
        <v>40</v>
      </c>
      <c r="D103" s="391">
        <v>0</v>
      </c>
      <c r="E103" s="1538"/>
    </row>
    <row r="105" spans="2:17" ht="15.75" thickBot="1"/>
    <row r="106" spans="2:17" ht="15.75" thickBot="1">
      <c r="B106" s="1532" t="s">
        <v>163</v>
      </c>
      <c r="C106" s="1533"/>
      <c r="D106" s="1533"/>
      <c r="E106" s="1533"/>
      <c r="F106" s="1533"/>
      <c r="G106" s="1533"/>
      <c r="H106" s="1533"/>
      <c r="I106" s="1533"/>
      <c r="J106" s="1533"/>
      <c r="K106" s="1533"/>
      <c r="L106" s="1533"/>
      <c r="M106" s="1533"/>
      <c r="N106" s="1534"/>
    </row>
    <row r="108" spans="2:17" ht="120" customHeight="1">
      <c r="B108" s="1309" t="s">
        <v>88</v>
      </c>
      <c r="C108" s="1309" t="s">
        <v>89</v>
      </c>
      <c r="D108" s="1309" t="s">
        <v>90</v>
      </c>
      <c r="E108" s="1309" t="s">
        <v>91</v>
      </c>
      <c r="F108" s="1309" t="s">
        <v>92</v>
      </c>
      <c r="G108" s="1309" t="s">
        <v>93</v>
      </c>
      <c r="H108" s="1309" t="s">
        <v>94</v>
      </c>
      <c r="I108" s="1309" t="s">
        <v>95</v>
      </c>
      <c r="J108" s="1522" t="s">
        <v>164</v>
      </c>
      <c r="K108" s="1529"/>
      <c r="L108" s="1523"/>
      <c r="M108" s="1309" t="s">
        <v>97</v>
      </c>
      <c r="N108" s="1309" t="s">
        <v>234</v>
      </c>
      <c r="O108" s="1309" t="s">
        <v>235</v>
      </c>
      <c r="P108" s="1522" t="s">
        <v>79</v>
      </c>
      <c r="Q108" s="1523"/>
    </row>
    <row r="109" spans="2:17" ht="45">
      <c r="B109" s="192" t="s">
        <v>1495</v>
      </c>
      <c r="C109" s="192"/>
      <c r="D109" s="72"/>
      <c r="E109" s="72"/>
      <c r="F109" s="72"/>
      <c r="G109" s="72"/>
      <c r="H109" s="72"/>
      <c r="I109" s="74"/>
      <c r="J109" s="88" t="s">
        <v>165</v>
      </c>
      <c r="K109" s="89" t="s">
        <v>166</v>
      </c>
      <c r="L109" s="77" t="s">
        <v>167</v>
      </c>
      <c r="M109" s="59"/>
      <c r="N109" s="59"/>
      <c r="O109" s="59"/>
      <c r="P109" s="1689" t="s">
        <v>3238</v>
      </c>
      <c r="Q109" s="1690"/>
    </row>
    <row r="110" spans="2:17" ht="30">
      <c r="B110" s="192" t="s">
        <v>1075</v>
      </c>
      <c r="C110" s="192"/>
      <c r="D110" s="72"/>
      <c r="E110" s="72"/>
      <c r="F110" s="72"/>
      <c r="G110" s="72"/>
      <c r="H110" s="72"/>
      <c r="I110" s="74"/>
      <c r="J110" s="88"/>
      <c r="K110" s="89"/>
      <c r="L110" s="77"/>
      <c r="M110" s="59"/>
      <c r="N110" s="59"/>
      <c r="O110" s="59"/>
      <c r="P110" s="1691"/>
      <c r="Q110" s="1692"/>
    </row>
    <row r="111" spans="2:17" ht="33.6" customHeight="1">
      <c r="B111" s="192" t="s">
        <v>227</v>
      </c>
      <c r="C111" s="192"/>
      <c r="D111" s="72"/>
      <c r="E111" s="72"/>
      <c r="F111" s="72"/>
      <c r="G111" s="72"/>
      <c r="H111" s="72"/>
      <c r="I111" s="74"/>
      <c r="J111" s="88"/>
      <c r="K111" s="77"/>
      <c r="L111" s="77"/>
      <c r="M111" s="59"/>
      <c r="N111" s="59"/>
      <c r="O111" s="59"/>
      <c r="P111" s="1705"/>
      <c r="Q111" s="1706"/>
    </row>
    <row r="114" spans="2:7" ht="15.75" thickBot="1"/>
    <row r="115" spans="2:7" ht="54" customHeight="1">
      <c r="B115" s="1283" t="s">
        <v>17</v>
      </c>
      <c r="C115" s="1283" t="s">
        <v>157</v>
      </c>
      <c r="D115" s="1309" t="s">
        <v>158</v>
      </c>
      <c r="E115" s="1283" t="s">
        <v>28</v>
      </c>
      <c r="F115" s="25" t="s">
        <v>228</v>
      </c>
      <c r="G115" s="178"/>
    </row>
    <row r="116" spans="2:7" ht="120.75" customHeight="1">
      <c r="B116" s="1540" t="s">
        <v>229</v>
      </c>
      <c r="C116" s="115" t="s">
        <v>230</v>
      </c>
      <c r="D116" s="1256">
        <v>25</v>
      </c>
      <c r="E116" s="390">
        <v>0</v>
      </c>
      <c r="F116" s="1541">
        <f>+E116+E117+E118</f>
        <v>0</v>
      </c>
      <c r="G116" s="27"/>
    </row>
    <row r="117" spans="2:7" ht="120">
      <c r="B117" s="1540"/>
      <c r="C117" s="115" t="s">
        <v>231</v>
      </c>
      <c r="D117" s="1262">
        <v>25</v>
      </c>
      <c r="E117" s="390">
        <v>0</v>
      </c>
      <c r="F117" s="1542"/>
      <c r="G117" s="27"/>
    </row>
    <row r="118" spans="2:7" ht="90">
      <c r="B118" s="1540"/>
      <c r="C118" s="115" t="s">
        <v>232</v>
      </c>
      <c r="D118" s="1256">
        <v>10</v>
      </c>
      <c r="E118" s="390">
        <v>0</v>
      </c>
      <c r="F118" s="1543"/>
      <c r="G118" s="27"/>
    </row>
    <row r="119" spans="2:7">
      <c r="C119" s="57"/>
    </row>
    <row r="121" spans="2:7">
      <c r="B121" s="8" t="s">
        <v>233</v>
      </c>
    </row>
    <row r="124" spans="2:7">
      <c r="B124" s="1309" t="s">
        <v>17</v>
      </c>
      <c r="C124" s="1309" t="s">
        <v>27</v>
      </c>
      <c r="D124" s="1283" t="s">
        <v>28</v>
      </c>
      <c r="E124" s="1283" t="s">
        <v>29</v>
      </c>
    </row>
    <row r="125" spans="2:7" ht="30">
      <c r="B125" s="1302" t="s">
        <v>236</v>
      </c>
      <c r="C125" s="1262">
        <v>40</v>
      </c>
      <c r="D125" s="1256">
        <f>+E101</f>
        <v>0</v>
      </c>
      <c r="E125" s="1519">
        <f>+D125+D126</f>
        <v>0</v>
      </c>
    </row>
    <row r="126" spans="2:7" ht="68.25" customHeight="1">
      <c r="B126" s="1302" t="s">
        <v>237</v>
      </c>
      <c r="C126" s="1262">
        <v>60</v>
      </c>
      <c r="D126" s="1256">
        <f>+F116</f>
        <v>0</v>
      </c>
      <c r="E126" s="1520"/>
    </row>
  </sheetData>
  <mergeCells count="40">
    <mergeCell ref="B116:B118"/>
    <mergeCell ref="F116:F118"/>
    <mergeCell ref="E125:E126"/>
    <mergeCell ref="R87:R94"/>
    <mergeCell ref="E101:E103"/>
    <mergeCell ref="B106:N106"/>
    <mergeCell ref="J108:L108"/>
    <mergeCell ref="P108:Q108"/>
    <mergeCell ref="P109:Q111"/>
    <mergeCell ref="Q86:R86"/>
    <mergeCell ref="C51:N51"/>
    <mergeCell ref="B53:N53"/>
    <mergeCell ref="O56:P56"/>
    <mergeCell ref="O57:P57"/>
    <mergeCell ref="B63:N63"/>
    <mergeCell ref="J66:L66"/>
    <mergeCell ref="P66:Q66"/>
    <mergeCell ref="B73:N73"/>
    <mergeCell ref="D76:E76"/>
    <mergeCell ref="D77:E77"/>
    <mergeCell ref="B80:P80"/>
    <mergeCell ref="B83:N83"/>
    <mergeCell ref="Q41:Q44"/>
    <mergeCell ref="B47:B48"/>
    <mergeCell ref="C47:C48"/>
    <mergeCell ref="D47:E47"/>
    <mergeCell ref="F47:F48"/>
    <mergeCell ref="F49:F50"/>
    <mergeCell ref="C10:E10"/>
    <mergeCell ref="B14:C15"/>
    <mergeCell ref="B16:C16"/>
    <mergeCell ref="E24:E25"/>
    <mergeCell ref="E34:E35"/>
    <mergeCell ref="M37:N37"/>
    <mergeCell ref="B2:P2"/>
    <mergeCell ref="B4:P4"/>
    <mergeCell ref="C6:N6"/>
    <mergeCell ref="C7:N7"/>
    <mergeCell ref="C8:N8"/>
    <mergeCell ref="C9:N9"/>
  </mergeCells>
  <dataValidations count="2">
    <dataValidation type="list" allowBlank="1" showInputMessage="1" showErrorMessage="1" sqref="WVE983042 A65538 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A131074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A196610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A262146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A327682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A393218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A458754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A524290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A589826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A655362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A720898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A786434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A851970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A917506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A983042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2 WLL983042 C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C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C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C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C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C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C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C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C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C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C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C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C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C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C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3262</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17</v>
      </c>
      <c r="E15" s="42">
        <v>835312400</v>
      </c>
      <c r="F15" s="513">
        <v>400</v>
      </c>
      <c r="G15" s="150"/>
      <c r="I15" s="45"/>
      <c r="J15" s="45"/>
      <c r="K15" s="45"/>
      <c r="L15" s="45"/>
      <c r="M15" s="45"/>
      <c r="N15" s="1289"/>
    </row>
    <row r="16" spans="2:16" ht="15.75" thickBot="1">
      <c r="B16" s="1517" t="s">
        <v>13</v>
      </c>
      <c r="C16" s="1518"/>
      <c r="D16" s="1265"/>
      <c r="E16" s="502">
        <f>SUM(E15:E15)</f>
        <v>835312400</v>
      </c>
      <c r="F16" s="721">
        <f>SUM(F15:F15)</f>
        <v>400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320</v>
      </c>
      <c r="D18" s="224"/>
      <c r="E18" s="225">
        <f>E16</f>
        <v>835312400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+D124</f>
        <v>0</v>
      </c>
      <c r="E34" s="1519">
        <f>+D34+D35</f>
        <v>0</v>
      </c>
      <c r="F34" s="78"/>
      <c r="G34" s="57"/>
      <c r="H34" s="57"/>
      <c r="I34" s="39"/>
      <c r="J34" s="39"/>
      <c r="K34" s="39"/>
      <c r="L34" s="39"/>
      <c r="M34" s="39"/>
      <c r="N34" s="1289"/>
    </row>
    <row r="35" spans="1:26" ht="82.5" customHeight="1">
      <c r="A35" s="142"/>
      <c r="B35" s="1302" t="s">
        <v>31</v>
      </c>
      <c r="C35" s="1262">
        <v>60</v>
      </c>
      <c r="D35" s="1256">
        <f>+D125</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120">
      <c r="B67" s="91" t="s">
        <v>1289</v>
      </c>
      <c r="C67" s="91" t="s">
        <v>1185</v>
      </c>
      <c r="D67" s="91" t="s">
        <v>3263</v>
      </c>
      <c r="E67" s="420">
        <v>25296554</v>
      </c>
      <c r="F67" s="91" t="s">
        <v>3124</v>
      </c>
      <c r="G67" s="91" t="s">
        <v>3264</v>
      </c>
      <c r="H67" s="428">
        <v>40515</v>
      </c>
      <c r="I67" s="91"/>
      <c r="J67" s="91" t="s">
        <v>3163</v>
      </c>
      <c r="K67" s="91" t="s">
        <v>3265</v>
      </c>
      <c r="L67" s="91" t="s">
        <v>3108</v>
      </c>
      <c r="M67" s="1269" t="s">
        <v>18</v>
      </c>
      <c r="N67" s="1269" t="s">
        <v>18</v>
      </c>
      <c r="O67" s="1269" t="s">
        <v>18</v>
      </c>
      <c r="P67" s="91"/>
      <c r="Q67" s="91"/>
    </row>
    <row r="68" spans="2:17" s="30" customFormat="1" ht="120">
      <c r="B68" s="91" t="s">
        <v>277</v>
      </c>
      <c r="C68" s="91" t="s">
        <v>1185</v>
      </c>
      <c r="D68" s="91" t="s">
        <v>3266</v>
      </c>
      <c r="E68" s="420">
        <v>1061703971</v>
      </c>
      <c r="F68" s="91" t="s">
        <v>277</v>
      </c>
      <c r="G68" s="91" t="s">
        <v>438</v>
      </c>
      <c r="H68" s="428">
        <v>41447</v>
      </c>
      <c r="I68" s="91"/>
      <c r="J68" s="91" t="s">
        <v>3163</v>
      </c>
      <c r="K68" s="91" t="s">
        <v>3267</v>
      </c>
      <c r="L68" s="91" t="s">
        <v>3108</v>
      </c>
      <c r="M68" s="1269" t="s">
        <v>18</v>
      </c>
      <c r="N68" s="1269" t="s">
        <v>18</v>
      </c>
      <c r="O68" s="1269" t="s">
        <v>18</v>
      </c>
      <c r="P68" s="91"/>
      <c r="Q68" s="91"/>
    </row>
    <row r="69" spans="2:17" s="30" customFormat="1" ht="120">
      <c r="B69" s="91" t="s">
        <v>277</v>
      </c>
      <c r="C69" s="91" t="s">
        <v>1185</v>
      </c>
      <c r="D69" s="91" t="s">
        <v>3268</v>
      </c>
      <c r="E69" s="420">
        <v>34566265</v>
      </c>
      <c r="F69" s="91" t="s">
        <v>277</v>
      </c>
      <c r="G69" s="91" t="s">
        <v>3053</v>
      </c>
      <c r="H69" s="428">
        <v>41516</v>
      </c>
      <c r="I69" s="91"/>
      <c r="J69" s="91" t="s">
        <v>3163</v>
      </c>
      <c r="K69" s="91" t="s">
        <v>3048</v>
      </c>
      <c r="L69" s="91" t="s">
        <v>3108</v>
      </c>
      <c r="M69" s="1269" t="s">
        <v>18</v>
      </c>
      <c r="N69" s="1269" t="s">
        <v>18</v>
      </c>
      <c r="O69" s="1269" t="s">
        <v>18</v>
      </c>
      <c r="P69" s="91"/>
      <c r="Q69" s="91"/>
    </row>
    <row r="70" spans="2:17" s="30" customFormat="1" ht="120">
      <c r="B70" s="91" t="s">
        <v>3269</v>
      </c>
      <c r="C70" s="91" t="s">
        <v>1185</v>
      </c>
      <c r="D70" s="91" t="s">
        <v>3270</v>
      </c>
      <c r="E70" s="420">
        <v>34540351</v>
      </c>
      <c r="F70" s="91" t="s">
        <v>277</v>
      </c>
      <c r="G70" s="91" t="s">
        <v>3053</v>
      </c>
      <c r="H70" s="428">
        <v>38558</v>
      </c>
      <c r="I70" s="91"/>
      <c r="J70" s="91" t="s">
        <v>3163</v>
      </c>
      <c r="K70" s="91" t="s">
        <v>3265</v>
      </c>
      <c r="L70" s="91" t="s">
        <v>3108</v>
      </c>
      <c r="M70" s="1269" t="s">
        <v>18</v>
      </c>
      <c r="N70" s="1269" t="s">
        <v>18</v>
      </c>
      <c r="O70" s="1269" t="s">
        <v>18</v>
      </c>
      <c r="P70" s="91"/>
      <c r="Q70" s="91"/>
    </row>
    <row r="72" spans="2:17" ht="15.75" thickBot="1"/>
    <row r="73" spans="2:17" ht="15.75" thickBot="1">
      <c r="B73" s="1532" t="s">
        <v>139</v>
      </c>
      <c r="C73" s="1533"/>
      <c r="D73" s="1533"/>
      <c r="E73" s="1533"/>
      <c r="F73" s="1533"/>
      <c r="G73" s="1533"/>
      <c r="H73" s="1533"/>
      <c r="I73" s="1533"/>
      <c r="J73" s="1533"/>
      <c r="K73" s="1533"/>
      <c r="L73" s="1533"/>
      <c r="M73" s="1533"/>
      <c r="N73" s="1534"/>
    </row>
    <row r="76" spans="2:17" ht="30">
      <c r="B76" s="22" t="s">
        <v>17</v>
      </c>
      <c r="C76" s="22" t="s">
        <v>80</v>
      </c>
      <c r="D76" s="1522" t="s">
        <v>79</v>
      </c>
      <c r="E76" s="1523"/>
    </row>
    <row r="77" spans="2:17" ht="30">
      <c r="B77" s="78" t="s">
        <v>140</v>
      </c>
      <c r="C77" s="59" t="s">
        <v>18</v>
      </c>
      <c r="D77" s="1535"/>
      <c r="E77" s="1535"/>
    </row>
    <row r="80" spans="2:17">
      <c r="B80" s="1505" t="s">
        <v>141</v>
      </c>
      <c r="C80" s="1506"/>
      <c r="D80" s="1506"/>
      <c r="E80" s="1506"/>
      <c r="F80" s="1506"/>
      <c r="G80" s="1506"/>
      <c r="H80" s="1506"/>
      <c r="I80" s="1506"/>
      <c r="J80" s="1506"/>
      <c r="K80" s="1506"/>
      <c r="L80" s="1506"/>
      <c r="M80" s="1506"/>
      <c r="N80" s="1506"/>
      <c r="O80" s="1506"/>
      <c r="P80" s="1506"/>
    </row>
    <row r="82" spans="1:26" ht="15.75" thickBot="1"/>
    <row r="83" spans="1:26" ht="15.75" thickBot="1">
      <c r="B83" s="1532" t="s">
        <v>142</v>
      </c>
      <c r="C83" s="1533"/>
      <c r="D83" s="1533"/>
      <c r="E83" s="1533"/>
      <c r="F83" s="1533"/>
      <c r="G83" s="1533"/>
      <c r="H83" s="1533"/>
      <c r="I83" s="1533"/>
      <c r="J83" s="1533"/>
      <c r="K83" s="1533"/>
      <c r="L83" s="1533"/>
      <c r="M83" s="1533"/>
      <c r="N83" s="1534"/>
    </row>
    <row r="85" spans="1:26" ht="15.75" thickBot="1">
      <c r="M85" s="10"/>
      <c r="N85" s="10"/>
    </row>
    <row r="86" spans="1:26" s="39" customFormat="1" ht="109.5" customHeight="1">
      <c r="B86" s="11" t="s">
        <v>33</v>
      </c>
      <c r="C86" s="11" t="s">
        <v>34</v>
      </c>
      <c r="D86" s="11" t="s">
        <v>35</v>
      </c>
      <c r="E86" s="11" t="s">
        <v>36</v>
      </c>
      <c r="F86" s="11" t="s">
        <v>37</v>
      </c>
      <c r="G86" s="11" t="s">
        <v>38</v>
      </c>
      <c r="H86" s="11" t="s">
        <v>39</v>
      </c>
      <c r="I86" s="11" t="s">
        <v>40</v>
      </c>
      <c r="J86" s="11" t="s">
        <v>41</v>
      </c>
      <c r="K86" s="11" t="s">
        <v>42</v>
      </c>
      <c r="L86" s="11" t="s">
        <v>43</v>
      </c>
      <c r="M86" s="12" t="s">
        <v>44</v>
      </c>
      <c r="N86" s="11" t="s">
        <v>45</v>
      </c>
      <c r="O86" s="11" t="s">
        <v>46</v>
      </c>
      <c r="P86" s="13" t="s">
        <v>47</v>
      </c>
      <c r="Q86" s="1752" t="s">
        <v>48</v>
      </c>
      <c r="R86" s="1752"/>
    </row>
    <row r="87" spans="1:26" s="1263" customFormat="1" ht="60">
      <c r="A87" s="1311">
        <v>1</v>
      </c>
      <c r="B87" s="15" t="s">
        <v>3027</v>
      </c>
      <c r="C87" s="15" t="s">
        <v>3027</v>
      </c>
      <c r="D87" s="15" t="s">
        <v>2593</v>
      </c>
      <c r="E87" s="303" t="s">
        <v>3062</v>
      </c>
      <c r="F87" s="281" t="s">
        <v>18</v>
      </c>
      <c r="G87" s="274" t="s">
        <v>5</v>
      </c>
      <c r="H87" s="275">
        <v>40679</v>
      </c>
      <c r="I87" s="275">
        <v>40710</v>
      </c>
      <c r="J87" s="276" t="s">
        <v>19</v>
      </c>
      <c r="K87" s="441">
        <v>1</v>
      </c>
      <c r="L87" s="705"/>
      <c r="M87" s="277">
        <v>450</v>
      </c>
      <c r="N87" s="277" t="s">
        <v>51</v>
      </c>
      <c r="O87" s="277">
        <v>40622671</v>
      </c>
      <c r="P87" s="523">
        <v>897</v>
      </c>
      <c r="Q87" s="323"/>
      <c r="R87" s="1755" t="s">
        <v>3228</v>
      </c>
      <c r="S87" s="64"/>
      <c r="T87" s="64"/>
      <c r="U87" s="64"/>
      <c r="V87" s="64"/>
      <c r="W87" s="64"/>
      <c r="X87" s="64"/>
      <c r="Y87" s="64"/>
      <c r="Z87" s="64"/>
    </row>
    <row r="88" spans="1:26" s="1263" customFormat="1" ht="60">
      <c r="A88" s="1311">
        <f>+A87+1</f>
        <v>2</v>
      </c>
      <c r="B88" s="15" t="s">
        <v>3027</v>
      </c>
      <c r="C88" s="15" t="s">
        <v>3027</v>
      </c>
      <c r="D88" s="15" t="s">
        <v>2593</v>
      </c>
      <c r="E88" s="303" t="s">
        <v>3064</v>
      </c>
      <c r="F88" s="281" t="s">
        <v>18</v>
      </c>
      <c r="G88" s="274" t="s">
        <v>5</v>
      </c>
      <c r="H88" s="275">
        <v>40735</v>
      </c>
      <c r="I88" s="275">
        <v>40887</v>
      </c>
      <c r="J88" s="276" t="s">
        <v>19</v>
      </c>
      <c r="K88" s="441">
        <v>5</v>
      </c>
      <c r="L88" s="705"/>
      <c r="M88" s="277">
        <v>1086</v>
      </c>
      <c r="N88" s="277" t="s">
        <v>51</v>
      </c>
      <c r="O88" s="523">
        <v>499553539</v>
      </c>
      <c r="P88" s="523">
        <v>897</v>
      </c>
      <c r="Q88" s="323"/>
      <c r="R88" s="1755"/>
      <c r="S88" s="64"/>
      <c r="T88" s="64"/>
      <c r="U88" s="64"/>
      <c r="V88" s="64"/>
      <c r="W88" s="64"/>
      <c r="X88" s="64"/>
      <c r="Y88" s="64"/>
      <c r="Z88" s="64"/>
    </row>
    <row r="89" spans="1:26" s="1263" customFormat="1" ht="75">
      <c r="A89" s="1311">
        <f t="shared" ref="A89:A94" si="0">+A88+1</f>
        <v>3</v>
      </c>
      <c r="B89" s="15" t="s">
        <v>3027</v>
      </c>
      <c r="C89" s="15" t="s">
        <v>3027</v>
      </c>
      <c r="D89" s="15" t="s">
        <v>2593</v>
      </c>
      <c r="E89" s="303" t="s">
        <v>3065</v>
      </c>
      <c r="F89" s="281" t="s">
        <v>18</v>
      </c>
      <c r="G89" s="274" t="s">
        <v>5</v>
      </c>
      <c r="H89" s="275">
        <v>40847</v>
      </c>
      <c r="I89" s="275">
        <v>40893</v>
      </c>
      <c r="J89" s="276" t="s">
        <v>19</v>
      </c>
      <c r="K89" s="441">
        <v>0</v>
      </c>
      <c r="L89" s="705">
        <v>1.5</v>
      </c>
      <c r="M89" s="277"/>
      <c r="N89" s="277" t="s">
        <v>51</v>
      </c>
      <c r="O89" s="523">
        <v>69108928</v>
      </c>
      <c r="P89" s="523" t="s">
        <v>3066</v>
      </c>
      <c r="Q89" s="323" t="s">
        <v>3067</v>
      </c>
      <c r="R89" s="1755"/>
      <c r="S89" s="64"/>
      <c r="T89" s="64"/>
      <c r="U89" s="64"/>
      <c r="V89" s="64"/>
      <c r="W89" s="64"/>
      <c r="X89" s="64"/>
      <c r="Y89" s="64"/>
      <c r="Z89" s="64"/>
    </row>
    <row r="90" spans="1:26" s="1263" customFormat="1" ht="75">
      <c r="A90" s="1311">
        <f t="shared" si="0"/>
        <v>4</v>
      </c>
      <c r="B90" s="15" t="s">
        <v>3027</v>
      </c>
      <c r="C90" s="15" t="s">
        <v>3027</v>
      </c>
      <c r="D90" s="15" t="s">
        <v>245</v>
      </c>
      <c r="E90" s="441">
        <v>2111601</v>
      </c>
      <c r="F90" s="281" t="s">
        <v>18</v>
      </c>
      <c r="G90" s="274" t="s">
        <v>5</v>
      </c>
      <c r="H90" s="275">
        <v>40815</v>
      </c>
      <c r="I90" s="275">
        <v>40969</v>
      </c>
      <c r="J90" s="276" t="s">
        <v>19</v>
      </c>
      <c r="K90" s="441">
        <v>3</v>
      </c>
      <c r="L90" s="705">
        <v>3</v>
      </c>
      <c r="M90" s="277"/>
      <c r="N90" s="277" t="s">
        <v>51</v>
      </c>
      <c r="O90" s="523">
        <v>191963545</v>
      </c>
      <c r="P90" s="523">
        <v>901</v>
      </c>
      <c r="Q90" s="323" t="s">
        <v>3068</v>
      </c>
      <c r="R90" s="1755"/>
      <c r="S90" s="64"/>
      <c r="T90" s="64"/>
      <c r="U90" s="64"/>
      <c r="V90" s="64"/>
      <c r="W90" s="64"/>
      <c r="X90" s="64"/>
      <c r="Y90" s="64"/>
      <c r="Z90" s="64"/>
    </row>
    <row r="91" spans="1:26" s="1263" customFormat="1" ht="60">
      <c r="A91" s="1311">
        <f t="shared" si="0"/>
        <v>5</v>
      </c>
      <c r="B91" s="15" t="s">
        <v>3027</v>
      </c>
      <c r="C91" s="15" t="s">
        <v>3027</v>
      </c>
      <c r="D91" s="15" t="s">
        <v>245</v>
      </c>
      <c r="E91" s="441">
        <v>2111722</v>
      </c>
      <c r="F91" s="281" t="s">
        <v>18</v>
      </c>
      <c r="G91" s="274" t="s">
        <v>5</v>
      </c>
      <c r="H91" s="275">
        <v>40820</v>
      </c>
      <c r="I91" s="275">
        <v>40974</v>
      </c>
      <c r="J91" s="276" t="s">
        <v>19</v>
      </c>
      <c r="K91" s="441">
        <v>0</v>
      </c>
      <c r="L91" s="705">
        <v>5</v>
      </c>
      <c r="M91" s="277"/>
      <c r="N91" s="277" t="s">
        <v>51</v>
      </c>
      <c r="O91" s="523">
        <v>265331448</v>
      </c>
      <c r="P91" s="523">
        <v>903</v>
      </c>
      <c r="Q91" s="323" t="s">
        <v>3069</v>
      </c>
      <c r="R91" s="1755"/>
      <c r="S91" s="64"/>
      <c r="T91" s="64"/>
      <c r="U91" s="64"/>
      <c r="V91" s="64"/>
      <c r="W91" s="64"/>
      <c r="X91" s="64"/>
      <c r="Y91" s="64"/>
      <c r="Z91" s="64"/>
    </row>
    <row r="92" spans="1:26" s="1263" customFormat="1" ht="60">
      <c r="A92" s="1311">
        <f t="shared" si="0"/>
        <v>6</v>
      </c>
      <c r="B92" s="15" t="s">
        <v>3027</v>
      </c>
      <c r="C92" s="15" t="s">
        <v>3027</v>
      </c>
      <c r="D92" s="15" t="s">
        <v>245</v>
      </c>
      <c r="E92" s="441">
        <v>2111723</v>
      </c>
      <c r="F92" s="281" t="s">
        <v>18</v>
      </c>
      <c r="G92" s="274" t="s">
        <v>5</v>
      </c>
      <c r="H92" s="275">
        <v>40820</v>
      </c>
      <c r="I92" s="275">
        <v>40974</v>
      </c>
      <c r="J92" s="276" t="s">
        <v>19</v>
      </c>
      <c r="K92" s="441"/>
      <c r="L92" s="705">
        <v>5</v>
      </c>
      <c r="M92" s="277"/>
      <c r="N92" s="277" t="s">
        <v>51</v>
      </c>
      <c r="O92" s="523">
        <v>312376639</v>
      </c>
      <c r="P92" s="523">
        <v>905</v>
      </c>
      <c r="Q92" s="323" t="s">
        <v>3070</v>
      </c>
      <c r="R92" s="1755"/>
      <c r="S92" s="64"/>
      <c r="T92" s="64"/>
      <c r="U92" s="64"/>
      <c r="V92" s="64"/>
      <c r="W92" s="64"/>
      <c r="X92" s="64"/>
      <c r="Y92" s="64"/>
      <c r="Z92" s="64"/>
    </row>
    <row r="93" spans="1:26" s="1263" customFormat="1" ht="60">
      <c r="A93" s="1311">
        <f t="shared" si="0"/>
        <v>7</v>
      </c>
      <c r="B93" s="15" t="s">
        <v>3027</v>
      </c>
      <c r="C93" s="15" t="s">
        <v>3027</v>
      </c>
      <c r="D93" s="15" t="s">
        <v>245</v>
      </c>
      <c r="E93" s="441">
        <v>2121025</v>
      </c>
      <c r="F93" s="281" t="s">
        <v>18</v>
      </c>
      <c r="G93" s="274" t="s">
        <v>5</v>
      </c>
      <c r="H93" s="275">
        <v>41024</v>
      </c>
      <c r="I93" s="275">
        <v>41181</v>
      </c>
      <c r="J93" s="276" t="s">
        <v>19</v>
      </c>
      <c r="K93" s="441">
        <v>6</v>
      </c>
      <c r="L93" s="705"/>
      <c r="M93" s="277"/>
      <c r="N93" s="277" t="s">
        <v>51</v>
      </c>
      <c r="O93" s="523">
        <v>241060482</v>
      </c>
      <c r="P93" s="523">
        <v>907</v>
      </c>
      <c r="Q93" s="323"/>
      <c r="R93" s="1755"/>
      <c r="S93" s="64"/>
      <c r="T93" s="64"/>
      <c r="U93" s="64"/>
      <c r="V93" s="64"/>
      <c r="W93" s="64"/>
      <c r="X93" s="64"/>
      <c r="Y93" s="64"/>
      <c r="Z93" s="64"/>
    </row>
    <row r="94" spans="1:26" s="1263" customFormat="1" ht="60">
      <c r="A94" s="1311">
        <f t="shared" si="0"/>
        <v>8</v>
      </c>
      <c r="B94" s="15" t="s">
        <v>3027</v>
      </c>
      <c r="C94" s="15" t="s">
        <v>3027</v>
      </c>
      <c r="D94" s="15" t="s">
        <v>245</v>
      </c>
      <c r="E94" s="441">
        <v>2121042</v>
      </c>
      <c r="F94" s="281" t="s">
        <v>18</v>
      </c>
      <c r="G94" s="274" t="s">
        <v>5</v>
      </c>
      <c r="H94" s="275">
        <v>41033</v>
      </c>
      <c r="I94" s="275">
        <v>41182</v>
      </c>
      <c r="J94" s="276" t="s">
        <v>19</v>
      </c>
      <c r="K94" s="441"/>
      <c r="L94" s="705">
        <v>4</v>
      </c>
      <c r="M94" s="277"/>
      <c r="N94" s="277" t="s">
        <v>51</v>
      </c>
      <c r="O94" s="523">
        <v>324713762</v>
      </c>
      <c r="P94" s="523">
        <v>909</v>
      </c>
      <c r="Q94" s="323" t="s">
        <v>3071</v>
      </c>
      <c r="R94" s="1755"/>
      <c r="S94" s="64"/>
      <c r="T94" s="64"/>
      <c r="U94" s="64"/>
      <c r="V94" s="64"/>
      <c r="W94" s="64"/>
      <c r="X94" s="64"/>
      <c r="Y94" s="64"/>
      <c r="Z94" s="64"/>
    </row>
    <row r="95" spans="1:26" s="136" customFormat="1">
      <c r="A95" s="129"/>
      <c r="B95" s="130" t="s">
        <v>29</v>
      </c>
      <c r="C95" s="131"/>
      <c r="D95" s="109"/>
      <c r="E95" s="132"/>
      <c r="F95" s="131"/>
      <c r="G95" s="131"/>
      <c r="H95" s="131"/>
      <c r="I95" s="133"/>
      <c r="J95" s="133"/>
      <c r="K95" s="109">
        <f>SUM(K87:K94)</f>
        <v>15</v>
      </c>
      <c r="L95" s="109">
        <f>SUM(L87:L94)</f>
        <v>18.5</v>
      </c>
      <c r="M95" s="110">
        <f>SUM(M87:M94)</f>
        <v>1536</v>
      </c>
      <c r="N95" s="109">
        <f>SUM(N87:N94)</f>
        <v>0</v>
      </c>
      <c r="O95" s="519"/>
      <c r="P95" s="519"/>
      <c r="Q95" s="135"/>
    </row>
    <row r="96" spans="1:26">
      <c r="B96" s="66"/>
      <c r="C96" s="66"/>
      <c r="D96" s="66"/>
      <c r="E96" s="68"/>
      <c r="F96" s="66"/>
      <c r="G96" s="66"/>
      <c r="H96" s="66"/>
      <c r="I96" s="66"/>
      <c r="J96" s="66"/>
      <c r="K96" s="66"/>
      <c r="L96" s="66"/>
      <c r="M96" s="66"/>
      <c r="N96" s="66"/>
      <c r="O96" s="66"/>
      <c r="P96" s="66"/>
    </row>
    <row r="97" spans="2:17">
      <c r="B97" s="19" t="s">
        <v>156</v>
      </c>
      <c r="C97" s="84">
        <f>+K95</f>
        <v>15</v>
      </c>
      <c r="H97" s="112"/>
      <c r="I97" s="112"/>
      <c r="J97" s="112"/>
      <c r="K97" s="112"/>
      <c r="L97" s="112"/>
      <c r="M97" s="112"/>
      <c r="N97" s="66"/>
      <c r="O97" s="66"/>
      <c r="P97" s="66"/>
    </row>
    <row r="99" spans="2:17" ht="15.75" thickBot="1"/>
    <row r="100" spans="2:17" ht="37.15" customHeight="1" thickBot="1">
      <c r="B100" s="24" t="s">
        <v>157</v>
      </c>
      <c r="C100" s="25" t="s">
        <v>158</v>
      </c>
      <c r="D100" s="24" t="s">
        <v>28</v>
      </c>
      <c r="E100" s="25" t="s">
        <v>159</v>
      </c>
    </row>
    <row r="101" spans="2:17">
      <c r="B101" s="85" t="s">
        <v>160</v>
      </c>
      <c r="C101" s="86">
        <v>20</v>
      </c>
      <c r="D101" s="389">
        <v>0</v>
      </c>
      <c r="E101" s="1536">
        <f>+D101+D102+D103</f>
        <v>0</v>
      </c>
    </row>
    <row r="102" spans="2:17">
      <c r="B102" s="85" t="s">
        <v>161</v>
      </c>
      <c r="C102" s="71">
        <v>30</v>
      </c>
      <c r="D102" s="390">
        <v>0</v>
      </c>
      <c r="E102" s="1537"/>
    </row>
    <row r="103" spans="2:17" ht="15.75" thickBot="1">
      <c r="B103" s="85" t="s">
        <v>162</v>
      </c>
      <c r="C103" s="87">
        <v>40</v>
      </c>
      <c r="D103" s="391">
        <v>0</v>
      </c>
      <c r="E103" s="1538"/>
    </row>
    <row r="105" spans="2:17" ht="15.75" thickBot="1"/>
    <row r="106" spans="2:17" ht="15.75" thickBot="1">
      <c r="B106" s="1532" t="s">
        <v>163</v>
      </c>
      <c r="C106" s="1533"/>
      <c r="D106" s="1533"/>
      <c r="E106" s="1533"/>
      <c r="F106" s="1533"/>
      <c r="G106" s="1533"/>
      <c r="H106" s="1533"/>
      <c r="I106" s="1533"/>
      <c r="J106" s="1533"/>
      <c r="K106" s="1533"/>
      <c r="L106" s="1533"/>
      <c r="M106" s="1533"/>
      <c r="N106" s="1534"/>
    </row>
    <row r="108" spans="2:17" ht="76.5" customHeight="1">
      <c r="B108" s="1309" t="s">
        <v>88</v>
      </c>
      <c r="C108" s="1309" t="s">
        <v>89</v>
      </c>
      <c r="D108" s="1309" t="s">
        <v>90</v>
      </c>
      <c r="E108" s="1309" t="s">
        <v>91</v>
      </c>
      <c r="F108" s="1309" t="s">
        <v>92</v>
      </c>
      <c r="G108" s="1309" t="s">
        <v>93</v>
      </c>
      <c r="H108" s="1309" t="s">
        <v>94</v>
      </c>
      <c r="I108" s="1309" t="s">
        <v>95</v>
      </c>
      <c r="J108" s="1522" t="s">
        <v>164</v>
      </c>
      <c r="K108" s="1529"/>
      <c r="L108" s="1523"/>
      <c r="M108" s="1309" t="s">
        <v>97</v>
      </c>
      <c r="N108" s="1309" t="s">
        <v>234</v>
      </c>
      <c r="O108" s="1309" t="s">
        <v>235</v>
      </c>
      <c r="P108" s="1522" t="s">
        <v>79</v>
      </c>
      <c r="Q108" s="1523"/>
    </row>
    <row r="109" spans="2:17" ht="45">
      <c r="B109" s="192" t="s">
        <v>1495</v>
      </c>
      <c r="C109" s="192"/>
      <c r="D109" s="72"/>
      <c r="E109" s="72"/>
      <c r="F109" s="72"/>
      <c r="G109" s="72"/>
      <c r="H109" s="72"/>
      <c r="I109" s="74"/>
      <c r="J109" s="88" t="s">
        <v>165</v>
      </c>
      <c r="K109" s="89" t="s">
        <v>166</v>
      </c>
      <c r="L109" s="77" t="s">
        <v>167</v>
      </c>
      <c r="M109" s="59"/>
      <c r="N109" s="59"/>
      <c r="O109" s="59"/>
      <c r="P109" s="1689" t="s">
        <v>3238</v>
      </c>
      <c r="Q109" s="1690"/>
    </row>
    <row r="110" spans="2:17" ht="30">
      <c r="B110" s="192" t="s">
        <v>1075</v>
      </c>
      <c r="C110" s="192"/>
      <c r="D110" s="72"/>
      <c r="E110" s="72"/>
      <c r="F110" s="72"/>
      <c r="G110" s="72"/>
      <c r="H110" s="72"/>
      <c r="I110" s="74"/>
      <c r="J110" s="88"/>
      <c r="K110" s="89"/>
      <c r="L110" s="77"/>
      <c r="M110" s="59"/>
      <c r="N110" s="59"/>
      <c r="O110" s="59"/>
      <c r="P110" s="1691"/>
      <c r="Q110" s="1692"/>
    </row>
    <row r="111" spans="2:17" ht="33.6" customHeight="1">
      <c r="B111" s="192" t="s">
        <v>227</v>
      </c>
      <c r="C111" s="192"/>
      <c r="D111" s="72"/>
      <c r="E111" s="72"/>
      <c r="F111" s="72"/>
      <c r="G111" s="72"/>
      <c r="H111" s="72"/>
      <c r="I111" s="74"/>
      <c r="J111" s="88"/>
      <c r="K111" s="77"/>
      <c r="L111" s="77"/>
      <c r="M111" s="59"/>
      <c r="N111" s="59"/>
      <c r="O111" s="59"/>
      <c r="P111" s="1705"/>
      <c r="Q111" s="1706"/>
    </row>
    <row r="113" spans="2:7" ht="15.75" thickBot="1"/>
    <row r="114" spans="2:7" ht="54" customHeight="1">
      <c r="B114" s="1283" t="s">
        <v>17</v>
      </c>
      <c r="C114" s="1283" t="s">
        <v>157</v>
      </c>
      <c r="D114" s="1309" t="s">
        <v>158</v>
      </c>
      <c r="E114" s="1283" t="s">
        <v>28</v>
      </c>
      <c r="F114" s="25" t="s">
        <v>228</v>
      </c>
      <c r="G114" s="178"/>
    </row>
    <row r="115" spans="2:7" ht="135">
      <c r="B115" s="1540" t="s">
        <v>229</v>
      </c>
      <c r="C115" s="115" t="s">
        <v>1990</v>
      </c>
      <c r="D115" s="1256">
        <v>25</v>
      </c>
      <c r="E115" s="390">
        <v>0</v>
      </c>
      <c r="F115" s="1541">
        <f>+E115+E116+E117</f>
        <v>0</v>
      </c>
      <c r="G115" s="27"/>
    </row>
    <row r="116" spans="2:7" ht="120">
      <c r="B116" s="1540"/>
      <c r="C116" s="115" t="s">
        <v>231</v>
      </c>
      <c r="D116" s="1262">
        <v>25</v>
      </c>
      <c r="E116" s="390">
        <v>0</v>
      </c>
      <c r="F116" s="1542"/>
      <c r="G116" s="27"/>
    </row>
    <row r="117" spans="2:7" ht="90">
      <c r="B117" s="1540"/>
      <c r="C117" s="115" t="s">
        <v>232</v>
      </c>
      <c r="D117" s="1256">
        <v>10</v>
      </c>
      <c r="E117" s="390">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+E101</f>
        <v>0</v>
      </c>
      <c r="E124" s="1519">
        <f>+D124+D125</f>
        <v>0</v>
      </c>
    </row>
    <row r="125" spans="2:7" ht="68.25" customHeight="1">
      <c r="B125" s="1302" t="s">
        <v>237</v>
      </c>
      <c r="C125" s="1262">
        <v>60</v>
      </c>
      <c r="D125" s="1256">
        <f>+F115</f>
        <v>0</v>
      </c>
      <c r="E125" s="1520"/>
    </row>
  </sheetData>
  <mergeCells count="41">
    <mergeCell ref="P109:Q111"/>
    <mergeCell ref="B115:B117"/>
    <mergeCell ref="F115:F117"/>
    <mergeCell ref="E124:E125"/>
    <mergeCell ref="B83:N83"/>
    <mergeCell ref="Q86:R86"/>
    <mergeCell ref="R87:R94"/>
    <mergeCell ref="E101:E103"/>
    <mergeCell ref="B106:N106"/>
    <mergeCell ref="J108:L108"/>
    <mergeCell ref="P108:Q108"/>
    <mergeCell ref="B80:P80"/>
    <mergeCell ref="F49:F50"/>
    <mergeCell ref="C51:N51"/>
    <mergeCell ref="B53:N53"/>
    <mergeCell ref="O56:P56"/>
    <mergeCell ref="O57:P57"/>
    <mergeCell ref="B63:N63"/>
    <mergeCell ref="J66:L66"/>
    <mergeCell ref="P66:Q66"/>
    <mergeCell ref="B73:N73"/>
    <mergeCell ref="D76:E76"/>
    <mergeCell ref="D77:E77"/>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opLeftCell="B4" zoomScale="70" zoomScaleNormal="70" workbookViewId="0">
      <selection activeCell="B34" sqref="B34"/>
    </sheetView>
  </sheetViews>
  <sheetFormatPr baseColWidth="10" defaultRowHeight="15"/>
  <cols>
    <col min="1" max="1" width="3.140625" style="28" bestFit="1" customWidth="1"/>
    <col min="2" max="2" width="110.140625" style="28" customWidth="1"/>
    <col min="3" max="3" width="31.140625" style="28" customWidth="1"/>
    <col min="4" max="4" width="35.42578125" style="28" customWidth="1"/>
    <col min="5" max="5" width="25" style="28" customWidth="1"/>
    <col min="6" max="6" width="29.7109375" style="28" customWidth="1"/>
    <col min="7" max="7" width="43" style="28" customWidth="1"/>
    <col min="8" max="8" width="24.5703125" style="28" customWidth="1"/>
    <col min="9" max="9" width="24" style="28" customWidth="1"/>
    <col min="10" max="10" width="25.7109375" style="28" customWidth="1"/>
    <col min="11" max="11" width="18.28515625" style="28" customWidth="1"/>
    <col min="12" max="12" width="36.7109375" style="28" customWidth="1"/>
    <col min="13"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1273</v>
      </c>
      <c r="C6" s="1507" t="s">
        <v>817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44">
        <v>39</v>
      </c>
      <c r="D10" s="1544"/>
      <c r="E10" s="154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c r="B14" s="1516" t="s">
        <v>9</v>
      </c>
      <c r="C14" s="1516"/>
      <c r="D14" s="144" t="s">
        <v>10</v>
      </c>
      <c r="E14" s="144" t="s">
        <v>11</v>
      </c>
      <c r="F14" s="144" t="s">
        <v>12</v>
      </c>
      <c r="G14" s="148"/>
      <c r="I14" s="41"/>
      <c r="J14" s="41"/>
      <c r="K14" s="41"/>
      <c r="L14" s="41"/>
      <c r="M14" s="41"/>
      <c r="N14" s="2"/>
    </row>
    <row r="15" spans="2:16">
      <c r="B15" s="1516"/>
      <c r="C15" s="1516"/>
      <c r="D15" s="144">
        <v>39</v>
      </c>
      <c r="E15" s="42">
        <v>1252968600</v>
      </c>
      <c r="F15" s="221">
        <v>600</v>
      </c>
      <c r="G15" s="150"/>
      <c r="I15" s="45"/>
      <c r="J15" s="45"/>
      <c r="K15" s="45"/>
      <c r="L15" s="45"/>
      <c r="M15" s="45"/>
      <c r="N15" s="2"/>
    </row>
    <row r="16" spans="2:16" ht="15.75" thickBot="1">
      <c r="B16" s="1517" t="s">
        <v>13</v>
      </c>
      <c r="C16" s="1518"/>
      <c r="D16" s="144"/>
      <c r="E16" s="151">
        <f>+SUM(E15:E15)</f>
        <v>1252968600</v>
      </c>
      <c r="F16" s="4">
        <f>+SUM(F15:F15)</f>
        <v>600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223">
        <f>+F16*0.8</f>
        <v>480</v>
      </c>
      <c r="D18" s="224"/>
      <c r="E18" s="225">
        <f>E16</f>
        <v>1252968600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60" t="s">
        <v>21</v>
      </c>
      <c r="D24" s="60"/>
      <c r="E24" s="57"/>
      <c r="F24" s="57"/>
      <c r="G24" s="57"/>
      <c r="H24" s="57"/>
      <c r="I24" s="39"/>
      <c r="J24" s="39"/>
      <c r="K24" s="39"/>
      <c r="L24" s="39"/>
      <c r="M24" s="39"/>
      <c r="N24" s="2"/>
    </row>
    <row r="25" spans="1:14">
      <c r="A25" s="142"/>
      <c r="B25" s="59" t="s">
        <v>22</v>
      </c>
      <c r="C25" s="60" t="s">
        <v>21</v>
      </c>
      <c r="D25" s="60"/>
      <c r="E25" s="57"/>
      <c r="F25" s="57"/>
      <c r="G25" s="57"/>
      <c r="H25" s="57"/>
      <c r="I25" s="39"/>
      <c r="J25" s="39"/>
      <c r="K25" s="39"/>
      <c r="L25" s="39"/>
      <c r="M25" s="39"/>
      <c r="N25" s="2"/>
    </row>
    <row r="26" spans="1:14">
      <c r="A26" s="142"/>
      <c r="B26" s="59" t="s">
        <v>23</v>
      </c>
      <c r="C26" s="60" t="s">
        <v>21</v>
      </c>
      <c r="D26" s="60"/>
      <c r="E26" s="57"/>
      <c r="F26" s="57"/>
      <c r="G26" s="57"/>
      <c r="H26" s="57"/>
      <c r="I26" s="39"/>
      <c r="J26" s="39"/>
      <c r="K26" s="39"/>
      <c r="L26" s="39"/>
      <c r="M26" s="39"/>
      <c r="N26" s="2"/>
    </row>
    <row r="27" spans="1:14">
      <c r="A27" s="142"/>
      <c r="B27" s="59" t="s">
        <v>24</v>
      </c>
      <c r="C27" s="60" t="s">
        <v>21</v>
      </c>
      <c r="D27" s="60"/>
      <c r="E27" s="57"/>
      <c r="F27" s="57"/>
      <c r="G27" s="57"/>
      <c r="H27" s="57"/>
      <c r="I27" s="39"/>
      <c r="J27" s="39"/>
      <c r="K27" s="39"/>
      <c r="L27" s="39"/>
      <c r="M27" s="39"/>
      <c r="N27" s="2"/>
    </row>
    <row r="28" spans="1:14">
      <c r="A28" s="142"/>
      <c r="B28" s="59" t="s">
        <v>1275</v>
      </c>
      <c r="C28" s="60" t="s">
        <v>21</v>
      </c>
      <c r="D28" s="60"/>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57"/>
      <c r="C30" s="57"/>
      <c r="D30" s="57"/>
      <c r="E30" s="57"/>
      <c r="F30" s="57"/>
      <c r="G30" s="57"/>
      <c r="H30" s="57"/>
      <c r="I30" s="39"/>
      <c r="J30" s="39"/>
      <c r="K30" s="39"/>
      <c r="L30" s="39"/>
      <c r="M30" s="39"/>
      <c r="N30" s="2"/>
    </row>
    <row r="31" spans="1:14">
      <c r="A31" s="142"/>
      <c r="B31" s="8" t="s">
        <v>26</v>
      </c>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57"/>
      <c r="C33" s="57"/>
      <c r="D33" s="57"/>
      <c r="E33" s="57"/>
      <c r="F33" s="57"/>
      <c r="G33" s="57"/>
      <c r="H33" s="57"/>
      <c r="I33" s="39"/>
      <c r="J33" s="39"/>
      <c r="K33" s="39"/>
      <c r="L33" s="39"/>
      <c r="M33" s="39"/>
      <c r="N33" s="2"/>
    </row>
    <row r="34" spans="1:26">
      <c r="A34" s="142"/>
      <c r="B34" s="9" t="s">
        <v>17</v>
      </c>
      <c r="C34" s="9" t="s">
        <v>27</v>
      </c>
      <c r="D34" s="146" t="s">
        <v>28</v>
      </c>
      <c r="E34" s="146" t="s">
        <v>29</v>
      </c>
      <c r="F34" s="57"/>
      <c r="G34" s="57"/>
      <c r="H34" s="57"/>
      <c r="I34" s="39"/>
      <c r="J34" s="39"/>
      <c r="K34" s="39"/>
      <c r="L34" s="39"/>
      <c r="M34" s="39"/>
      <c r="N34" s="2"/>
    </row>
    <row r="35" spans="1:26">
      <c r="A35" s="142"/>
      <c r="B35" s="367" t="s">
        <v>30</v>
      </c>
      <c r="C35" s="141">
        <v>40</v>
      </c>
      <c r="D35" s="138">
        <f>+D129</f>
        <v>40</v>
      </c>
      <c r="E35" s="1519">
        <f>+D35+D36</f>
        <v>65</v>
      </c>
      <c r="F35" s="57"/>
      <c r="G35" s="57"/>
      <c r="H35" s="57"/>
      <c r="I35" s="39"/>
      <c r="J35" s="39"/>
      <c r="K35" s="39"/>
      <c r="L35" s="39"/>
      <c r="M35" s="39"/>
      <c r="N35" s="2"/>
    </row>
    <row r="36" spans="1:26" ht="30">
      <c r="A36" s="142"/>
      <c r="B36" s="367" t="s">
        <v>31</v>
      </c>
      <c r="C36" s="141">
        <v>60</v>
      </c>
      <c r="D36" s="138">
        <f>+D130</f>
        <v>25</v>
      </c>
      <c r="E36" s="1520"/>
      <c r="F36" s="57"/>
      <c r="G36" s="57"/>
      <c r="H36" s="57"/>
      <c r="I36" s="39"/>
      <c r="J36" s="39"/>
      <c r="K36" s="39"/>
      <c r="L36" s="39"/>
      <c r="M36" s="39"/>
      <c r="N36" s="2"/>
    </row>
    <row r="37" spans="1:26">
      <c r="A37" s="142"/>
      <c r="C37" s="54"/>
      <c r="D37" s="45"/>
      <c r="E37" s="56"/>
      <c r="F37" s="7"/>
      <c r="G37" s="7"/>
      <c r="H37" s="7"/>
      <c r="I37" s="53"/>
      <c r="J37" s="53"/>
      <c r="K37" s="53"/>
      <c r="L37" s="53"/>
      <c r="M37" s="53"/>
    </row>
    <row r="38" spans="1:26" ht="15.75" thickBot="1">
      <c r="M38" s="1546"/>
      <c r="N38" s="1546"/>
    </row>
    <row r="39" spans="1:26">
      <c r="B39" s="8" t="s">
        <v>32</v>
      </c>
      <c r="M39" s="10"/>
      <c r="N39" s="10"/>
    </row>
    <row r="40" spans="1:26" ht="15.75" thickBot="1">
      <c r="M40" s="10"/>
      <c r="N40" s="10"/>
    </row>
    <row r="41" spans="1:26" s="39" customFormat="1" ht="60">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c r="A42" s="14">
        <v>1</v>
      </c>
      <c r="B42" s="15" t="s">
        <v>1813</v>
      </c>
      <c r="C42" s="16" t="s">
        <v>1524</v>
      </c>
      <c r="D42" s="16" t="s">
        <v>1524</v>
      </c>
      <c r="E42" s="98" t="s">
        <v>1814</v>
      </c>
      <c r="F42" s="16" t="s">
        <v>18</v>
      </c>
      <c r="G42" s="99" t="s">
        <v>5</v>
      </c>
      <c r="H42" s="100">
        <v>40665</v>
      </c>
      <c r="I42" s="100">
        <v>40755</v>
      </c>
      <c r="J42" s="103"/>
      <c r="K42" s="105">
        <f>(DAYS360(H42,I42))/30</f>
        <v>2.9666666666666668</v>
      </c>
      <c r="L42" s="103"/>
      <c r="M42" s="105">
        <v>96</v>
      </c>
      <c r="N42" s="105" t="s">
        <v>51</v>
      </c>
      <c r="O42" s="106">
        <v>29733302</v>
      </c>
      <c r="P42" s="106">
        <v>63</v>
      </c>
      <c r="Q42" s="18"/>
      <c r="R42" s="64"/>
      <c r="S42" s="64"/>
      <c r="T42" s="64"/>
      <c r="U42" s="64"/>
      <c r="V42" s="64"/>
      <c r="W42" s="64"/>
      <c r="X42" s="64"/>
      <c r="Y42" s="64"/>
      <c r="Z42" s="64"/>
    </row>
    <row r="43" spans="1:26" s="147" customFormat="1">
      <c r="A43" s="14">
        <f>+A42+1</f>
        <v>2</v>
      </c>
      <c r="B43" s="15" t="s">
        <v>1813</v>
      </c>
      <c r="C43" s="16" t="s">
        <v>1524</v>
      </c>
      <c r="D43" s="16" t="s">
        <v>1524</v>
      </c>
      <c r="E43" s="16" t="s">
        <v>1815</v>
      </c>
      <c r="F43" s="16" t="s">
        <v>18</v>
      </c>
      <c r="G43" s="16" t="s">
        <v>5</v>
      </c>
      <c r="H43" s="100">
        <v>40779</v>
      </c>
      <c r="I43" s="100">
        <v>40843</v>
      </c>
      <c r="J43" s="103"/>
      <c r="K43" s="105">
        <f t="shared" ref="K43:K47" si="0">(DAYS360(H43,I43))/30</f>
        <v>2.1</v>
      </c>
      <c r="L43" s="103"/>
      <c r="M43" s="105">
        <v>180</v>
      </c>
      <c r="N43" s="105" t="s">
        <v>51</v>
      </c>
      <c r="O43" s="106">
        <v>40421990</v>
      </c>
      <c r="P43" s="106">
        <v>65</v>
      </c>
      <c r="Q43" s="18"/>
      <c r="R43" s="64"/>
      <c r="S43" s="64"/>
      <c r="T43" s="64"/>
      <c r="U43" s="64"/>
      <c r="V43" s="64"/>
      <c r="W43" s="64"/>
      <c r="X43" s="64"/>
      <c r="Y43" s="64"/>
      <c r="Z43" s="64"/>
    </row>
    <row r="44" spans="1:26" s="147" customFormat="1">
      <c r="A44" s="14">
        <f t="shared" ref="A44:A47" si="1">+A43+1</f>
        <v>3</v>
      </c>
      <c r="B44" s="15" t="s">
        <v>1813</v>
      </c>
      <c r="C44" s="16" t="s">
        <v>1524</v>
      </c>
      <c r="D44" s="16" t="s">
        <v>1524</v>
      </c>
      <c r="E44" s="98" t="s">
        <v>1816</v>
      </c>
      <c r="F44" s="16" t="s">
        <v>18</v>
      </c>
      <c r="G44" s="16" t="s">
        <v>5</v>
      </c>
      <c r="H44" s="100">
        <v>41207</v>
      </c>
      <c r="I44" s="100">
        <v>41453</v>
      </c>
      <c r="J44" s="103"/>
      <c r="K44" s="105">
        <f t="shared" si="0"/>
        <v>8.1</v>
      </c>
      <c r="L44" s="103"/>
      <c r="M44" s="105">
        <v>45</v>
      </c>
      <c r="N44" s="105" t="s">
        <v>51</v>
      </c>
      <c r="O44" s="106">
        <v>51493401</v>
      </c>
      <c r="P44" s="106">
        <v>66</v>
      </c>
      <c r="Q44" s="18"/>
      <c r="R44" s="64"/>
      <c r="S44" s="64"/>
      <c r="T44" s="64"/>
      <c r="U44" s="64"/>
      <c r="V44" s="64"/>
      <c r="W44" s="64"/>
      <c r="X44" s="64"/>
      <c r="Y44" s="64"/>
      <c r="Z44" s="64"/>
    </row>
    <row r="45" spans="1:26" s="147" customFormat="1">
      <c r="A45" s="14">
        <f t="shared" si="1"/>
        <v>4</v>
      </c>
      <c r="B45" s="15" t="s">
        <v>1813</v>
      </c>
      <c r="C45" s="16" t="s">
        <v>1524</v>
      </c>
      <c r="D45" s="16" t="s">
        <v>1524</v>
      </c>
      <c r="E45" s="98" t="s">
        <v>1817</v>
      </c>
      <c r="F45" s="16" t="s">
        <v>18</v>
      </c>
      <c r="G45" s="16" t="s">
        <v>5</v>
      </c>
      <c r="H45" s="100">
        <v>40890</v>
      </c>
      <c r="I45" s="100">
        <v>41011</v>
      </c>
      <c r="J45" s="103"/>
      <c r="K45" s="105">
        <f t="shared" si="0"/>
        <v>3.9666666666666668</v>
      </c>
      <c r="L45" s="103"/>
      <c r="M45" s="105">
        <v>288</v>
      </c>
      <c r="N45" s="105" t="s">
        <v>51</v>
      </c>
      <c r="O45" s="106">
        <v>99042048</v>
      </c>
      <c r="P45" s="106">
        <v>69</v>
      </c>
      <c r="Q45" s="18"/>
      <c r="R45" s="64"/>
      <c r="S45" s="64"/>
      <c r="T45" s="64"/>
      <c r="U45" s="64"/>
      <c r="V45" s="64"/>
      <c r="W45" s="64"/>
      <c r="X45" s="64"/>
      <c r="Y45" s="64"/>
      <c r="Z45" s="64"/>
    </row>
    <row r="46" spans="1:26" s="147" customFormat="1">
      <c r="A46" s="14">
        <f t="shared" si="1"/>
        <v>5</v>
      </c>
      <c r="B46" s="15" t="s">
        <v>1813</v>
      </c>
      <c r="C46" s="16" t="s">
        <v>1524</v>
      </c>
      <c r="D46" s="16" t="s">
        <v>1524</v>
      </c>
      <c r="E46" s="186">
        <v>2121139</v>
      </c>
      <c r="F46" s="16" t="s">
        <v>18</v>
      </c>
      <c r="G46" s="16" t="s">
        <v>5</v>
      </c>
      <c r="H46" s="100">
        <v>41016</v>
      </c>
      <c r="I46" s="100">
        <v>41182</v>
      </c>
      <c r="J46" s="103"/>
      <c r="K46" s="105">
        <f t="shared" si="0"/>
        <v>5.4333333333333336</v>
      </c>
      <c r="L46" s="103"/>
      <c r="M46" s="105">
        <v>136</v>
      </c>
      <c r="N46" s="105" t="s">
        <v>51</v>
      </c>
      <c r="O46" s="106">
        <v>83166212</v>
      </c>
      <c r="P46" s="106">
        <v>70</v>
      </c>
      <c r="Q46" s="18"/>
      <c r="R46" s="64"/>
      <c r="S46" s="64"/>
      <c r="T46" s="64"/>
      <c r="U46" s="64"/>
      <c r="V46" s="64"/>
      <c r="W46" s="64"/>
      <c r="X46" s="64"/>
      <c r="Y46" s="64"/>
      <c r="Z46" s="64"/>
    </row>
    <row r="47" spans="1:26" s="147" customFormat="1" ht="60">
      <c r="A47" s="14">
        <f t="shared" si="1"/>
        <v>6</v>
      </c>
      <c r="B47" s="15" t="s">
        <v>1813</v>
      </c>
      <c r="C47" s="16" t="s">
        <v>1524</v>
      </c>
      <c r="D47" s="15" t="s">
        <v>1818</v>
      </c>
      <c r="E47" s="186" t="s">
        <v>1819</v>
      </c>
      <c r="F47" s="16" t="s">
        <v>18</v>
      </c>
      <c r="G47" s="16" t="s">
        <v>5</v>
      </c>
      <c r="H47" s="100">
        <v>40575</v>
      </c>
      <c r="I47" s="100">
        <v>40663</v>
      </c>
      <c r="J47" s="103"/>
      <c r="K47" s="105">
        <f t="shared" si="0"/>
        <v>2.9666666666666668</v>
      </c>
      <c r="L47" s="103"/>
      <c r="M47" s="105">
        <v>49</v>
      </c>
      <c r="N47" s="105" t="s">
        <v>51</v>
      </c>
      <c r="O47" s="106">
        <v>16530286</v>
      </c>
      <c r="P47" s="106">
        <v>71</v>
      </c>
      <c r="Q47" s="18" t="s">
        <v>1820</v>
      </c>
      <c r="R47" s="64"/>
      <c r="S47" s="64"/>
      <c r="T47" s="64"/>
      <c r="U47" s="64"/>
      <c r="V47" s="64"/>
      <c r="W47" s="64"/>
      <c r="X47" s="64"/>
      <c r="Y47" s="64"/>
      <c r="Z47" s="64"/>
    </row>
    <row r="48" spans="1:26" s="136" customFormat="1">
      <c r="A48" s="129"/>
      <c r="B48" s="130" t="s">
        <v>29</v>
      </c>
      <c r="C48" s="131"/>
      <c r="D48" s="109"/>
      <c r="E48" s="108"/>
      <c r="F48" s="131"/>
      <c r="G48" s="131"/>
      <c r="H48" s="131"/>
      <c r="I48" s="370"/>
      <c r="J48" s="133"/>
      <c r="K48" s="371">
        <f>SUM(K42:K47)</f>
        <v>25.533333333333331</v>
      </c>
      <c r="L48" s="109">
        <f>SUM(L42:L47)</f>
        <v>0</v>
      </c>
      <c r="M48" s="110">
        <f>SUM(M42:M47)</f>
        <v>794</v>
      </c>
      <c r="N48" s="109">
        <f>SUM(N42:N47)</f>
        <v>0</v>
      </c>
      <c r="O48" s="134"/>
      <c r="P48" s="134"/>
      <c r="Q48" s="135"/>
    </row>
    <row r="49" spans="2:17" s="66" customFormat="1">
      <c r="E49" s="68"/>
    </row>
    <row r="50" spans="2:17" s="66" customFormat="1">
      <c r="B50" s="1587" t="s">
        <v>57</v>
      </c>
      <c r="C50" s="1587" t="s">
        <v>58</v>
      </c>
      <c r="D50" s="1589" t="s">
        <v>59</v>
      </c>
      <c r="E50" s="1589"/>
    </row>
    <row r="51" spans="2:17" s="66" customFormat="1">
      <c r="B51" s="1588"/>
      <c r="C51" s="1588"/>
      <c r="D51" s="146" t="s">
        <v>60</v>
      </c>
      <c r="E51" s="118" t="s">
        <v>61</v>
      </c>
    </row>
    <row r="52" spans="2:17" s="66" customFormat="1">
      <c r="B52" s="19" t="s">
        <v>62</v>
      </c>
      <c r="C52" s="20">
        <f>+K48</f>
        <v>25.533333333333331</v>
      </c>
      <c r="D52" s="71" t="s">
        <v>21</v>
      </c>
      <c r="E52" s="90"/>
      <c r="F52" s="112"/>
      <c r="G52" s="112"/>
      <c r="H52" s="112"/>
      <c r="I52" s="112"/>
      <c r="J52" s="112"/>
      <c r="K52" s="372"/>
      <c r="L52" s="372"/>
      <c r="M52" s="112"/>
    </row>
    <row r="53" spans="2:17" s="66" customFormat="1">
      <c r="B53" s="19" t="s">
        <v>64</v>
      </c>
      <c r="C53" s="160">
        <f>+M48</f>
        <v>794</v>
      </c>
      <c r="D53" s="71" t="s">
        <v>21</v>
      </c>
      <c r="E53" s="90"/>
      <c r="K53" s="372"/>
      <c r="L53" s="372"/>
    </row>
    <row r="54" spans="2:17" s="66" customFormat="1">
      <c r="B54" s="113"/>
      <c r="C54" s="1512"/>
      <c r="D54" s="1512"/>
      <c r="E54" s="1512"/>
      <c r="F54" s="1512"/>
      <c r="G54" s="1512"/>
      <c r="H54" s="1512"/>
      <c r="I54" s="1512"/>
      <c r="J54" s="1512"/>
      <c r="K54" s="1512"/>
      <c r="L54" s="1512"/>
      <c r="M54" s="1512"/>
      <c r="N54" s="1512"/>
    </row>
    <row r="55" spans="2:17" ht="15.75" thickBot="1"/>
    <row r="56" spans="2:17" ht="15.75" thickBot="1">
      <c r="B56" s="1513" t="s">
        <v>65</v>
      </c>
      <c r="C56" s="1513"/>
      <c r="D56" s="1513"/>
      <c r="E56" s="1513"/>
      <c r="F56" s="1513"/>
      <c r="G56" s="1513"/>
      <c r="H56" s="1513"/>
      <c r="I56" s="1513"/>
      <c r="J56" s="1513"/>
      <c r="K56" s="1513"/>
      <c r="L56" s="1513"/>
      <c r="M56" s="1513"/>
      <c r="N56" s="1513"/>
    </row>
    <row r="59" spans="2:17" ht="90">
      <c r="B59" s="9" t="s">
        <v>66</v>
      </c>
      <c r="C59" s="22" t="s">
        <v>67</v>
      </c>
      <c r="D59" s="22" t="s">
        <v>68</v>
      </c>
      <c r="E59" s="22" t="s">
        <v>69</v>
      </c>
      <c r="F59" s="22" t="s">
        <v>70</v>
      </c>
      <c r="G59" s="22" t="s">
        <v>71</v>
      </c>
      <c r="H59" s="22" t="s">
        <v>72</v>
      </c>
      <c r="I59" s="22" t="s">
        <v>73</v>
      </c>
      <c r="J59" s="22" t="s">
        <v>74</v>
      </c>
      <c r="K59" s="22" t="s">
        <v>75</v>
      </c>
      <c r="L59" s="22" t="s">
        <v>76</v>
      </c>
      <c r="M59" s="23" t="s">
        <v>77</v>
      </c>
      <c r="N59" s="23" t="s">
        <v>78</v>
      </c>
      <c r="O59" s="1522" t="s">
        <v>79</v>
      </c>
      <c r="P59" s="1523"/>
      <c r="Q59" s="22" t="s">
        <v>80</v>
      </c>
    </row>
    <row r="60" spans="2:17" ht="60.75" customHeight="1">
      <c r="B60" s="382" t="s">
        <v>81</v>
      </c>
      <c r="C60" s="382" t="s">
        <v>251</v>
      </c>
      <c r="D60" s="382" t="s">
        <v>5</v>
      </c>
      <c r="E60" s="382" t="s">
        <v>514</v>
      </c>
      <c r="F60" s="163" t="s">
        <v>514</v>
      </c>
      <c r="G60" s="163" t="s">
        <v>514</v>
      </c>
      <c r="H60" s="163" t="s">
        <v>514</v>
      </c>
      <c r="I60" s="382" t="s">
        <v>18</v>
      </c>
      <c r="J60" s="382" t="s">
        <v>514</v>
      </c>
      <c r="K60" s="382" t="s">
        <v>514</v>
      </c>
      <c r="L60" s="382" t="s">
        <v>514</v>
      </c>
      <c r="M60" s="382" t="s">
        <v>514</v>
      </c>
      <c r="N60" s="382" t="s">
        <v>514</v>
      </c>
      <c r="O60" s="1590" t="s">
        <v>1821</v>
      </c>
      <c r="P60" s="1591"/>
      <c r="Q60" s="377" t="s">
        <v>18</v>
      </c>
    </row>
    <row r="61" spans="2:17">
      <c r="B61" s="59"/>
      <c r="C61" s="59"/>
      <c r="D61" s="59"/>
      <c r="E61" s="59"/>
      <c r="F61" s="59"/>
      <c r="G61" s="59"/>
      <c r="H61" s="59"/>
      <c r="I61" s="59"/>
      <c r="J61" s="59"/>
      <c r="K61" s="59"/>
      <c r="L61" s="59"/>
      <c r="M61" s="59"/>
      <c r="N61" s="59"/>
      <c r="O61" s="1526"/>
      <c r="P61" s="1527"/>
      <c r="Q61" s="59"/>
    </row>
    <row r="62" spans="2:17">
      <c r="B62" s="28" t="s">
        <v>84</v>
      </c>
    </row>
    <row r="63" spans="2:17">
      <c r="B63" s="28" t="s">
        <v>85</v>
      </c>
    </row>
    <row r="64" spans="2: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1" spans="2:17">
      <c r="C71" s="166"/>
    </row>
    <row r="72" spans="2:17" ht="75">
      <c r="B72" s="9" t="s">
        <v>88</v>
      </c>
      <c r="C72" s="9" t="s">
        <v>89</v>
      </c>
      <c r="D72" s="9" t="s">
        <v>90</v>
      </c>
      <c r="E72" s="9" t="s">
        <v>91</v>
      </c>
      <c r="F72" s="9" t="s">
        <v>92</v>
      </c>
      <c r="G72" s="9" t="s">
        <v>93</v>
      </c>
      <c r="H72" s="9" t="s">
        <v>94</v>
      </c>
      <c r="I72" s="9" t="s">
        <v>95</v>
      </c>
      <c r="J72" s="1522" t="s">
        <v>1288</v>
      </c>
      <c r="K72" s="1529"/>
      <c r="L72" s="1523"/>
      <c r="M72" s="9" t="s">
        <v>97</v>
      </c>
      <c r="N72" s="9" t="s">
        <v>234</v>
      </c>
      <c r="O72" s="9" t="s">
        <v>235</v>
      </c>
      <c r="P72" s="1522" t="s">
        <v>79</v>
      </c>
      <c r="Q72" s="1523"/>
    </row>
    <row r="73" spans="2:17" s="30" customFormat="1" ht="166.5" customHeight="1">
      <c r="B73" s="78" t="s">
        <v>1822</v>
      </c>
      <c r="C73" s="382" t="s">
        <v>1823</v>
      </c>
      <c r="D73" s="78" t="s">
        <v>1824</v>
      </c>
      <c r="E73" s="78">
        <v>25708167</v>
      </c>
      <c r="F73" s="78" t="s">
        <v>265</v>
      </c>
      <c r="G73" s="78" t="s">
        <v>266</v>
      </c>
      <c r="H73" s="216">
        <v>41391</v>
      </c>
      <c r="I73" s="91"/>
      <c r="J73" s="78" t="s">
        <v>1825</v>
      </c>
      <c r="K73" s="428" t="s">
        <v>1826</v>
      </c>
      <c r="L73" s="91" t="s">
        <v>1827</v>
      </c>
      <c r="M73" s="78" t="s">
        <v>18</v>
      </c>
      <c r="N73" s="78" t="s">
        <v>18</v>
      </c>
      <c r="O73" s="78" t="s">
        <v>18</v>
      </c>
      <c r="P73" s="1524" t="s">
        <v>1828</v>
      </c>
      <c r="Q73" s="1525"/>
    </row>
    <row r="74" spans="2:17" s="30" customFormat="1" ht="166.5" customHeight="1">
      <c r="B74" s="78" t="s">
        <v>1822</v>
      </c>
      <c r="C74" s="382" t="s">
        <v>1823</v>
      </c>
      <c r="D74" s="78" t="s">
        <v>1829</v>
      </c>
      <c r="E74" s="78">
        <v>1082776221</v>
      </c>
      <c r="F74" s="78" t="s">
        <v>1830</v>
      </c>
      <c r="G74" s="78" t="s">
        <v>1831</v>
      </c>
      <c r="H74" s="216">
        <v>41249</v>
      </c>
      <c r="I74" s="91"/>
      <c r="J74" s="78" t="s">
        <v>1832</v>
      </c>
      <c r="K74" s="428" t="s">
        <v>1833</v>
      </c>
      <c r="L74" s="91" t="s">
        <v>1834</v>
      </c>
      <c r="M74" s="78" t="s">
        <v>18</v>
      </c>
      <c r="N74" s="78" t="s">
        <v>18</v>
      </c>
      <c r="O74" s="78" t="s">
        <v>18</v>
      </c>
      <c r="P74" s="1528" t="s">
        <v>1835</v>
      </c>
      <c r="Q74" s="1528"/>
    </row>
    <row r="75" spans="2:17" s="30" customFormat="1" ht="166.5" customHeight="1">
      <c r="B75" s="78" t="s">
        <v>119</v>
      </c>
      <c r="C75" s="382" t="s">
        <v>1836</v>
      </c>
      <c r="D75" s="78" t="s">
        <v>1837</v>
      </c>
      <c r="E75" s="78">
        <v>1062295690</v>
      </c>
      <c r="F75" s="78" t="s">
        <v>1838</v>
      </c>
      <c r="G75" s="78" t="s">
        <v>1839</v>
      </c>
      <c r="H75" s="78" t="s">
        <v>1839</v>
      </c>
      <c r="I75" s="91"/>
      <c r="J75" s="382" t="s">
        <v>1840</v>
      </c>
      <c r="K75" s="382" t="s">
        <v>1841</v>
      </c>
      <c r="L75" s="91" t="s">
        <v>1842</v>
      </c>
      <c r="M75" s="78" t="s">
        <v>18</v>
      </c>
      <c r="N75" s="78" t="s">
        <v>18</v>
      </c>
      <c r="O75" s="78" t="s">
        <v>18</v>
      </c>
      <c r="P75" s="1524" t="s">
        <v>1843</v>
      </c>
      <c r="Q75" s="1525"/>
    </row>
    <row r="76" spans="2:17" s="30" customFormat="1" ht="150">
      <c r="B76" s="78" t="s">
        <v>119</v>
      </c>
      <c r="C76" s="382" t="s">
        <v>1836</v>
      </c>
      <c r="D76" s="78" t="s">
        <v>1844</v>
      </c>
      <c r="E76" s="78">
        <v>34327425</v>
      </c>
      <c r="F76" s="78" t="s">
        <v>277</v>
      </c>
      <c r="G76" s="78" t="s">
        <v>1845</v>
      </c>
      <c r="H76" s="216">
        <v>39990</v>
      </c>
      <c r="I76" s="91">
        <v>112724</v>
      </c>
      <c r="J76" s="78" t="s">
        <v>1846</v>
      </c>
      <c r="K76" s="91" t="s">
        <v>1847</v>
      </c>
      <c r="L76" s="91" t="s">
        <v>1848</v>
      </c>
      <c r="M76" s="78" t="s">
        <v>18</v>
      </c>
      <c r="N76" s="78" t="s">
        <v>18</v>
      </c>
      <c r="O76" s="78" t="s">
        <v>18</v>
      </c>
      <c r="P76" s="1528" t="s">
        <v>1849</v>
      </c>
      <c r="Q76" s="1528"/>
    </row>
    <row r="77" spans="2:17" s="30" customFormat="1" ht="84.75" customHeight="1">
      <c r="B77" s="78" t="s">
        <v>119</v>
      </c>
      <c r="C77" s="382" t="s">
        <v>1836</v>
      </c>
      <c r="D77" s="78" t="s">
        <v>1850</v>
      </c>
      <c r="E77" s="78">
        <v>1163639363</v>
      </c>
      <c r="F77" s="78" t="s">
        <v>1839</v>
      </c>
      <c r="G77" s="78" t="s">
        <v>1851</v>
      </c>
      <c r="H77" s="78" t="s">
        <v>1852</v>
      </c>
      <c r="I77" s="91"/>
      <c r="J77" s="78" t="s">
        <v>1853</v>
      </c>
      <c r="K77" s="91" t="s">
        <v>1854</v>
      </c>
      <c r="L77" s="91" t="s">
        <v>1855</v>
      </c>
      <c r="M77" s="78" t="s">
        <v>18</v>
      </c>
      <c r="N77" s="78" t="s">
        <v>18</v>
      </c>
      <c r="O77" s="78" t="s">
        <v>18</v>
      </c>
      <c r="P77" s="1528" t="s">
        <v>1856</v>
      </c>
      <c r="Q77" s="1528"/>
    </row>
    <row r="78" spans="2:17" s="30" customFormat="1" ht="225">
      <c r="B78" s="78" t="s">
        <v>119</v>
      </c>
      <c r="C78" s="382" t="s">
        <v>1836</v>
      </c>
      <c r="D78" s="78" t="s">
        <v>1857</v>
      </c>
      <c r="E78" s="78">
        <v>1039285016</v>
      </c>
      <c r="F78" s="78" t="s">
        <v>1858</v>
      </c>
      <c r="G78" s="78" t="s">
        <v>1845</v>
      </c>
      <c r="H78" s="78" t="s">
        <v>1859</v>
      </c>
      <c r="I78" s="78"/>
      <c r="J78" s="78" t="s">
        <v>1860</v>
      </c>
      <c r="K78" s="78" t="s">
        <v>1861</v>
      </c>
      <c r="L78" s="91" t="s">
        <v>1862</v>
      </c>
      <c r="M78" s="78" t="s">
        <v>18</v>
      </c>
      <c r="N78" s="78" t="s">
        <v>18</v>
      </c>
      <c r="O78" s="78" t="s">
        <v>18</v>
      </c>
      <c r="P78" s="1528" t="s">
        <v>1863</v>
      </c>
      <c r="Q78" s="1528"/>
    </row>
    <row r="79" spans="2:17" s="30" customFormat="1" ht="75">
      <c r="B79" s="78" t="s">
        <v>1547</v>
      </c>
      <c r="C79" s="382"/>
      <c r="D79" s="91" t="s">
        <v>1864</v>
      </c>
      <c r="E79" s="449">
        <v>1061086626</v>
      </c>
      <c r="F79" s="91" t="s">
        <v>451</v>
      </c>
      <c r="G79" s="78" t="s">
        <v>1865</v>
      </c>
      <c r="H79" s="216">
        <v>40124</v>
      </c>
      <c r="I79" s="91"/>
      <c r="J79" s="78" t="s">
        <v>1866</v>
      </c>
      <c r="K79" s="91" t="s">
        <v>1867</v>
      </c>
      <c r="L79" s="382" t="s">
        <v>1868</v>
      </c>
      <c r="M79" s="78" t="s">
        <v>18</v>
      </c>
      <c r="N79" s="78" t="s">
        <v>19</v>
      </c>
      <c r="O79" s="78" t="s">
        <v>18</v>
      </c>
      <c r="P79" s="1547" t="s">
        <v>1869</v>
      </c>
      <c r="Q79" s="1548"/>
    </row>
    <row r="81" spans="1:26" ht="15.75" thickBot="1"/>
    <row r="82" spans="1:26" ht="15.75" thickBot="1">
      <c r="B82" s="1532" t="s">
        <v>139</v>
      </c>
      <c r="C82" s="1533"/>
      <c r="D82" s="1533"/>
      <c r="E82" s="1533"/>
      <c r="F82" s="1533"/>
      <c r="G82" s="1533"/>
      <c r="H82" s="1533"/>
      <c r="I82" s="1533"/>
      <c r="J82" s="1533"/>
      <c r="K82" s="1533"/>
      <c r="L82" s="1533"/>
      <c r="M82" s="1533"/>
      <c r="N82" s="1534"/>
    </row>
    <row r="85" spans="1:26" ht="30">
      <c r="B85" s="22" t="s">
        <v>17</v>
      </c>
      <c r="C85" s="22" t="s">
        <v>80</v>
      </c>
      <c r="D85" s="1522" t="s">
        <v>79</v>
      </c>
      <c r="E85" s="1523"/>
    </row>
    <row r="86" spans="1:26" ht="78" customHeight="1">
      <c r="B86" s="78" t="s">
        <v>140</v>
      </c>
      <c r="C86" s="138" t="s">
        <v>18</v>
      </c>
      <c r="D86" s="1524" t="s">
        <v>1870</v>
      </c>
      <c r="E86" s="1525"/>
    </row>
    <row r="89" spans="1:26">
      <c r="B89" s="1505" t="s">
        <v>141</v>
      </c>
      <c r="C89" s="1506"/>
      <c r="D89" s="1506"/>
      <c r="E89" s="1506"/>
      <c r="F89" s="1506"/>
      <c r="G89" s="1506"/>
      <c r="H89" s="1506"/>
      <c r="I89" s="1506"/>
      <c r="J89" s="1506"/>
      <c r="K89" s="1506"/>
      <c r="L89" s="1506"/>
      <c r="M89" s="1506"/>
      <c r="N89" s="1506"/>
      <c r="O89" s="1506"/>
      <c r="P89" s="1506"/>
    </row>
    <row r="91" spans="1:26" ht="15.75" thickBot="1"/>
    <row r="92" spans="1:26" ht="15.75" thickBot="1">
      <c r="B92" s="1532" t="s">
        <v>142</v>
      </c>
      <c r="C92" s="1533"/>
      <c r="D92" s="1533"/>
      <c r="E92" s="1533"/>
      <c r="F92" s="1533"/>
      <c r="G92" s="1533"/>
      <c r="H92" s="1533"/>
      <c r="I92" s="1533"/>
      <c r="J92" s="1533"/>
      <c r="K92" s="1533"/>
      <c r="L92" s="1533"/>
      <c r="M92" s="1533"/>
      <c r="N92" s="1534"/>
    </row>
    <row r="94" spans="1:26" ht="15.75" thickBot="1">
      <c r="M94" s="10"/>
      <c r="N94" s="10"/>
    </row>
    <row r="95" spans="1:26" s="39" customFormat="1" ht="60">
      <c r="B95" s="11" t="s">
        <v>33</v>
      </c>
      <c r="C95" s="11" t="s">
        <v>34</v>
      </c>
      <c r="D95" s="11" t="s">
        <v>35</v>
      </c>
      <c r="E95" s="11" t="s">
        <v>36</v>
      </c>
      <c r="F95" s="11" t="s">
        <v>37</v>
      </c>
      <c r="G95" s="11" t="s">
        <v>38</v>
      </c>
      <c r="H95" s="11" t="s">
        <v>39</v>
      </c>
      <c r="I95" s="11" t="s">
        <v>40</v>
      </c>
      <c r="J95" s="11" t="s">
        <v>41</v>
      </c>
      <c r="K95" s="11" t="s">
        <v>42</v>
      </c>
      <c r="L95" s="11" t="s">
        <v>43</v>
      </c>
      <c r="M95" s="12" t="s">
        <v>44</v>
      </c>
      <c r="N95" s="11" t="s">
        <v>45</v>
      </c>
      <c r="O95" s="11" t="s">
        <v>46</v>
      </c>
      <c r="P95" s="13" t="s">
        <v>47</v>
      </c>
      <c r="Q95" s="13" t="s">
        <v>48</v>
      </c>
    </row>
    <row r="96" spans="1:26" s="147" customFormat="1" ht="30">
      <c r="A96" s="14">
        <v>1</v>
      </c>
      <c r="B96" s="15" t="s">
        <v>1421</v>
      </c>
      <c r="C96" s="16" t="s">
        <v>241</v>
      </c>
      <c r="D96" s="16" t="s">
        <v>241</v>
      </c>
      <c r="E96" s="98" t="s">
        <v>1871</v>
      </c>
      <c r="F96" s="16" t="s">
        <v>18</v>
      </c>
      <c r="G96" s="99" t="s">
        <v>5</v>
      </c>
      <c r="H96" s="100">
        <v>41456</v>
      </c>
      <c r="I96" s="100">
        <v>41639</v>
      </c>
      <c r="J96" s="103" t="s">
        <v>19</v>
      </c>
      <c r="K96" s="105">
        <f>(DAYS360(H96,I96))/30</f>
        <v>6</v>
      </c>
      <c r="L96" s="103"/>
      <c r="M96" s="105">
        <v>24</v>
      </c>
      <c r="N96" s="105"/>
      <c r="O96" s="106">
        <v>13514545</v>
      </c>
      <c r="P96" s="106">
        <v>189</v>
      </c>
      <c r="Q96" s="18"/>
      <c r="R96" s="64"/>
      <c r="S96" s="64"/>
      <c r="T96" s="64"/>
      <c r="U96" s="64"/>
      <c r="V96" s="64"/>
      <c r="W96" s="64"/>
      <c r="X96" s="64"/>
      <c r="Y96" s="64"/>
      <c r="Z96" s="64"/>
    </row>
    <row r="97" spans="1:26" s="147" customFormat="1" ht="30">
      <c r="A97" s="14">
        <f>+A96+1</f>
        <v>2</v>
      </c>
      <c r="B97" s="15" t="s">
        <v>1421</v>
      </c>
      <c r="C97" s="16" t="s">
        <v>241</v>
      </c>
      <c r="D97" s="16" t="s">
        <v>241</v>
      </c>
      <c r="E97" s="98" t="s">
        <v>1871</v>
      </c>
      <c r="F97" s="16" t="s">
        <v>18</v>
      </c>
      <c r="G97" s="99" t="s">
        <v>5</v>
      </c>
      <c r="H97" s="100">
        <v>40179</v>
      </c>
      <c r="I97" s="100">
        <v>40543</v>
      </c>
      <c r="J97" s="103" t="s">
        <v>19</v>
      </c>
      <c r="K97" s="105">
        <f>(DAYS360(H97,I97))/30</f>
        <v>12</v>
      </c>
      <c r="L97" s="103"/>
      <c r="M97" s="105">
        <v>43</v>
      </c>
      <c r="N97" s="105"/>
      <c r="O97" s="106">
        <v>52595628</v>
      </c>
      <c r="P97" s="106">
        <v>195</v>
      </c>
      <c r="Q97" s="18"/>
      <c r="R97" s="64"/>
      <c r="S97" s="64"/>
      <c r="T97" s="64"/>
      <c r="U97" s="64"/>
      <c r="V97" s="64"/>
      <c r="W97" s="64"/>
      <c r="X97" s="64"/>
      <c r="Y97" s="64"/>
      <c r="Z97" s="64"/>
    </row>
    <row r="98" spans="1:26" s="136" customFormat="1">
      <c r="A98" s="129"/>
      <c r="B98" s="130" t="s">
        <v>29</v>
      </c>
      <c r="C98" s="131"/>
      <c r="D98" s="109"/>
      <c r="E98" s="132"/>
      <c r="F98" s="131"/>
      <c r="G98" s="131"/>
      <c r="H98" s="131"/>
      <c r="I98" s="370"/>
      <c r="J98" s="133"/>
      <c r="K98" s="109">
        <f>SUM(K96:K97)</f>
        <v>18</v>
      </c>
      <c r="L98" s="109">
        <f>SUM(L96:L97)</f>
        <v>0</v>
      </c>
      <c r="M98" s="110">
        <f>SUM(M96:M97)</f>
        <v>67</v>
      </c>
      <c r="N98" s="109">
        <f>SUM(N96:N97)</f>
        <v>0</v>
      </c>
      <c r="O98" s="134"/>
      <c r="P98" s="134"/>
      <c r="Q98" s="135"/>
    </row>
    <row r="99" spans="1:26">
      <c r="B99" s="66"/>
      <c r="C99" s="66"/>
      <c r="D99" s="66"/>
      <c r="E99" s="68"/>
      <c r="F99" s="66"/>
      <c r="G99" s="66"/>
      <c r="H99" s="66"/>
      <c r="I99" s="66"/>
      <c r="J99" s="66"/>
      <c r="K99" s="66"/>
      <c r="L99" s="66"/>
      <c r="M99" s="66"/>
      <c r="N99" s="66"/>
      <c r="O99" s="66"/>
      <c r="P99" s="66"/>
    </row>
    <row r="100" spans="1:26">
      <c r="B100" s="19" t="s">
        <v>156</v>
      </c>
      <c r="C100" s="84">
        <f>+K98</f>
        <v>18</v>
      </c>
      <c r="H100" s="112"/>
      <c r="I100" s="112"/>
      <c r="J100" s="372"/>
      <c r="K100" s="372"/>
      <c r="L100" s="372"/>
      <c r="M100" s="112"/>
      <c r="N100" s="66"/>
      <c r="O100" s="66"/>
      <c r="P100" s="66"/>
    </row>
    <row r="101" spans="1:26">
      <c r="J101" s="387"/>
      <c r="K101" s="387"/>
    </row>
    <row r="102" spans="1:26" ht="15.75" thickBot="1"/>
    <row r="103" spans="1:26" ht="30.75" thickBot="1">
      <c r="B103" s="24" t="s">
        <v>157</v>
      </c>
      <c r="C103" s="25" t="s">
        <v>158</v>
      </c>
      <c r="D103" s="24" t="s">
        <v>28</v>
      </c>
      <c r="E103" s="25" t="s">
        <v>159</v>
      </c>
      <c r="K103" s="388"/>
    </row>
    <row r="104" spans="1:26">
      <c r="B104" s="85" t="s">
        <v>160</v>
      </c>
      <c r="C104" s="86">
        <v>20</v>
      </c>
      <c r="D104" s="167">
        <v>0</v>
      </c>
      <c r="E104" s="1536">
        <f>+D104+D105+D106</f>
        <v>40</v>
      </c>
    </row>
    <row r="105" spans="1:26">
      <c r="B105" s="85" t="s">
        <v>161</v>
      </c>
      <c r="C105" s="71">
        <v>30</v>
      </c>
      <c r="D105" s="60">
        <v>0</v>
      </c>
      <c r="E105" s="1537"/>
    </row>
    <row r="106" spans="1:26" ht="15.75" thickBot="1">
      <c r="B106" s="85" t="s">
        <v>162</v>
      </c>
      <c r="C106" s="87">
        <v>40</v>
      </c>
      <c r="D106" s="168">
        <v>40</v>
      </c>
      <c r="E106" s="1538"/>
    </row>
    <row r="108" spans="1:26" ht="15.75" thickBot="1"/>
    <row r="109" spans="1:26" ht="15.75" thickBot="1">
      <c r="B109" s="1532" t="s">
        <v>163</v>
      </c>
      <c r="C109" s="1533"/>
      <c r="D109" s="1533"/>
      <c r="E109" s="1533"/>
      <c r="F109" s="1533"/>
      <c r="G109" s="1533"/>
      <c r="H109" s="1533"/>
      <c r="I109" s="1533"/>
      <c r="J109" s="1533"/>
      <c r="K109" s="1533"/>
      <c r="L109" s="1533"/>
      <c r="M109" s="1533"/>
      <c r="N109" s="1534"/>
    </row>
    <row r="110" spans="1:26">
      <c r="C110" s="166"/>
    </row>
    <row r="111" spans="1:26" ht="75">
      <c r="B111" s="9" t="s">
        <v>88</v>
      </c>
      <c r="C111" s="9" t="s">
        <v>89</v>
      </c>
      <c r="D111" s="9" t="s">
        <v>90</v>
      </c>
      <c r="E111" s="9" t="s">
        <v>91</v>
      </c>
      <c r="F111" s="9" t="s">
        <v>92</v>
      </c>
      <c r="G111" s="9" t="s">
        <v>93</v>
      </c>
      <c r="H111" s="9" t="s">
        <v>94</v>
      </c>
      <c r="I111" s="9" t="s">
        <v>95</v>
      </c>
      <c r="J111" s="1522" t="s">
        <v>164</v>
      </c>
      <c r="K111" s="1529"/>
      <c r="L111" s="1523"/>
      <c r="M111" s="9" t="s">
        <v>97</v>
      </c>
      <c r="N111" s="9" t="s">
        <v>234</v>
      </c>
      <c r="O111" s="9" t="s">
        <v>235</v>
      </c>
      <c r="P111" s="1522" t="s">
        <v>79</v>
      </c>
      <c r="Q111" s="1523"/>
    </row>
    <row r="112" spans="1:26" s="30" customFormat="1" ht="54.75" customHeight="1">
      <c r="B112" s="78" t="s">
        <v>1375</v>
      </c>
      <c r="C112" s="382" t="s">
        <v>1872</v>
      </c>
      <c r="D112" s="78" t="s">
        <v>1599</v>
      </c>
      <c r="E112" s="78">
        <v>34671385</v>
      </c>
      <c r="F112" s="78" t="s">
        <v>1873</v>
      </c>
      <c r="G112" s="78" t="s">
        <v>1873</v>
      </c>
      <c r="H112" s="216">
        <v>37159</v>
      </c>
      <c r="I112" s="91"/>
      <c r="J112" s="78" t="s">
        <v>1874</v>
      </c>
      <c r="K112" s="91"/>
      <c r="L112" s="91"/>
      <c r="M112" s="78" t="s">
        <v>18</v>
      </c>
      <c r="N112" s="78" t="s">
        <v>19</v>
      </c>
      <c r="O112" s="78" t="s">
        <v>18</v>
      </c>
      <c r="P112" s="1592" t="s">
        <v>1875</v>
      </c>
      <c r="Q112" s="1592"/>
      <c r="R112" s="459"/>
    </row>
    <row r="113" spans="2:26" s="30" customFormat="1" ht="112.5" customHeight="1">
      <c r="B113" s="78" t="s">
        <v>1677</v>
      </c>
      <c r="C113" s="382" t="s">
        <v>1872</v>
      </c>
      <c r="D113" s="78" t="s">
        <v>1876</v>
      </c>
      <c r="E113" s="78">
        <v>94327851</v>
      </c>
      <c r="F113" s="78" t="s">
        <v>323</v>
      </c>
      <c r="G113" s="78" t="s">
        <v>476</v>
      </c>
      <c r="H113" s="216">
        <v>40662</v>
      </c>
      <c r="I113" s="382"/>
      <c r="J113" s="78" t="s">
        <v>1629</v>
      </c>
      <c r="K113" s="91" t="s">
        <v>1877</v>
      </c>
      <c r="L113" s="91" t="s">
        <v>1878</v>
      </c>
      <c r="M113" s="78" t="s">
        <v>18</v>
      </c>
      <c r="N113" s="78" t="s">
        <v>18</v>
      </c>
      <c r="O113" s="78" t="s">
        <v>18</v>
      </c>
      <c r="P113" s="1593"/>
      <c r="Q113" s="1593"/>
    </row>
    <row r="114" spans="2:26" s="30" customFormat="1" ht="90">
      <c r="B114" s="78" t="s">
        <v>119</v>
      </c>
      <c r="C114" s="382" t="s">
        <v>1872</v>
      </c>
      <c r="D114" s="78" t="s">
        <v>1879</v>
      </c>
      <c r="E114" s="78">
        <v>31854476</v>
      </c>
      <c r="F114" s="78" t="s">
        <v>1880</v>
      </c>
      <c r="G114" s="78" t="s">
        <v>1881</v>
      </c>
      <c r="H114" s="216" t="s">
        <v>1881</v>
      </c>
      <c r="I114" s="91"/>
      <c r="J114" s="78" t="s">
        <v>1882</v>
      </c>
      <c r="K114" s="91" t="s">
        <v>1883</v>
      </c>
      <c r="L114" s="91" t="s">
        <v>1884</v>
      </c>
      <c r="M114" s="78" t="s">
        <v>18</v>
      </c>
      <c r="N114" s="382" t="s">
        <v>19</v>
      </c>
      <c r="O114" s="78" t="s">
        <v>18</v>
      </c>
      <c r="P114" s="1592" t="s">
        <v>1885</v>
      </c>
      <c r="Q114" s="1592"/>
      <c r="R114" s="459"/>
      <c r="S114" s="459"/>
      <c r="T114" s="459"/>
      <c r="U114" s="459"/>
      <c r="V114" s="459"/>
      <c r="W114" s="459"/>
      <c r="X114" s="459"/>
      <c r="Y114" s="459"/>
      <c r="Z114" s="459"/>
    </row>
    <row r="115" spans="2:26" s="30" customFormat="1" ht="45">
      <c r="B115" s="78" t="s">
        <v>1886</v>
      </c>
      <c r="C115" s="382" t="s">
        <v>1872</v>
      </c>
      <c r="D115" s="78" t="s">
        <v>1887</v>
      </c>
      <c r="E115" s="78">
        <v>6028577</v>
      </c>
      <c r="F115" s="92" t="s">
        <v>1888</v>
      </c>
      <c r="G115" s="30" t="s">
        <v>1889</v>
      </c>
      <c r="H115" s="411">
        <v>40025</v>
      </c>
      <c r="I115" s="92"/>
      <c r="J115" s="92" t="s">
        <v>1890</v>
      </c>
      <c r="K115" s="78" t="s">
        <v>1891</v>
      </c>
      <c r="L115" s="78" t="s">
        <v>1892</v>
      </c>
      <c r="M115" s="78" t="s">
        <v>18</v>
      </c>
      <c r="N115" s="382" t="s">
        <v>19</v>
      </c>
      <c r="O115" s="78" t="s">
        <v>18</v>
      </c>
      <c r="P115" s="1594" t="s">
        <v>1893</v>
      </c>
      <c r="Q115" s="1594"/>
    </row>
    <row r="116" spans="2:26" s="30" customFormat="1" ht="40.5" customHeight="1">
      <c r="B116" s="78" t="s">
        <v>1754</v>
      </c>
      <c r="C116" s="382" t="s">
        <v>1872</v>
      </c>
      <c r="D116" s="78" t="s">
        <v>1755</v>
      </c>
      <c r="E116" s="78">
        <v>29675735</v>
      </c>
      <c r="F116" s="78" t="s">
        <v>457</v>
      </c>
      <c r="G116" s="78" t="s">
        <v>1105</v>
      </c>
      <c r="H116" s="216">
        <v>39570</v>
      </c>
      <c r="I116" s="78"/>
      <c r="J116" s="216" t="s">
        <v>1894</v>
      </c>
      <c r="K116" s="216" t="s">
        <v>1758</v>
      </c>
      <c r="L116" s="78" t="s">
        <v>1895</v>
      </c>
      <c r="M116" s="78" t="s">
        <v>18</v>
      </c>
      <c r="N116" s="382" t="s">
        <v>19</v>
      </c>
      <c r="O116" s="78" t="s">
        <v>18</v>
      </c>
      <c r="P116" s="1594" t="s">
        <v>1893</v>
      </c>
      <c r="Q116" s="1594"/>
    </row>
    <row r="117" spans="2:26" s="30" customFormat="1" ht="60">
      <c r="B117" s="93" t="s">
        <v>1896</v>
      </c>
      <c r="C117" s="460"/>
      <c r="D117" s="93"/>
      <c r="E117" s="93"/>
      <c r="F117" s="93"/>
      <c r="G117" s="93"/>
      <c r="H117" s="451"/>
      <c r="I117" s="93"/>
      <c r="J117" s="451"/>
      <c r="K117" s="451"/>
      <c r="L117" s="93"/>
      <c r="M117" s="93"/>
      <c r="N117" s="460"/>
      <c r="O117" s="93"/>
      <c r="P117" s="461"/>
      <c r="Q117" s="461"/>
    </row>
    <row r="119" spans="2:26" ht="15.75" thickBot="1"/>
    <row r="120" spans="2:26" ht="30">
      <c r="B120" s="146" t="s">
        <v>17</v>
      </c>
      <c r="C120" s="146" t="s">
        <v>157</v>
      </c>
      <c r="D120" s="9" t="s">
        <v>158</v>
      </c>
      <c r="E120" s="146" t="s">
        <v>28</v>
      </c>
      <c r="F120" s="25" t="s">
        <v>228</v>
      </c>
      <c r="G120" s="178"/>
    </row>
    <row r="121" spans="2:26" ht="150">
      <c r="B121" s="1540" t="s">
        <v>229</v>
      </c>
      <c r="C121" s="115" t="s">
        <v>230</v>
      </c>
      <c r="D121" s="138">
        <v>25</v>
      </c>
      <c r="E121" s="60">
        <v>25</v>
      </c>
      <c r="F121" s="1541">
        <f>+E121+E122+E123</f>
        <v>25</v>
      </c>
      <c r="G121" s="27"/>
    </row>
    <row r="122" spans="2:26" ht="120">
      <c r="B122" s="1540"/>
      <c r="C122" s="115" t="s">
        <v>231</v>
      </c>
      <c r="D122" s="141">
        <v>25</v>
      </c>
      <c r="E122" s="60">
        <v>0</v>
      </c>
      <c r="F122" s="1542"/>
      <c r="G122" s="27"/>
    </row>
    <row r="123" spans="2:26" ht="90">
      <c r="B123" s="1540"/>
      <c r="C123" s="115" t="s">
        <v>232</v>
      </c>
      <c r="D123" s="138">
        <v>10</v>
      </c>
      <c r="E123" s="60">
        <v>0</v>
      </c>
      <c r="F123" s="1543"/>
      <c r="G123" s="27"/>
    </row>
    <row r="124" spans="2:26">
      <c r="C124" s="57"/>
    </row>
    <row r="125" spans="2:26">
      <c r="B125" s="8" t="s">
        <v>233</v>
      </c>
    </row>
    <row r="128" spans="2:26">
      <c r="B128" s="9" t="s">
        <v>17</v>
      </c>
      <c r="C128" s="9" t="s">
        <v>27</v>
      </c>
      <c r="D128" s="146" t="s">
        <v>28</v>
      </c>
      <c r="E128" s="146" t="s">
        <v>29</v>
      </c>
    </row>
    <row r="129" spans="2:5">
      <c r="B129" s="367" t="s">
        <v>236</v>
      </c>
      <c r="C129" s="141">
        <v>40</v>
      </c>
      <c r="D129" s="60">
        <f>+E104</f>
        <v>40</v>
      </c>
      <c r="E129" s="1519">
        <f>+D129+D130</f>
        <v>65</v>
      </c>
    </row>
    <row r="130" spans="2:5" ht="30">
      <c r="B130" s="367" t="s">
        <v>237</v>
      </c>
      <c r="C130" s="141">
        <v>60</v>
      </c>
      <c r="D130" s="60">
        <f>+F121</f>
        <v>25</v>
      </c>
      <c r="E130" s="1520"/>
    </row>
  </sheetData>
  <mergeCells count="46">
    <mergeCell ref="E129:E130"/>
    <mergeCell ref="P112:Q112"/>
    <mergeCell ref="P113:Q113"/>
    <mergeCell ref="P114:Q114"/>
    <mergeCell ref="P115:Q115"/>
    <mergeCell ref="P116:Q116"/>
    <mergeCell ref="B121:B123"/>
    <mergeCell ref="F121:F123"/>
    <mergeCell ref="B89:P89"/>
    <mergeCell ref="B92:N92"/>
    <mergeCell ref="E104:E106"/>
    <mergeCell ref="B109:N109"/>
    <mergeCell ref="J111:L111"/>
    <mergeCell ref="P111:Q111"/>
    <mergeCell ref="O59:P59"/>
    <mergeCell ref="O60:P60"/>
    <mergeCell ref="O61:P61"/>
    <mergeCell ref="D86:E86"/>
    <mergeCell ref="J72:L72"/>
    <mergeCell ref="P72:Q72"/>
    <mergeCell ref="P73:Q73"/>
    <mergeCell ref="P74:Q74"/>
    <mergeCell ref="P75:Q75"/>
    <mergeCell ref="P76:Q76"/>
    <mergeCell ref="P77:Q77"/>
    <mergeCell ref="P78:Q78"/>
    <mergeCell ref="P79:Q79"/>
    <mergeCell ref="B82:N82"/>
    <mergeCell ref="D85:E85"/>
    <mergeCell ref="B67:N67"/>
    <mergeCell ref="C10:E10"/>
    <mergeCell ref="B14:C15"/>
    <mergeCell ref="B16:C16"/>
    <mergeCell ref="E35:E36"/>
    <mergeCell ref="M38:N38"/>
    <mergeCell ref="B50:B51"/>
    <mergeCell ref="C50:C51"/>
    <mergeCell ref="D50:E50"/>
    <mergeCell ref="C54:N54"/>
    <mergeCell ref="B56:N56"/>
    <mergeCell ref="C9:N9"/>
    <mergeCell ref="B2:P2"/>
    <mergeCell ref="B4:P4"/>
    <mergeCell ref="C6:N6"/>
    <mergeCell ref="C7:N7"/>
    <mergeCell ref="C8:N8"/>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4"/>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3271</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18</v>
      </c>
      <c r="E15" s="42">
        <v>626484300</v>
      </c>
      <c r="F15" s="513">
        <v>300</v>
      </c>
      <c r="G15" s="150"/>
      <c r="I15" s="45"/>
      <c r="J15" s="45"/>
      <c r="K15" s="45"/>
      <c r="L15" s="45"/>
      <c r="M15" s="45"/>
      <c r="N15" s="1289"/>
    </row>
    <row r="16" spans="2:16" ht="15.75" thickBot="1">
      <c r="B16" s="1517" t="s">
        <v>13</v>
      </c>
      <c r="C16" s="1518"/>
      <c r="D16" s="1265"/>
      <c r="E16" s="151">
        <f>SUM(E15:E15)</f>
        <v>626484300</v>
      </c>
      <c r="F16" s="515">
        <f>SUM(F15:F15)</f>
        <v>300</v>
      </c>
      <c r="G16" s="150"/>
      <c r="H16" s="46"/>
      <c r="I16" s="39"/>
      <c r="J16" s="39"/>
      <c r="K16" s="39"/>
      <c r="L16" s="39"/>
      <c r="M16" s="39"/>
      <c r="N16" s="47"/>
    </row>
    <row r="17" spans="1:14" ht="45.75" thickBot="1">
      <c r="A17" s="48"/>
      <c r="B17" s="49" t="s">
        <v>14</v>
      </c>
      <c r="C17" s="49" t="s">
        <v>15</v>
      </c>
      <c r="E17" s="41"/>
      <c r="F17" s="723"/>
      <c r="G17" s="41"/>
      <c r="H17" s="41"/>
      <c r="I17" s="50"/>
      <c r="J17" s="50"/>
      <c r="K17" s="50"/>
      <c r="L17" s="50"/>
      <c r="M17" s="50"/>
    </row>
    <row r="18" spans="1:14" ht="15.75" thickBot="1">
      <c r="A18" s="51"/>
      <c r="C18" s="223">
        <f>F16*80%</f>
        <v>240</v>
      </c>
      <c r="D18" s="224"/>
      <c r="E18" s="225">
        <f>E16</f>
        <v>626484300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+D123</f>
        <v>0</v>
      </c>
      <c r="E34" s="1519">
        <f>+D34+D35</f>
        <v>0</v>
      </c>
      <c r="F34" s="78"/>
      <c r="G34" s="57"/>
      <c r="H34" s="57"/>
      <c r="I34" s="39"/>
      <c r="J34" s="39"/>
      <c r="K34" s="39"/>
      <c r="L34" s="39"/>
      <c r="M34" s="39"/>
      <c r="N34" s="1289"/>
    </row>
    <row r="35" spans="1:26" ht="82.5" customHeight="1">
      <c r="A35" s="142"/>
      <c r="B35" s="1302" t="s">
        <v>31</v>
      </c>
      <c r="C35" s="1262">
        <v>60</v>
      </c>
      <c r="D35" s="1256">
        <f>+D124</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60.75" customHeight="1">
      <c r="B67" s="91" t="s">
        <v>364</v>
      </c>
      <c r="C67" s="91" t="s">
        <v>1634</v>
      </c>
      <c r="D67" s="91" t="s">
        <v>3272</v>
      </c>
      <c r="E67" s="91">
        <v>34327083</v>
      </c>
      <c r="F67" s="91" t="s">
        <v>1643</v>
      </c>
      <c r="G67" s="91" t="s">
        <v>55</v>
      </c>
      <c r="H67" s="428">
        <v>41790</v>
      </c>
      <c r="I67" s="91"/>
      <c r="J67" s="91" t="s">
        <v>3163</v>
      </c>
      <c r="K67" s="91" t="s">
        <v>3273</v>
      </c>
      <c r="L67" s="91" t="s">
        <v>3108</v>
      </c>
      <c r="M67" s="1269" t="s">
        <v>18</v>
      </c>
      <c r="N67" s="1269" t="s">
        <v>18</v>
      </c>
      <c r="O67" s="1269" t="s">
        <v>18</v>
      </c>
      <c r="P67" s="91"/>
      <c r="Q67" s="91"/>
    </row>
    <row r="68" spans="2:17" s="30" customFormat="1" ht="33.6" customHeight="1">
      <c r="B68" s="91" t="s">
        <v>1316</v>
      </c>
      <c r="C68" s="91" t="s">
        <v>1634</v>
      </c>
      <c r="D68" s="91" t="s">
        <v>3274</v>
      </c>
      <c r="E68" s="91">
        <v>1081592364</v>
      </c>
      <c r="F68" s="91" t="s">
        <v>3275</v>
      </c>
      <c r="G68" s="91" t="s">
        <v>1033</v>
      </c>
      <c r="H68" s="428">
        <v>40648</v>
      </c>
      <c r="I68" s="91"/>
      <c r="J68" s="91" t="s">
        <v>3276</v>
      </c>
      <c r="K68" s="91" t="s">
        <v>3277</v>
      </c>
      <c r="L68" s="91" t="s">
        <v>3278</v>
      </c>
      <c r="M68" s="1269" t="s">
        <v>18</v>
      </c>
      <c r="N68" s="1269" t="s">
        <v>18</v>
      </c>
      <c r="O68" s="1269" t="s">
        <v>18</v>
      </c>
      <c r="P68" s="91" t="s">
        <v>3279</v>
      </c>
      <c r="Q68" s="91"/>
    </row>
    <row r="69" spans="2:17" s="30" customFormat="1" ht="33.6" customHeight="1">
      <c r="B69" s="91" t="s">
        <v>277</v>
      </c>
      <c r="C69" s="91" t="s">
        <v>1634</v>
      </c>
      <c r="D69" s="91" t="s">
        <v>3280</v>
      </c>
      <c r="E69" s="91">
        <v>25279331</v>
      </c>
      <c r="F69" s="91" t="s">
        <v>3275</v>
      </c>
      <c r="G69" s="91" t="s">
        <v>438</v>
      </c>
      <c r="H69" s="91" t="s">
        <v>3281</v>
      </c>
      <c r="I69" s="91"/>
      <c r="J69" s="91" t="s">
        <v>3282</v>
      </c>
      <c r="K69" s="91" t="s">
        <v>3283</v>
      </c>
      <c r="L69" s="91" t="s">
        <v>3284</v>
      </c>
      <c r="M69" s="1269" t="s">
        <v>18</v>
      </c>
      <c r="N69" s="1269" t="s">
        <v>18</v>
      </c>
      <c r="O69" s="1269" t="s">
        <v>18</v>
      </c>
      <c r="P69" s="91" t="s">
        <v>3285</v>
      </c>
      <c r="Q69" s="91"/>
    </row>
    <row r="71" spans="2:17" ht="15.75" thickBot="1"/>
    <row r="72" spans="2:17" ht="15.75" thickBot="1">
      <c r="B72" s="1532" t="s">
        <v>139</v>
      </c>
      <c r="C72" s="1533"/>
      <c r="D72" s="1533"/>
      <c r="E72" s="1533"/>
      <c r="F72" s="1533"/>
      <c r="G72" s="1533"/>
      <c r="H72" s="1533"/>
      <c r="I72" s="1533"/>
      <c r="J72" s="1533"/>
      <c r="K72" s="1533"/>
      <c r="L72" s="1533"/>
      <c r="M72" s="1533"/>
      <c r="N72" s="1534"/>
    </row>
    <row r="75" spans="2:17" ht="30">
      <c r="B75" s="22" t="s">
        <v>17</v>
      </c>
      <c r="C75" s="22" t="s">
        <v>80</v>
      </c>
      <c r="D75" s="1522" t="s">
        <v>79</v>
      </c>
      <c r="E75" s="1523"/>
    </row>
    <row r="76" spans="2:17" ht="30">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75">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75">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36" customFormat="1">
      <c r="A94" s="129"/>
      <c r="B94" s="130" t="s">
        <v>29</v>
      </c>
      <c r="C94" s="131"/>
      <c r="D94" s="109"/>
      <c r="E94" s="132"/>
      <c r="F94" s="131"/>
      <c r="G94" s="131"/>
      <c r="H94" s="131"/>
      <c r="I94" s="133"/>
      <c r="J94" s="133"/>
      <c r="K94" s="109">
        <f>SUM(K86:K93)</f>
        <v>15</v>
      </c>
      <c r="L94" s="109">
        <f>SUM(L86:L93)</f>
        <v>18.5</v>
      </c>
      <c r="M94" s="110">
        <f>SUM(M86:M93)</f>
        <v>1536</v>
      </c>
      <c r="N94" s="109">
        <f>SUM(N86:N93)</f>
        <v>0</v>
      </c>
      <c r="O94" s="519"/>
      <c r="P94" s="519"/>
      <c r="Q94" s="135"/>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2" spans="2:17" ht="15.75" thickBot="1"/>
    <row r="113" spans="2:7" ht="54" customHeight="1">
      <c r="B113" s="1283" t="s">
        <v>17</v>
      </c>
      <c r="C113" s="1283" t="s">
        <v>157</v>
      </c>
      <c r="D113" s="1309" t="s">
        <v>158</v>
      </c>
      <c r="E113" s="1283" t="s">
        <v>28</v>
      </c>
      <c r="F113" s="25" t="s">
        <v>228</v>
      </c>
      <c r="G113" s="178"/>
    </row>
    <row r="114" spans="2:7" ht="120.75" customHeight="1">
      <c r="B114" s="1540" t="s">
        <v>229</v>
      </c>
      <c r="C114" s="115" t="s">
        <v>230</v>
      </c>
      <c r="D114" s="1256">
        <v>25</v>
      </c>
      <c r="E114" s="390">
        <v>0</v>
      </c>
      <c r="F114" s="1541">
        <f>+E114+E115+E116</f>
        <v>0</v>
      </c>
      <c r="G114" s="27"/>
    </row>
    <row r="115" spans="2:7" ht="76.150000000000006" customHeight="1">
      <c r="B115" s="1540"/>
      <c r="C115" s="115" t="s">
        <v>231</v>
      </c>
      <c r="D115" s="1262">
        <v>25</v>
      </c>
      <c r="E115" s="390">
        <v>0</v>
      </c>
      <c r="F115" s="1542"/>
      <c r="G115" s="27"/>
    </row>
    <row r="116" spans="2:7" ht="69" customHeight="1">
      <c r="B116" s="1540"/>
      <c r="C116" s="115" t="s">
        <v>232</v>
      </c>
      <c r="D116" s="1256">
        <v>10</v>
      </c>
      <c r="E116" s="390">
        <v>0</v>
      </c>
      <c r="F116" s="1543"/>
      <c r="G116" s="27"/>
    </row>
    <row r="117" spans="2:7">
      <c r="C117" s="57"/>
    </row>
    <row r="119" spans="2:7">
      <c r="B119" s="8" t="s">
        <v>233</v>
      </c>
    </row>
    <row r="122" spans="2:7">
      <c r="B122" s="1309" t="s">
        <v>17</v>
      </c>
      <c r="C122" s="1309" t="s">
        <v>27</v>
      </c>
      <c r="D122" s="1283" t="s">
        <v>28</v>
      </c>
      <c r="E122" s="1283" t="s">
        <v>29</v>
      </c>
    </row>
    <row r="123" spans="2:7" ht="61.5" customHeight="1">
      <c r="B123" s="1302" t="s">
        <v>236</v>
      </c>
      <c r="C123" s="1262">
        <v>40</v>
      </c>
      <c r="D123" s="1256">
        <f>+E100</f>
        <v>0</v>
      </c>
      <c r="E123" s="1519">
        <f>+D123+D124</f>
        <v>0</v>
      </c>
    </row>
    <row r="124" spans="2:7" ht="68.25" customHeight="1">
      <c r="B124" s="1302" t="s">
        <v>237</v>
      </c>
      <c r="C124" s="1262">
        <v>60</v>
      </c>
      <c r="D124" s="1256">
        <f>+F114</f>
        <v>0</v>
      </c>
      <c r="E124" s="1520"/>
    </row>
  </sheetData>
  <mergeCells count="41">
    <mergeCell ref="P108:Q110"/>
    <mergeCell ref="B114:B116"/>
    <mergeCell ref="F114:F116"/>
    <mergeCell ref="E123:E124"/>
    <mergeCell ref="B82:N82"/>
    <mergeCell ref="Q85:R85"/>
    <mergeCell ref="R86:R93"/>
    <mergeCell ref="E100:E102"/>
    <mergeCell ref="B105:N105"/>
    <mergeCell ref="J107:L107"/>
    <mergeCell ref="P107:Q107"/>
    <mergeCell ref="B79:P79"/>
    <mergeCell ref="F49:F50"/>
    <mergeCell ref="C51:N51"/>
    <mergeCell ref="B53:N53"/>
    <mergeCell ref="O56:P56"/>
    <mergeCell ref="O57:P57"/>
    <mergeCell ref="B63:N63"/>
    <mergeCell ref="J66:L66"/>
    <mergeCell ref="P66:Q66"/>
    <mergeCell ref="B72:N72"/>
    <mergeCell ref="D75:E75"/>
    <mergeCell ref="D76:E76"/>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0 WLL983040 C65536 IV65536 SR65536 ACN65536 AMJ65536 AWF65536 BGB65536 BPX65536 BZT65536 CJP65536 CTL65536 DDH65536 DND65536 DWZ65536 EGV65536 EQR65536 FAN65536 FKJ65536 FUF65536 GEB65536 GNX65536 GXT65536 HHP65536 HRL65536 IBH65536 ILD65536 IUZ65536 JEV65536 JOR65536 JYN65536 KIJ65536 KSF65536 LCB65536 LLX65536 LVT65536 MFP65536 MPL65536 MZH65536 NJD65536 NSZ65536 OCV65536 OMR65536 OWN65536 PGJ65536 PQF65536 QAB65536 QJX65536 QTT65536 RDP65536 RNL65536 RXH65536 SHD65536 SQZ65536 TAV65536 TKR65536 TUN65536 UEJ65536 UOF65536 UYB65536 VHX65536 VRT65536 WBP65536 WLL65536 WVH65536 C131072 IV131072 SR131072 ACN131072 AMJ131072 AWF131072 BGB131072 BPX131072 BZT131072 CJP131072 CTL131072 DDH131072 DND131072 DWZ131072 EGV131072 EQR131072 FAN131072 FKJ131072 FUF131072 GEB131072 GNX131072 GXT131072 HHP131072 HRL131072 IBH131072 ILD131072 IUZ131072 JEV131072 JOR131072 JYN131072 KIJ131072 KSF131072 LCB131072 LLX131072 LVT131072 MFP131072 MPL131072 MZH131072 NJD131072 NSZ131072 OCV131072 OMR131072 OWN131072 PGJ131072 PQF131072 QAB131072 QJX131072 QTT131072 RDP131072 RNL131072 RXH131072 SHD131072 SQZ131072 TAV131072 TKR131072 TUN131072 UEJ131072 UOF131072 UYB131072 VHX131072 VRT131072 WBP131072 WLL131072 WVH131072 C196608 IV196608 SR196608 ACN196608 AMJ196608 AWF196608 BGB196608 BPX196608 BZT196608 CJP196608 CTL196608 DDH196608 DND196608 DWZ196608 EGV196608 EQR196608 FAN196608 FKJ196608 FUF196608 GEB196608 GNX196608 GXT196608 HHP196608 HRL196608 IBH196608 ILD196608 IUZ196608 JEV196608 JOR196608 JYN196608 KIJ196608 KSF196608 LCB196608 LLX196608 LVT196608 MFP196608 MPL196608 MZH196608 NJD196608 NSZ196608 OCV196608 OMR196608 OWN196608 PGJ196608 PQF196608 QAB196608 QJX196608 QTT196608 RDP196608 RNL196608 RXH196608 SHD196608 SQZ196608 TAV196608 TKR196608 TUN196608 UEJ196608 UOF196608 UYB196608 VHX196608 VRT196608 WBP196608 WLL196608 WVH196608 C262144 IV262144 SR262144 ACN262144 AMJ262144 AWF262144 BGB262144 BPX262144 BZT262144 CJP262144 CTL262144 DDH262144 DND262144 DWZ262144 EGV262144 EQR262144 FAN262144 FKJ262144 FUF262144 GEB262144 GNX262144 GXT262144 HHP262144 HRL262144 IBH262144 ILD262144 IUZ262144 JEV262144 JOR262144 JYN262144 KIJ262144 KSF262144 LCB262144 LLX262144 LVT262144 MFP262144 MPL262144 MZH262144 NJD262144 NSZ262144 OCV262144 OMR262144 OWN262144 PGJ262144 PQF262144 QAB262144 QJX262144 QTT262144 RDP262144 RNL262144 RXH262144 SHD262144 SQZ262144 TAV262144 TKR262144 TUN262144 UEJ262144 UOF262144 UYB262144 VHX262144 VRT262144 WBP262144 WLL262144 WVH262144 C327680 IV327680 SR327680 ACN327680 AMJ327680 AWF327680 BGB327680 BPX327680 BZT327680 CJP327680 CTL327680 DDH327680 DND327680 DWZ327680 EGV327680 EQR327680 FAN327680 FKJ327680 FUF327680 GEB327680 GNX327680 GXT327680 HHP327680 HRL327680 IBH327680 ILD327680 IUZ327680 JEV327680 JOR327680 JYN327680 KIJ327680 KSF327680 LCB327680 LLX327680 LVT327680 MFP327680 MPL327680 MZH327680 NJD327680 NSZ327680 OCV327680 OMR327680 OWN327680 PGJ327680 PQF327680 QAB327680 QJX327680 QTT327680 RDP327680 RNL327680 RXH327680 SHD327680 SQZ327680 TAV327680 TKR327680 TUN327680 UEJ327680 UOF327680 UYB327680 VHX327680 VRT327680 WBP327680 WLL327680 WVH327680 C393216 IV393216 SR393216 ACN393216 AMJ393216 AWF393216 BGB393216 BPX393216 BZT393216 CJP393216 CTL393216 DDH393216 DND393216 DWZ393216 EGV393216 EQR393216 FAN393216 FKJ393216 FUF393216 GEB393216 GNX393216 GXT393216 HHP393216 HRL393216 IBH393216 ILD393216 IUZ393216 JEV393216 JOR393216 JYN393216 KIJ393216 KSF393216 LCB393216 LLX393216 LVT393216 MFP393216 MPL393216 MZH393216 NJD393216 NSZ393216 OCV393216 OMR393216 OWN393216 PGJ393216 PQF393216 QAB393216 QJX393216 QTT393216 RDP393216 RNL393216 RXH393216 SHD393216 SQZ393216 TAV393216 TKR393216 TUN393216 UEJ393216 UOF393216 UYB393216 VHX393216 VRT393216 WBP393216 WLL393216 WVH393216 C458752 IV458752 SR458752 ACN458752 AMJ458752 AWF458752 BGB458752 BPX458752 BZT458752 CJP458752 CTL458752 DDH458752 DND458752 DWZ458752 EGV458752 EQR458752 FAN458752 FKJ458752 FUF458752 GEB458752 GNX458752 GXT458752 HHP458752 HRL458752 IBH458752 ILD458752 IUZ458752 JEV458752 JOR458752 JYN458752 KIJ458752 KSF458752 LCB458752 LLX458752 LVT458752 MFP458752 MPL458752 MZH458752 NJD458752 NSZ458752 OCV458752 OMR458752 OWN458752 PGJ458752 PQF458752 QAB458752 QJX458752 QTT458752 RDP458752 RNL458752 RXH458752 SHD458752 SQZ458752 TAV458752 TKR458752 TUN458752 UEJ458752 UOF458752 UYB458752 VHX458752 VRT458752 WBP458752 WLL458752 WVH458752 C524288 IV524288 SR524288 ACN524288 AMJ524288 AWF524288 BGB524288 BPX524288 BZT524288 CJP524288 CTL524288 DDH524288 DND524288 DWZ524288 EGV524288 EQR524288 FAN524288 FKJ524288 FUF524288 GEB524288 GNX524288 GXT524288 HHP524288 HRL524288 IBH524288 ILD524288 IUZ524288 JEV524288 JOR524288 JYN524288 KIJ524288 KSF524288 LCB524288 LLX524288 LVT524288 MFP524288 MPL524288 MZH524288 NJD524288 NSZ524288 OCV524288 OMR524288 OWN524288 PGJ524288 PQF524288 QAB524288 QJX524288 QTT524288 RDP524288 RNL524288 RXH524288 SHD524288 SQZ524288 TAV524288 TKR524288 TUN524288 UEJ524288 UOF524288 UYB524288 VHX524288 VRT524288 WBP524288 WLL524288 WVH524288 C589824 IV589824 SR589824 ACN589824 AMJ589824 AWF589824 BGB589824 BPX589824 BZT589824 CJP589824 CTL589824 DDH589824 DND589824 DWZ589824 EGV589824 EQR589824 FAN589824 FKJ589824 FUF589824 GEB589824 GNX589824 GXT589824 HHP589824 HRL589824 IBH589824 ILD589824 IUZ589824 JEV589824 JOR589824 JYN589824 KIJ589824 KSF589824 LCB589824 LLX589824 LVT589824 MFP589824 MPL589824 MZH589824 NJD589824 NSZ589824 OCV589824 OMR589824 OWN589824 PGJ589824 PQF589824 QAB589824 QJX589824 QTT589824 RDP589824 RNL589824 RXH589824 SHD589824 SQZ589824 TAV589824 TKR589824 TUN589824 UEJ589824 UOF589824 UYB589824 VHX589824 VRT589824 WBP589824 WLL589824 WVH589824 C655360 IV655360 SR655360 ACN655360 AMJ655360 AWF655360 BGB655360 BPX655360 BZT655360 CJP655360 CTL655360 DDH655360 DND655360 DWZ655360 EGV655360 EQR655360 FAN655360 FKJ655360 FUF655360 GEB655360 GNX655360 GXT655360 HHP655360 HRL655360 IBH655360 ILD655360 IUZ655360 JEV655360 JOR655360 JYN655360 KIJ655360 KSF655360 LCB655360 LLX655360 LVT655360 MFP655360 MPL655360 MZH655360 NJD655360 NSZ655360 OCV655360 OMR655360 OWN655360 PGJ655360 PQF655360 QAB655360 QJX655360 QTT655360 RDP655360 RNL655360 RXH655360 SHD655360 SQZ655360 TAV655360 TKR655360 TUN655360 UEJ655360 UOF655360 UYB655360 VHX655360 VRT655360 WBP655360 WLL655360 WVH655360 C720896 IV720896 SR720896 ACN720896 AMJ720896 AWF720896 BGB720896 BPX720896 BZT720896 CJP720896 CTL720896 DDH720896 DND720896 DWZ720896 EGV720896 EQR720896 FAN720896 FKJ720896 FUF720896 GEB720896 GNX720896 GXT720896 HHP720896 HRL720896 IBH720896 ILD720896 IUZ720896 JEV720896 JOR720896 JYN720896 KIJ720896 KSF720896 LCB720896 LLX720896 LVT720896 MFP720896 MPL720896 MZH720896 NJD720896 NSZ720896 OCV720896 OMR720896 OWN720896 PGJ720896 PQF720896 QAB720896 QJX720896 QTT720896 RDP720896 RNL720896 RXH720896 SHD720896 SQZ720896 TAV720896 TKR720896 TUN720896 UEJ720896 UOF720896 UYB720896 VHX720896 VRT720896 WBP720896 WLL720896 WVH720896 C786432 IV786432 SR786432 ACN786432 AMJ786432 AWF786432 BGB786432 BPX786432 BZT786432 CJP786432 CTL786432 DDH786432 DND786432 DWZ786432 EGV786432 EQR786432 FAN786432 FKJ786432 FUF786432 GEB786432 GNX786432 GXT786432 HHP786432 HRL786432 IBH786432 ILD786432 IUZ786432 JEV786432 JOR786432 JYN786432 KIJ786432 KSF786432 LCB786432 LLX786432 LVT786432 MFP786432 MPL786432 MZH786432 NJD786432 NSZ786432 OCV786432 OMR786432 OWN786432 PGJ786432 PQF786432 QAB786432 QJX786432 QTT786432 RDP786432 RNL786432 RXH786432 SHD786432 SQZ786432 TAV786432 TKR786432 TUN786432 UEJ786432 UOF786432 UYB786432 VHX786432 VRT786432 WBP786432 WLL786432 WVH786432 C851968 IV851968 SR851968 ACN851968 AMJ851968 AWF851968 BGB851968 BPX851968 BZT851968 CJP851968 CTL851968 DDH851968 DND851968 DWZ851968 EGV851968 EQR851968 FAN851968 FKJ851968 FUF851968 GEB851968 GNX851968 GXT851968 HHP851968 HRL851968 IBH851968 ILD851968 IUZ851968 JEV851968 JOR851968 JYN851968 KIJ851968 KSF851968 LCB851968 LLX851968 LVT851968 MFP851968 MPL851968 MZH851968 NJD851968 NSZ851968 OCV851968 OMR851968 OWN851968 PGJ851968 PQF851968 QAB851968 QJX851968 QTT851968 RDP851968 RNL851968 RXH851968 SHD851968 SQZ851968 TAV851968 TKR851968 TUN851968 UEJ851968 UOF851968 UYB851968 VHX851968 VRT851968 WBP851968 WLL851968 WVH851968 C917504 IV917504 SR917504 ACN917504 AMJ917504 AWF917504 BGB917504 BPX917504 BZT917504 CJP917504 CTL917504 DDH917504 DND917504 DWZ917504 EGV917504 EQR917504 FAN917504 FKJ917504 FUF917504 GEB917504 GNX917504 GXT917504 HHP917504 HRL917504 IBH917504 ILD917504 IUZ917504 JEV917504 JOR917504 JYN917504 KIJ917504 KSF917504 LCB917504 LLX917504 LVT917504 MFP917504 MPL917504 MZH917504 NJD917504 NSZ917504 OCV917504 OMR917504 OWN917504 PGJ917504 PQF917504 QAB917504 QJX917504 QTT917504 RDP917504 RNL917504 RXH917504 SHD917504 SQZ917504 TAV917504 TKR917504 TUN917504 UEJ917504 UOF917504 UYB917504 VHX917504 VRT917504 WBP917504 WLL917504 WVH917504 C983040 IV983040 SR983040 ACN983040 AMJ983040 AWF983040 BGB983040 BPX983040 BZT983040 CJP983040 CTL983040 DDH983040 DND983040 DWZ983040 EGV983040 EQR983040 FAN983040 FKJ983040 FUF983040 GEB983040 GNX983040 GXT983040 HHP983040 HRL983040 IBH983040 ILD983040 IUZ983040 JEV983040 JOR983040 JYN983040 KIJ983040 KSF983040 LCB983040 LLX983040 LVT983040 MFP983040 MPL983040 MZH983040 NJD983040 NSZ983040 OCV983040 OMR983040 OWN983040 PGJ983040 PQF983040 QAB983040 QJX983040 QTT983040 RDP983040 RNL983040 RXH983040 SHD983040 SQZ983040 TAV983040 TKR983040 TUN983040 UEJ983040 UOF983040 UYB983040 VHX983040 VRT983040 WBP983040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0 A65536 IS65536 SO65536 ACK65536 AMG65536 AWC65536 BFY65536 BPU65536 BZQ65536 CJM65536 CTI65536 DDE65536 DNA65536 DWW65536 EGS65536 EQO65536 FAK65536 FKG65536 FUC65536 GDY65536 GNU65536 GXQ65536 HHM65536 HRI65536 IBE65536 ILA65536 IUW65536 JES65536 JOO65536 JYK65536 KIG65536 KSC65536 LBY65536 LLU65536 LVQ65536 MFM65536 MPI65536 MZE65536 NJA65536 NSW65536 OCS65536 OMO65536 OWK65536 PGG65536 PQC65536 PZY65536 QJU65536 QTQ65536 RDM65536 RNI65536 RXE65536 SHA65536 SQW65536 TAS65536 TKO65536 TUK65536 UEG65536 UOC65536 UXY65536 VHU65536 VRQ65536 WBM65536 WLI65536 WVE65536 A131072 IS131072 SO131072 ACK131072 AMG131072 AWC131072 BFY131072 BPU131072 BZQ131072 CJM131072 CTI131072 DDE131072 DNA131072 DWW131072 EGS131072 EQO131072 FAK131072 FKG131072 FUC131072 GDY131072 GNU131072 GXQ131072 HHM131072 HRI131072 IBE131072 ILA131072 IUW131072 JES131072 JOO131072 JYK131072 KIG131072 KSC131072 LBY131072 LLU131072 LVQ131072 MFM131072 MPI131072 MZE131072 NJA131072 NSW131072 OCS131072 OMO131072 OWK131072 PGG131072 PQC131072 PZY131072 QJU131072 QTQ131072 RDM131072 RNI131072 RXE131072 SHA131072 SQW131072 TAS131072 TKO131072 TUK131072 UEG131072 UOC131072 UXY131072 VHU131072 VRQ131072 WBM131072 WLI131072 WVE131072 A196608 IS196608 SO196608 ACK196608 AMG196608 AWC196608 BFY196608 BPU196608 BZQ196608 CJM196608 CTI196608 DDE196608 DNA196608 DWW196608 EGS196608 EQO196608 FAK196608 FKG196608 FUC196608 GDY196608 GNU196608 GXQ196608 HHM196608 HRI196608 IBE196608 ILA196608 IUW196608 JES196608 JOO196608 JYK196608 KIG196608 KSC196608 LBY196608 LLU196608 LVQ196608 MFM196608 MPI196608 MZE196608 NJA196608 NSW196608 OCS196608 OMO196608 OWK196608 PGG196608 PQC196608 PZY196608 QJU196608 QTQ196608 RDM196608 RNI196608 RXE196608 SHA196608 SQW196608 TAS196608 TKO196608 TUK196608 UEG196608 UOC196608 UXY196608 VHU196608 VRQ196608 WBM196608 WLI196608 WVE196608 A262144 IS262144 SO262144 ACK262144 AMG262144 AWC262144 BFY262144 BPU262144 BZQ262144 CJM262144 CTI262144 DDE262144 DNA262144 DWW262144 EGS262144 EQO262144 FAK262144 FKG262144 FUC262144 GDY262144 GNU262144 GXQ262144 HHM262144 HRI262144 IBE262144 ILA262144 IUW262144 JES262144 JOO262144 JYK262144 KIG262144 KSC262144 LBY262144 LLU262144 LVQ262144 MFM262144 MPI262144 MZE262144 NJA262144 NSW262144 OCS262144 OMO262144 OWK262144 PGG262144 PQC262144 PZY262144 QJU262144 QTQ262144 RDM262144 RNI262144 RXE262144 SHA262144 SQW262144 TAS262144 TKO262144 TUK262144 UEG262144 UOC262144 UXY262144 VHU262144 VRQ262144 WBM262144 WLI262144 WVE262144 A327680 IS327680 SO327680 ACK327680 AMG327680 AWC327680 BFY327680 BPU327680 BZQ327680 CJM327680 CTI327680 DDE327680 DNA327680 DWW327680 EGS327680 EQO327680 FAK327680 FKG327680 FUC327680 GDY327680 GNU327680 GXQ327680 HHM327680 HRI327680 IBE327680 ILA327680 IUW327680 JES327680 JOO327680 JYK327680 KIG327680 KSC327680 LBY327680 LLU327680 LVQ327680 MFM327680 MPI327680 MZE327680 NJA327680 NSW327680 OCS327680 OMO327680 OWK327680 PGG327680 PQC327680 PZY327680 QJU327680 QTQ327680 RDM327680 RNI327680 RXE327680 SHA327680 SQW327680 TAS327680 TKO327680 TUK327680 UEG327680 UOC327680 UXY327680 VHU327680 VRQ327680 WBM327680 WLI327680 WVE327680 A393216 IS393216 SO393216 ACK393216 AMG393216 AWC393216 BFY393216 BPU393216 BZQ393216 CJM393216 CTI393216 DDE393216 DNA393216 DWW393216 EGS393216 EQO393216 FAK393216 FKG393216 FUC393216 GDY393216 GNU393216 GXQ393216 HHM393216 HRI393216 IBE393216 ILA393216 IUW393216 JES393216 JOO393216 JYK393216 KIG393216 KSC393216 LBY393216 LLU393216 LVQ393216 MFM393216 MPI393216 MZE393216 NJA393216 NSW393216 OCS393216 OMO393216 OWK393216 PGG393216 PQC393216 PZY393216 QJU393216 QTQ393216 RDM393216 RNI393216 RXE393216 SHA393216 SQW393216 TAS393216 TKO393216 TUK393216 UEG393216 UOC393216 UXY393216 VHU393216 VRQ393216 WBM393216 WLI393216 WVE393216 A458752 IS458752 SO458752 ACK458752 AMG458752 AWC458752 BFY458752 BPU458752 BZQ458752 CJM458752 CTI458752 DDE458752 DNA458752 DWW458752 EGS458752 EQO458752 FAK458752 FKG458752 FUC458752 GDY458752 GNU458752 GXQ458752 HHM458752 HRI458752 IBE458752 ILA458752 IUW458752 JES458752 JOO458752 JYK458752 KIG458752 KSC458752 LBY458752 LLU458752 LVQ458752 MFM458752 MPI458752 MZE458752 NJA458752 NSW458752 OCS458752 OMO458752 OWK458752 PGG458752 PQC458752 PZY458752 QJU458752 QTQ458752 RDM458752 RNI458752 RXE458752 SHA458752 SQW458752 TAS458752 TKO458752 TUK458752 UEG458752 UOC458752 UXY458752 VHU458752 VRQ458752 WBM458752 WLI458752 WVE458752 A524288 IS524288 SO524288 ACK524288 AMG524288 AWC524288 BFY524288 BPU524288 BZQ524288 CJM524288 CTI524288 DDE524288 DNA524288 DWW524288 EGS524288 EQO524288 FAK524288 FKG524288 FUC524288 GDY524288 GNU524288 GXQ524288 HHM524288 HRI524288 IBE524288 ILA524288 IUW524288 JES524288 JOO524288 JYK524288 KIG524288 KSC524288 LBY524288 LLU524288 LVQ524288 MFM524288 MPI524288 MZE524288 NJA524288 NSW524288 OCS524288 OMO524288 OWK524288 PGG524288 PQC524288 PZY524288 QJU524288 QTQ524288 RDM524288 RNI524288 RXE524288 SHA524288 SQW524288 TAS524288 TKO524288 TUK524288 UEG524288 UOC524288 UXY524288 VHU524288 VRQ524288 WBM524288 WLI524288 WVE524288 A589824 IS589824 SO589824 ACK589824 AMG589824 AWC589824 BFY589824 BPU589824 BZQ589824 CJM589824 CTI589824 DDE589824 DNA589824 DWW589824 EGS589824 EQO589824 FAK589824 FKG589824 FUC589824 GDY589824 GNU589824 GXQ589824 HHM589824 HRI589824 IBE589824 ILA589824 IUW589824 JES589824 JOO589824 JYK589824 KIG589824 KSC589824 LBY589824 LLU589824 LVQ589824 MFM589824 MPI589824 MZE589824 NJA589824 NSW589824 OCS589824 OMO589824 OWK589824 PGG589824 PQC589824 PZY589824 QJU589824 QTQ589824 RDM589824 RNI589824 RXE589824 SHA589824 SQW589824 TAS589824 TKO589824 TUK589824 UEG589824 UOC589824 UXY589824 VHU589824 VRQ589824 WBM589824 WLI589824 WVE589824 A655360 IS655360 SO655360 ACK655360 AMG655360 AWC655360 BFY655360 BPU655360 BZQ655360 CJM655360 CTI655360 DDE655360 DNA655360 DWW655360 EGS655360 EQO655360 FAK655360 FKG655360 FUC655360 GDY655360 GNU655360 GXQ655360 HHM655360 HRI655360 IBE655360 ILA655360 IUW655360 JES655360 JOO655360 JYK655360 KIG655360 KSC655360 LBY655360 LLU655360 LVQ655360 MFM655360 MPI655360 MZE655360 NJA655360 NSW655360 OCS655360 OMO655360 OWK655360 PGG655360 PQC655360 PZY655360 QJU655360 QTQ655360 RDM655360 RNI655360 RXE655360 SHA655360 SQW655360 TAS655360 TKO655360 TUK655360 UEG655360 UOC655360 UXY655360 VHU655360 VRQ655360 WBM655360 WLI655360 WVE655360 A720896 IS720896 SO720896 ACK720896 AMG720896 AWC720896 BFY720896 BPU720896 BZQ720896 CJM720896 CTI720896 DDE720896 DNA720896 DWW720896 EGS720896 EQO720896 FAK720896 FKG720896 FUC720896 GDY720896 GNU720896 GXQ720896 HHM720896 HRI720896 IBE720896 ILA720896 IUW720896 JES720896 JOO720896 JYK720896 KIG720896 KSC720896 LBY720896 LLU720896 LVQ720896 MFM720896 MPI720896 MZE720896 NJA720896 NSW720896 OCS720896 OMO720896 OWK720896 PGG720896 PQC720896 PZY720896 QJU720896 QTQ720896 RDM720896 RNI720896 RXE720896 SHA720896 SQW720896 TAS720896 TKO720896 TUK720896 UEG720896 UOC720896 UXY720896 VHU720896 VRQ720896 WBM720896 WLI720896 WVE720896 A786432 IS786432 SO786432 ACK786432 AMG786432 AWC786432 BFY786432 BPU786432 BZQ786432 CJM786432 CTI786432 DDE786432 DNA786432 DWW786432 EGS786432 EQO786432 FAK786432 FKG786432 FUC786432 GDY786432 GNU786432 GXQ786432 HHM786432 HRI786432 IBE786432 ILA786432 IUW786432 JES786432 JOO786432 JYK786432 KIG786432 KSC786432 LBY786432 LLU786432 LVQ786432 MFM786432 MPI786432 MZE786432 NJA786432 NSW786432 OCS786432 OMO786432 OWK786432 PGG786432 PQC786432 PZY786432 QJU786432 QTQ786432 RDM786432 RNI786432 RXE786432 SHA786432 SQW786432 TAS786432 TKO786432 TUK786432 UEG786432 UOC786432 UXY786432 VHU786432 VRQ786432 WBM786432 WLI786432 WVE786432 A851968 IS851968 SO851968 ACK851968 AMG851968 AWC851968 BFY851968 BPU851968 BZQ851968 CJM851968 CTI851968 DDE851968 DNA851968 DWW851968 EGS851968 EQO851968 FAK851968 FKG851968 FUC851968 GDY851968 GNU851968 GXQ851968 HHM851968 HRI851968 IBE851968 ILA851968 IUW851968 JES851968 JOO851968 JYK851968 KIG851968 KSC851968 LBY851968 LLU851968 LVQ851968 MFM851968 MPI851968 MZE851968 NJA851968 NSW851968 OCS851968 OMO851968 OWK851968 PGG851968 PQC851968 PZY851968 QJU851968 QTQ851968 RDM851968 RNI851968 RXE851968 SHA851968 SQW851968 TAS851968 TKO851968 TUK851968 UEG851968 UOC851968 UXY851968 VHU851968 VRQ851968 WBM851968 WLI851968 WVE851968 A917504 IS917504 SO917504 ACK917504 AMG917504 AWC917504 BFY917504 BPU917504 BZQ917504 CJM917504 CTI917504 DDE917504 DNA917504 DWW917504 EGS917504 EQO917504 FAK917504 FKG917504 FUC917504 GDY917504 GNU917504 GXQ917504 HHM917504 HRI917504 IBE917504 ILA917504 IUW917504 JES917504 JOO917504 JYK917504 KIG917504 KSC917504 LBY917504 LLU917504 LVQ917504 MFM917504 MPI917504 MZE917504 NJA917504 NSW917504 OCS917504 OMO917504 OWK917504 PGG917504 PQC917504 PZY917504 QJU917504 QTQ917504 RDM917504 RNI917504 RXE917504 SHA917504 SQW917504 TAS917504 TKO917504 TUK917504 UEG917504 UOC917504 UXY917504 VHU917504 VRQ917504 WBM917504 WLI917504 WVE917504 A983040 IS983040 SO983040 ACK983040 AMG983040 AWC983040 BFY983040 BPU983040 BZQ983040 CJM983040 CTI983040 DDE983040 DNA983040 DWW983040 EGS983040 EQO983040 FAK983040 FKG983040 FUC983040 GDY983040 GNU983040 GXQ983040 HHM983040 HRI983040 IBE983040 ILA983040 IUW983040 JES983040 JOO983040 JYK983040 KIG983040 KSC983040 LBY983040 LLU983040 LVQ983040 MFM983040 MPI983040 MZE983040 NJA983040 NSW983040 OCS983040 OMO983040 OWK983040 PGG983040 PQC983040 PZY983040 QJU983040 QTQ983040 RDM983040 RNI983040 RXE983040 SHA983040 SQW983040 TAS983040 TKO983040 TUK983040 UEG983040 UOC983040 UXY983040 VHU983040 VRQ983040 WBM983040 WLI983040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70" zoomScaleNormal="7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85546875" style="28" customWidth="1"/>
    <col min="18" max="18" width="17.14062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3286</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19</v>
      </c>
      <c r="E15" s="42">
        <v>730898350</v>
      </c>
      <c r="F15" s="513">
        <v>350</v>
      </c>
      <c r="G15" s="150"/>
      <c r="I15" s="45"/>
      <c r="J15" s="45"/>
      <c r="K15" s="45"/>
      <c r="L15" s="45"/>
      <c r="M15" s="45"/>
      <c r="N15" s="1289"/>
    </row>
    <row r="16" spans="2:16" ht="15.75" thickBot="1">
      <c r="B16" s="1517" t="s">
        <v>13</v>
      </c>
      <c r="C16" s="1518"/>
      <c r="D16" s="1265"/>
      <c r="E16" s="151">
        <f>SUM(E15:E15)</f>
        <v>730898350</v>
      </c>
      <c r="F16" s="515">
        <f>SUM(F15:F15)</f>
        <v>350</v>
      </c>
      <c r="G16" s="150"/>
      <c r="H16" s="46"/>
      <c r="I16" s="39"/>
      <c r="J16" s="39"/>
      <c r="K16" s="39"/>
      <c r="L16" s="39"/>
      <c r="M16" s="39"/>
      <c r="N16" s="47"/>
    </row>
    <row r="17" spans="1:14" ht="45.75" thickBot="1">
      <c r="A17" s="48"/>
      <c r="B17" s="49" t="s">
        <v>14</v>
      </c>
      <c r="C17" s="49" t="s">
        <v>15</v>
      </c>
      <c r="E17" s="41"/>
      <c r="F17" s="723"/>
      <c r="G17" s="41"/>
      <c r="H17" s="41"/>
      <c r="I17" s="50"/>
      <c r="J17" s="50"/>
      <c r="K17" s="50"/>
      <c r="L17" s="50"/>
      <c r="M17" s="50"/>
    </row>
    <row r="18" spans="1:14" ht="15.75" thickBot="1">
      <c r="A18" s="51"/>
      <c r="C18" s="223">
        <f>F16*80%</f>
        <v>280</v>
      </c>
      <c r="D18" s="224"/>
      <c r="E18" s="225">
        <f>E16</f>
        <v>730898350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v>0</v>
      </c>
      <c r="E34" s="1519">
        <f>+D34+D35</f>
        <v>0</v>
      </c>
      <c r="F34" s="78"/>
      <c r="G34" s="57"/>
      <c r="H34" s="57"/>
      <c r="I34" s="39"/>
      <c r="J34" s="39"/>
      <c r="K34" s="39"/>
      <c r="L34" s="39"/>
      <c r="M34" s="39"/>
      <c r="N34" s="1289"/>
    </row>
    <row r="35" spans="1:26" ht="82.5" customHeight="1">
      <c r="A35" s="142"/>
      <c r="B35" s="1302" t="s">
        <v>31</v>
      </c>
      <c r="C35" s="1262">
        <v>60</v>
      </c>
      <c r="D35" s="1256">
        <f>+F124</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92.2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30">
      <c r="B67" s="91" t="s">
        <v>364</v>
      </c>
      <c r="C67" s="91" t="s">
        <v>2195</v>
      </c>
      <c r="D67" s="91" t="s">
        <v>3287</v>
      </c>
      <c r="E67" s="420">
        <v>1061713548</v>
      </c>
      <c r="F67" s="91" t="s">
        <v>3288</v>
      </c>
      <c r="G67" s="91" t="s">
        <v>55</v>
      </c>
      <c r="H67" s="428">
        <v>41425</v>
      </c>
      <c r="I67" s="91"/>
      <c r="J67" s="91" t="s">
        <v>3289</v>
      </c>
      <c r="K67" s="91" t="s">
        <v>3290</v>
      </c>
      <c r="L67" s="91" t="s">
        <v>3291</v>
      </c>
      <c r="M67" s="1269" t="s">
        <v>18</v>
      </c>
      <c r="N67" s="1269" t="s">
        <v>18</v>
      </c>
      <c r="O67" s="1269" t="s">
        <v>18</v>
      </c>
      <c r="P67" s="91"/>
      <c r="Q67" s="91"/>
    </row>
    <row r="68" spans="2:17" s="30" customFormat="1" ht="150">
      <c r="B68" s="91" t="s">
        <v>277</v>
      </c>
      <c r="C68" s="91" t="s">
        <v>2195</v>
      </c>
      <c r="D68" s="91" t="s">
        <v>3292</v>
      </c>
      <c r="E68" s="420">
        <v>34331580</v>
      </c>
      <c r="F68" s="91" t="s">
        <v>277</v>
      </c>
      <c r="G68" s="91" t="s">
        <v>3162</v>
      </c>
      <c r="H68" s="428">
        <v>41446</v>
      </c>
      <c r="I68" s="91"/>
      <c r="J68" s="91" t="s">
        <v>3293</v>
      </c>
      <c r="K68" s="91" t="s">
        <v>3294</v>
      </c>
      <c r="L68" s="91" t="s">
        <v>3295</v>
      </c>
      <c r="M68" s="1269" t="s">
        <v>18</v>
      </c>
      <c r="N68" s="1269" t="s">
        <v>19</v>
      </c>
      <c r="O68" s="1269" t="s">
        <v>18</v>
      </c>
      <c r="P68" s="91" t="s">
        <v>3296</v>
      </c>
      <c r="Q68" s="91"/>
    </row>
    <row r="69" spans="2:17" s="30" customFormat="1" ht="255">
      <c r="B69" s="91" t="s">
        <v>277</v>
      </c>
      <c r="C69" s="91" t="s">
        <v>2195</v>
      </c>
      <c r="D69" s="91" t="s">
        <v>3297</v>
      </c>
      <c r="E69" s="420">
        <v>67002688</v>
      </c>
      <c r="F69" s="91" t="s">
        <v>277</v>
      </c>
      <c r="G69" s="91" t="s">
        <v>476</v>
      </c>
      <c r="H69" s="428">
        <v>41764</v>
      </c>
      <c r="I69" s="91"/>
      <c r="J69" s="91" t="s">
        <v>3298</v>
      </c>
      <c r="K69" s="91" t="s">
        <v>3299</v>
      </c>
      <c r="L69" s="91" t="s">
        <v>3300</v>
      </c>
      <c r="M69" s="1269" t="s">
        <v>18</v>
      </c>
      <c r="N69" s="1269" t="s">
        <v>18</v>
      </c>
      <c r="O69" s="1269" t="s">
        <v>18</v>
      </c>
      <c r="P69" s="91"/>
      <c r="Q69" s="91"/>
    </row>
    <row r="71" spans="2:17" ht="15.75" thickBot="1"/>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75">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60">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36" customFormat="1">
      <c r="A94" s="129"/>
      <c r="B94" s="130" t="s">
        <v>29</v>
      </c>
      <c r="C94" s="131"/>
      <c r="D94" s="109"/>
      <c r="E94" s="132"/>
      <c r="F94" s="131"/>
      <c r="G94" s="131"/>
      <c r="H94" s="131"/>
      <c r="I94" s="133"/>
      <c r="J94" s="133"/>
      <c r="K94" s="109">
        <f>SUM(K86:K93)</f>
        <v>15</v>
      </c>
      <c r="L94" s="109">
        <f>SUM(L86:L93)</f>
        <v>18.5</v>
      </c>
      <c r="M94" s="110">
        <f>SUM(M86:M93)</f>
        <v>1536</v>
      </c>
      <c r="N94" s="109">
        <f>SUM(N86:N93)</f>
        <v>0</v>
      </c>
      <c r="O94" s="519"/>
      <c r="P94" s="519"/>
      <c r="Q94" s="135"/>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3" spans="2:7" ht="15.75" thickBot="1"/>
    <row r="114" spans="2:7" ht="54" customHeight="1">
      <c r="B114" s="1283" t="s">
        <v>17</v>
      </c>
      <c r="C114" s="1283" t="s">
        <v>157</v>
      </c>
      <c r="D114" s="1309" t="s">
        <v>158</v>
      </c>
      <c r="E114" s="1283" t="s">
        <v>28</v>
      </c>
      <c r="F114" s="25" t="s">
        <v>228</v>
      </c>
      <c r="G114" s="178"/>
    </row>
    <row r="115" spans="2:7" ht="150">
      <c r="B115" s="1540" t="s">
        <v>229</v>
      </c>
      <c r="C115" s="115" t="s">
        <v>230</v>
      </c>
      <c r="D115" s="1256">
        <v>25</v>
      </c>
      <c r="E115" s="390">
        <v>0</v>
      </c>
      <c r="F115" s="1541">
        <f>+E115+E116+E117</f>
        <v>0</v>
      </c>
      <c r="G115" s="27"/>
    </row>
    <row r="116" spans="2:7" ht="120">
      <c r="B116" s="1540"/>
      <c r="C116" s="115" t="s">
        <v>231</v>
      </c>
      <c r="D116" s="1262">
        <v>25</v>
      </c>
      <c r="E116" s="390">
        <v>0</v>
      </c>
      <c r="F116" s="1542"/>
      <c r="G116" s="27"/>
    </row>
    <row r="117" spans="2:7" ht="90">
      <c r="B117" s="1540"/>
      <c r="C117" s="115" t="s">
        <v>232</v>
      </c>
      <c r="D117" s="1256">
        <v>10</v>
      </c>
      <c r="E117" s="390">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+E100</f>
        <v>0</v>
      </c>
      <c r="E124" s="1519">
        <f>+D124+D125</f>
        <v>0</v>
      </c>
    </row>
    <row r="125" spans="2:7" ht="68.25" customHeight="1">
      <c r="B125" s="1302" t="s">
        <v>237</v>
      </c>
      <c r="C125" s="1262">
        <v>60</v>
      </c>
      <c r="D125" s="1256">
        <f>+F115</f>
        <v>0</v>
      </c>
      <c r="E125" s="1520"/>
    </row>
  </sheetData>
  <mergeCells count="41">
    <mergeCell ref="P108:Q110"/>
    <mergeCell ref="B115:B117"/>
    <mergeCell ref="F115:F117"/>
    <mergeCell ref="E124:E125"/>
    <mergeCell ref="B82:N82"/>
    <mergeCell ref="Q85:R85"/>
    <mergeCell ref="R86:R93"/>
    <mergeCell ref="E100:E102"/>
    <mergeCell ref="B105:N105"/>
    <mergeCell ref="J107:L107"/>
    <mergeCell ref="P107:Q107"/>
    <mergeCell ref="B79:P79"/>
    <mergeCell ref="F49:F50"/>
    <mergeCell ref="C51:N51"/>
    <mergeCell ref="B53:N53"/>
    <mergeCell ref="O56:P56"/>
    <mergeCell ref="O57:P57"/>
    <mergeCell ref="B63:N63"/>
    <mergeCell ref="J66:L66"/>
    <mergeCell ref="P66:Q66"/>
    <mergeCell ref="B72:N72"/>
    <mergeCell ref="D75:E75"/>
    <mergeCell ref="D76:E76"/>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7"/>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3301</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21</v>
      </c>
      <c r="E15" s="42">
        <v>1252968600</v>
      </c>
      <c r="F15" s="513">
        <v>600</v>
      </c>
      <c r="G15" s="150"/>
      <c r="I15" s="45"/>
      <c r="J15" s="45"/>
      <c r="K15" s="45"/>
      <c r="L15" s="45"/>
      <c r="M15" s="45"/>
      <c r="N15" s="1289"/>
    </row>
    <row r="16" spans="2:16" ht="15.75" thickBot="1">
      <c r="B16" s="1517" t="s">
        <v>13</v>
      </c>
      <c r="C16" s="1518"/>
      <c r="D16" s="1265"/>
      <c r="E16" s="151">
        <f>SUM(E15:E15)</f>
        <v>1252968600</v>
      </c>
      <c r="F16" s="515">
        <f>SUM(F15:F15)</f>
        <v>600</v>
      </c>
      <c r="G16" s="150"/>
      <c r="H16" s="46"/>
      <c r="I16" s="39"/>
      <c r="J16" s="39"/>
      <c r="K16" s="39"/>
      <c r="L16" s="39"/>
      <c r="M16" s="39"/>
      <c r="N16" s="47"/>
    </row>
    <row r="17" spans="1:14" ht="45.75" thickBot="1">
      <c r="A17" s="48"/>
      <c r="B17" s="49" t="s">
        <v>14</v>
      </c>
      <c r="C17" s="49" t="s">
        <v>15</v>
      </c>
      <c r="E17" s="7"/>
      <c r="F17" s="724"/>
      <c r="G17" s="41"/>
      <c r="H17" s="41"/>
      <c r="I17" s="50"/>
      <c r="J17" s="50"/>
      <c r="K17" s="50"/>
      <c r="L17" s="50"/>
      <c r="M17" s="50"/>
    </row>
    <row r="18" spans="1:14" ht="15.75" thickBot="1">
      <c r="A18" s="51"/>
      <c r="C18" s="223">
        <f>F16*80%</f>
        <v>480</v>
      </c>
      <c r="D18" s="45"/>
      <c r="E18" s="225">
        <f>E16</f>
        <v>1252968600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+D126</f>
        <v>0</v>
      </c>
      <c r="E34" s="1519">
        <f>+D34+D35</f>
        <v>0</v>
      </c>
      <c r="F34" s="78"/>
      <c r="G34" s="57"/>
      <c r="H34" s="57"/>
      <c r="I34" s="39"/>
      <c r="J34" s="39"/>
      <c r="K34" s="39"/>
      <c r="L34" s="39"/>
      <c r="M34" s="39"/>
      <c r="N34" s="1289"/>
    </row>
    <row r="35" spans="1:26" ht="82.5" customHeight="1">
      <c r="A35" s="142"/>
      <c r="B35" s="1302" t="s">
        <v>31</v>
      </c>
      <c r="C35" s="1262">
        <v>60</v>
      </c>
      <c r="D35" s="1256">
        <f>+D127</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263" customFormat="1">
      <c r="A45" s="1311"/>
      <c r="B45" s="17" t="s">
        <v>29</v>
      </c>
      <c r="C45" s="16"/>
      <c r="D45" s="15"/>
      <c r="E45" s="98"/>
      <c r="F45" s="16"/>
      <c r="G45" s="16"/>
      <c r="H45" s="16"/>
      <c r="I45" s="103"/>
      <c r="J45" s="103"/>
      <c r="K45" s="109">
        <f>SUM(K41:K44)</f>
        <v>26</v>
      </c>
      <c r="L45" s="109">
        <f>SUM(L41:L44)</f>
        <v>8</v>
      </c>
      <c r="M45" s="110">
        <f>SUM(M41:M44)</f>
        <v>12272</v>
      </c>
      <c r="N45" s="109">
        <f>SUM(N41:N44)</f>
        <v>0</v>
      </c>
      <c r="O45" s="518"/>
      <c r="P45" s="518"/>
      <c r="Q45" s="18"/>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ht="39" customHeight="1">
      <c r="B67" s="88" t="s">
        <v>364</v>
      </c>
      <c r="C67" s="88" t="s">
        <v>1823</v>
      </c>
      <c r="D67" s="88" t="s">
        <v>3302</v>
      </c>
      <c r="E67" s="88">
        <v>34613606</v>
      </c>
      <c r="F67" s="88" t="s">
        <v>1038</v>
      </c>
      <c r="G67" s="88" t="s">
        <v>3303</v>
      </c>
      <c r="H67" s="234">
        <v>39948</v>
      </c>
      <c r="I67" s="88"/>
      <c r="J67" s="78" t="s">
        <v>3304</v>
      </c>
      <c r="K67" s="88" t="s">
        <v>3305</v>
      </c>
      <c r="L67" s="78" t="s">
        <v>3306</v>
      </c>
      <c r="M67" s="1256" t="s">
        <v>18</v>
      </c>
      <c r="N67" s="1256" t="s">
        <v>18</v>
      </c>
      <c r="O67" s="59" t="s">
        <v>18</v>
      </c>
      <c r="P67" s="78"/>
      <c r="Q67" s="88"/>
    </row>
    <row r="68" spans="2:17" ht="37.5" customHeight="1">
      <c r="B68" s="88" t="s">
        <v>364</v>
      </c>
      <c r="C68" s="88" t="s">
        <v>1823</v>
      </c>
      <c r="D68" s="88" t="s">
        <v>3307</v>
      </c>
      <c r="E68" s="88">
        <v>25283596</v>
      </c>
      <c r="F68" s="88" t="s">
        <v>1038</v>
      </c>
      <c r="G68" s="88" t="s">
        <v>1624</v>
      </c>
      <c r="H68" s="88">
        <v>39560</v>
      </c>
      <c r="I68" s="88"/>
      <c r="J68" s="78" t="s">
        <v>3308</v>
      </c>
      <c r="K68" s="88" t="s">
        <v>3309</v>
      </c>
      <c r="L68" s="78" t="s">
        <v>3310</v>
      </c>
      <c r="M68" s="1256" t="s">
        <v>18</v>
      </c>
      <c r="N68" s="1256" t="s">
        <v>18</v>
      </c>
      <c r="O68" s="59" t="s">
        <v>18</v>
      </c>
      <c r="P68" s="78"/>
      <c r="Q68" s="88"/>
    </row>
    <row r="69" spans="2:17" ht="33.6" customHeight="1">
      <c r="B69" s="88" t="s">
        <v>277</v>
      </c>
      <c r="C69" s="88" t="s">
        <v>1823</v>
      </c>
      <c r="D69" s="88" t="s">
        <v>3311</v>
      </c>
      <c r="E69" s="88">
        <v>36756686</v>
      </c>
      <c r="F69" s="88" t="s">
        <v>277</v>
      </c>
      <c r="G69" s="88" t="s">
        <v>3053</v>
      </c>
      <c r="H69" s="234">
        <v>40166</v>
      </c>
      <c r="I69" s="88"/>
      <c r="J69" s="78" t="s">
        <v>3312</v>
      </c>
      <c r="K69" s="88" t="s">
        <v>3313</v>
      </c>
      <c r="L69" s="78" t="s">
        <v>3314</v>
      </c>
      <c r="M69" s="1256" t="s">
        <v>18</v>
      </c>
      <c r="N69" s="1256" t="s">
        <v>18</v>
      </c>
      <c r="O69" s="59" t="s">
        <v>18</v>
      </c>
      <c r="P69" s="78"/>
      <c r="Q69" s="88"/>
    </row>
    <row r="70" spans="2:17" ht="33.6" customHeight="1">
      <c r="B70" s="88" t="s">
        <v>277</v>
      </c>
      <c r="C70" s="88" t="s">
        <v>1823</v>
      </c>
      <c r="D70" s="88" t="s">
        <v>3315</v>
      </c>
      <c r="E70" s="88">
        <v>25482375</v>
      </c>
      <c r="F70" s="88" t="s">
        <v>1768</v>
      </c>
      <c r="G70" s="88" t="s">
        <v>3053</v>
      </c>
      <c r="H70" s="88">
        <v>41634</v>
      </c>
      <c r="I70" s="88"/>
      <c r="J70" s="78" t="s">
        <v>3002</v>
      </c>
      <c r="K70" s="88" t="s">
        <v>3316</v>
      </c>
      <c r="L70" s="78" t="s">
        <v>3317</v>
      </c>
      <c r="M70" s="1256" t="s">
        <v>18</v>
      </c>
      <c r="N70" s="1256" t="s">
        <v>19</v>
      </c>
      <c r="O70" s="59" t="s">
        <v>18</v>
      </c>
      <c r="P70" s="78" t="s">
        <v>3318</v>
      </c>
      <c r="Q70" s="88"/>
    </row>
    <row r="71" spans="2:17" ht="33.6" customHeight="1">
      <c r="B71" s="88" t="s">
        <v>277</v>
      </c>
      <c r="C71" s="88" t="s">
        <v>1823</v>
      </c>
      <c r="D71" s="88" t="s">
        <v>3319</v>
      </c>
      <c r="E71" s="88">
        <v>66822167</v>
      </c>
      <c r="F71" s="88" t="s">
        <v>277</v>
      </c>
      <c r="G71" s="88" t="s">
        <v>1194</v>
      </c>
      <c r="H71" s="234">
        <v>2008</v>
      </c>
      <c r="I71" s="88"/>
      <c r="J71" s="78" t="s">
        <v>3320</v>
      </c>
      <c r="K71" s="88" t="s">
        <v>3321</v>
      </c>
      <c r="L71" s="78" t="s">
        <v>3322</v>
      </c>
      <c r="M71" s="1256" t="s">
        <v>18</v>
      </c>
      <c r="N71" s="1256" t="s">
        <v>18</v>
      </c>
      <c r="O71" s="59" t="s">
        <v>18</v>
      </c>
      <c r="P71" s="78"/>
      <c r="Q71" s="88"/>
    </row>
    <row r="72" spans="2:17" ht="33.6" customHeight="1">
      <c r="B72" s="88" t="s">
        <v>277</v>
      </c>
      <c r="C72" s="88" t="s">
        <v>1823</v>
      </c>
      <c r="D72" s="88" t="s">
        <v>3323</v>
      </c>
      <c r="E72" s="88">
        <v>1144024503</v>
      </c>
      <c r="F72" s="88" t="s">
        <v>277</v>
      </c>
      <c r="G72" s="88" t="s">
        <v>3324</v>
      </c>
      <c r="H72" s="234">
        <v>40966</v>
      </c>
      <c r="I72" s="88"/>
      <c r="J72" s="78" t="s">
        <v>3325</v>
      </c>
      <c r="K72" s="88" t="s">
        <v>3326</v>
      </c>
      <c r="L72" s="78" t="s">
        <v>3108</v>
      </c>
      <c r="M72" s="1256" t="s">
        <v>18</v>
      </c>
      <c r="N72" s="1256" t="s">
        <v>18</v>
      </c>
      <c r="O72" s="59" t="s">
        <v>18</v>
      </c>
      <c r="P72" s="78" t="s">
        <v>3327</v>
      </c>
      <c r="Q72" s="88"/>
    </row>
    <row r="73" spans="2:17">
      <c r="B73" s="208"/>
      <c r="C73" s="208"/>
      <c r="D73" s="208"/>
      <c r="E73" s="208"/>
      <c r="F73" s="208"/>
      <c r="G73" s="208"/>
      <c r="H73" s="715"/>
      <c r="I73" s="208"/>
      <c r="J73" s="41"/>
      <c r="K73" s="208"/>
      <c r="L73" s="41"/>
      <c r="M73" s="127"/>
      <c r="N73" s="127"/>
      <c r="O73" s="128"/>
      <c r="P73" s="41"/>
      <c r="Q73" s="208"/>
    </row>
    <row r="74" spans="2:17" ht="15.75" thickBot="1">
      <c r="B74" s="208"/>
      <c r="C74" s="208"/>
      <c r="D74" s="208"/>
      <c r="E74" s="208"/>
      <c r="F74" s="208"/>
      <c r="G74" s="208"/>
      <c r="H74" s="715"/>
      <c r="I74" s="208"/>
      <c r="J74" s="41"/>
      <c r="K74" s="208"/>
      <c r="L74" s="41"/>
      <c r="M74" s="127"/>
      <c r="N74" s="127"/>
      <c r="O74" s="128"/>
      <c r="P74" s="41"/>
      <c r="Q74" s="208"/>
    </row>
    <row r="75" spans="2:17" ht="15.75" thickBot="1">
      <c r="B75" s="1532" t="s">
        <v>139</v>
      </c>
      <c r="C75" s="1533"/>
      <c r="D75" s="1533"/>
      <c r="E75" s="1533"/>
      <c r="F75" s="1533"/>
      <c r="G75" s="1533"/>
      <c r="H75" s="1533"/>
      <c r="I75" s="1533"/>
      <c r="J75" s="1533"/>
      <c r="K75" s="1533"/>
      <c r="L75" s="1533"/>
      <c r="M75" s="1533"/>
      <c r="N75" s="1534"/>
    </row>
    <row r="78" spans="2:17" ht="46.15" customHeight="1">
      <c r="B78" s="22" t="s">
        <v>17</v>
      </c>
      <c r="C78" s="22" t="s">
        <v>80</v>
      </c>
      <c r="D78" s="1522" t="s">
        <v>79</v>
      </c>
      <c r="E78" s="1523"/>
    </row>
    <row r="79" spans="2:17" ht="46.9" customHeight="1">
      <c r="B79" s="78" t="s">
        <v>140</v>
      </c>
      <c r="C79" s="59" t="s">
        <v>18</v>
      </c>
      <c r="D79" s="1535"/>
      <c r="E79" s="1535"/>
    </row>
    <row r="82" spans="1:26">
      <c r="B82" s="1505" t="s">
        <v>141</v>
      </c>
      <c r="C82" s="1506"/>
      <c r="D82" s="1506"/>
      <c r="E82" s="1506"/>
      <c r="F82" s="1506"/>
      <c r="G82" s="1506"/>
      <c r="H82" s="1506"/>
      <c r="I82" s="1506"/>
      <c r="J82" s="1506"/>
      <c r="K82" s="1506"/>
      <c r="L82" s="1506"/>
      <c r="M82" s="1506"/>
      <c r="N82" s="1506"/>
      <c r="O82" s="1506"/>
      <c r="P82" s="1506"/>
    </row>
    <row r="84" spans="1:26" ht="15.75" thickBot="1"/>
    <row r="85" spans="1:26" ht="15.75" thickBot="1">
      <c r="B85" s="1532" t="s">
        <v>142</v>
      </c>
      <c r="C85" s="1533"/>
      <c r="D85" s="1533"/>
      <c r="E85" s="1533"/>
      <c r="F85" s="1533"/>
      <c r="G85" s="1533"/>
      <c r="H85" s="1533"/>
      <c r="I85" s="1533"/>
      <c r="J85" s="1533"/>
      <c r="K85" s="1533"/>
      <c r="L85" s="1533"/>
      <c r="M85" s="1533"/>
      <c r="N85" s="1534"/>
    </row>
    <row r="87" spans="1:26" ht="15.75" thickBot="1">
      <c r="M87" s="10"/>
      <c r="N87" s="10"/>
    </row>
    <row r="88" spans="1:26" s="39" customFormat="1" ht="109.5" customHeight="1">
      <c r="B88" s="11" t="s">
        <v>33</v>
      </c>
      <c r="C88" s="11" t="s">
        <v>34</v>
      </c>
      <c r="D88" s="11" t="s">
        <v>35</v>
      </c>
      <c r="E88" s="11" t="s">
        <v>36</v>
      </c>
      <c r="F88" s="11" t="s">
        <v>37</v>
      </c>
      <c r="G88" s="11" t="s">
        <v>38</v>
      </c>
      <c r="H88" s="11" t="s">
        <v>39</v>
      </c>
      <c r="I88" s="11" t="s">
        <v>40</v>
      </c>
      <c r="J88" s="11" t="s">
        <v>41</v>
      </c>
      <c r="K88" s="11" t="s">
        <v>42</v>
      </c>
      <c r="L88" s="11" t="s">
        <v>43</v>
      </c>
      <c r="M88" s="12" t="s">
        <v>44</v>
      </c>
      <c r="N88" s="11" t="s">
        <v>45</v>
      </c>
      <c r="O88" s="11" t="s">
        <v>46</v>
      </c>
      <c r="P88" s="13" t="s">
        <v>47</v>
      </c>
      <c r="Q88" s="1752" t="s">
        <v>48</v>
      </c>
      <c r="R88" s="1752"/>
    </row>
    <row r="89" spans="1:26" s="1263" customFormat="1" ht="60">
      <c r="A89" s="1311">
        <v>1</v>
      </c>
      <c r="B89" s="15" t="s">
        <v>3027</v>
      </c>
      <c r="C89" s="15" t="s">
        <v>3027</v>
      </c>
      <c r="D89" s="15" t="s">
        <v>2593</v>
      </c>
      <c r="E89" s="303" t="s">
        <v>3062</v>
      </c>
      <c r="F89" s="281" t="s">
        <v>18</v>
      </c>
      <c r="G89" s="274" t="s">
        <v>5</v>
      </c>
      <c r="H89" s="275">
        <v>40679</v>
      </c>
      <c r="I89" s="275">
        <v>40710</v>
      </c>
      <c r="J89" s="276" t="s">
        <v>19</v>
      </c>
      <c r="K89" s="441">
        <v>1</v>
      </c>
      <c r="L89" s="705"/>
      <c r="M89" s="277">
        <v>450</v>
      </c>
      <c r="N89" s="277" t="s">
        <v>51</v>
      </c>
      <c r="O89" s="277">
        <v>40622671</v>
      </c>
      <c r="P89" s="523">
        <v>897</v>
      </c>
      <c r="Q89" s="323"/>
      <c r="R89" s="1755" t="s">
        <v>3228</v>
      </c>
      <c r="S89" s="64"/>
      <c r="T89" s="64"/>
      <c r="U89" s="64"/>
      <c r="V89" s="64"/>
      <c r="W89" s="64"/>
      <c r="X89" s="64"/>
      <c r="Y89" s="64"/>
      <c r="Z89" s="64"/>
    </row>
    <row r="90" spans="1:26" s="1263" customFormat="1" ht="60">
      <c r="A90" s="1311">
        <f>+A89+1</f>
        <v>2</v>
      </c>
      <c r="B90" s="15" t="s">
        <v>3027</v>
      </c>
      <c r="C90" s="15" t="s">
        <v>3027</v>
      </c>
      <c r="D90" s="15" t="s">
        <v>2593</v>
      </c>
      <c r="E90" s="303" t="s">
        <v>3064</v>
      </c>
      <c r="F90" s="281" t="s">
        <v>18</v>
      </c>
      <c r="G90" s="274" t="s">
        <v>5</v>
      </c>
      <c r="H90" s="275">
        <v>40735</v>
      </c>
      <c r="I90" s="275">
        <v>40887</v>
      </c>
      <c r="J90" s="276" t="s">
        <v>19</v>
      </c>
      <c r="K90" s="441">
        <v>5</v>
      </c>
      <c r="L90" s="705"/>
      <c r="M90" s="277">
        <v>1086</v>
      </c>
      <c r="N90" s="277" t="s">
        <v>51</v>
      </c>
      <c r="O90" s="523">
        <v>499553539</v>
      </c>
      <c r="P90" s="523">
        <v>897</v>
      </c>
      <c r="Q90" s="323"/>
      <c r="R90" s="1755"/>
      <c r="S90" s="64"/>
      <c r="T90" s="64"/>
      <c r="U90" s="64"/>
      <c r="V90" s="64"/>
      <c r="W90" s="64"/>
      <c r="X90" s="64"/>
      <c r="Y90" s="64"/>
      <c r="Z90" s="64"/>
    </row>
    <row r="91" spans="1:26" s="1263" customFormat="1" ht="75">
      <c r="A91" s="1311">
        <f t="shared" ref="A91:A96" si="0">+A90+1</f>
        <v>3</v>
      </c>
      <c r="B91" s="15" t="s">
        <v>3027</v>
      </c>
      <c r="C91" s="15" t="s">
        <v>3027</v>
      </c>
      <c r="D91" s="15" t="s">
        <v>2593</v>
      </c>
      <c r="E91" s="303" t="s">
        <v>3065</v>
      </c>
      <c r="F91" s="281" t="s">
        <v>18</v>
      </c>
      <c r="G91" s="274" t="s">
        <v>5</v>
      </c>
      <c r="H91" s="275">
        <v>40847</v>
      </c>
      <c r="I91" s="275">
        <v>40893</v>
      </c>
      <c r="J91" s="276" t="s">
        <v>19</v>
      </c>
      <c r="K91" s="441">
        <v>0</v>
      </c>
      <c r="L91" s="705">
        <v>1.5</v>
      </c>
      <c r="M91" s="277"/>
      <c r="N91" s="277" t="s">
        <v>51</v>
      </c>
      <c r="O91" s="523">
        <v>69108928</v>
      </c>
      <c r="P91" s="523" t="s">
        <v>3066</v>
      </c>
      <c r="Q91" s="323" t="s">
        <v>3067</v>
      </c>
      <c r="R91" s="1755"/>
      <c r="S91" s="64"/>
      <c r="T91" s="64"/>
      <c r="U91" s="64"/>
      <c r="V91" s="64"/>
      <c r="W91" s="64"/>
      <c r="X91" s="64"/>
      <c r="Y91" s="64"/>
      <c r="Z91" s="64"/>
    </row>
    <row r="92" spans="1:26" s="1263" customFormat="1" ht="75">
      <c r="A92" s="1311">
        <f t="shared" si="0"/>
        <v>4</v>
      </c>
      <c r="B92" s="15" t="s">
        <v>3027</v>
      </c>
      <c r="C92" s="15" t="s">
        <v>3027</v>
      </c>
      <c r="D92" s="15" t="s">
        <v>245</v>
      </c>
      <c r="E92" s="441">
        <v>2111601</v>
      </c>
      <c r="F92" s="281" t="s">
        <v>18</v>
      </c>
      <c r="G92" s="274" t="s">
        <v>5</v>
      </c>
      <c r="H92" s="275">
        <v>40815</v>
      </c>
      <c r="I92" s="275">
        <v>40969</v>
      </c>
      <c r="J92" s="276" t="s">
        <v>19</v>
      </c>
      <c r="K92" s="441">
        <v>3</v>
      </c>
      <c r="L92" s="705">
        <v>3</v>
      </c>
      <c r="M92" s="277"/>
      <c r="N92" s="277" t="s">
        <v>51</v>
      </c>
      <c r="O92" s="523">
        <v>191963545</v>
      </c>
      <c r="P92" s="523">
        <v>901</v>
      </c>
      <c r="Q92" s="323" t="s">
        <v>3068</v>
      </c>
      <c r="R92" s="1755"/>
      <c r="S92" s="64"/>
      <c r="T92" s="64"/>
      <c r="U92" s="64"/>
      <c r="V92" s="64"/>
      <c r="W92" s="64"/>
      <c r="X92" s="64"/>
      <c r="Y92" s="64"/>
      <c r="Z92" s="64"/>
    </row>
    <row r="93" spans="1:26" s="1263" customFormat="1" ht="60">
      <c r="A93" s="1311">
        <f t="shared" si="0"/>
        <v>5</v>
      </c>
      <c r="B93" s="15" t="s">
        <v>3027</v>
      </c>
      <c r="C93" s="15" t="s">
        <v>3027</v>
      </c>
      <c r="D93" s="15" t="s">
        <v>245</v>
      </c>
      <c r="E93" s="441">
        <v>2111722</v>
      </c>
      <c r="F93" s="281" t="s">
        <v>18</v>
      </c>
      <c r="G93" s="274" t="s">
        <v>5</v>
      </c>
      <c r="H93" s="275">
        <v>40820</v>
      </c>
      <c r="I93" s="275">
        <v>40974</v>
      </c>
      <c r="J93" s="276" t="s">
        <v>19</v>
      </c>
      <c r="K93" s="441">
        <v>0</v>
      </c>
      <c r="L93" s="705">
        <v>5</v>
      </c>
      <c r="M93" s="277"/>
      <c r="N93" s="277" t="s">
        <v>51</v>
      </c>
      <c r="O93" s="523">
        <v>265331448</v>
      </c>
      <c r="P93" s="523">
        <v>903</v>
      </c>
      <c r="Q93" s="323" t="s">
        <v>3069</v>
      </c>
      <c r="R93" s="1755"/>
      <c r="S93" s="64"/>
      <c r="T93" s="64"/>
      <c r="U93" s="64"/>
      <c r="V93" s="64"/>
      <c r="W93" s="64"/>
      <c r="X93" s="64"/>
      <c r="Y93" s="64"/>
      <c r="Z93" s="64"/>
    </row>
    <row r="94" spans="1:26" s="1263" customFormat="1" ht="60">
      <c r="A94" s="1311">
        <f t="shared" si="0"/>
        <v>6</v>
      </c>
      <c r="B94" s="15" t="s">
        <v>3027</v>
      </c>
      <c r="C94" s="15" t="s">
        <v>3027</v>
      </c>
      <c r="D94" s="15" t="s">
        <v>245</v>
      </c>
      <c r="E94" s="441">
        <v>2111723</v>
      </c>
      <c r="F94" s="281" t="s">
        <v>18</v>
      </c>
      <c r="G94" s="274" t="s">
        <v>5</v>
      </c>
      <c r="H94" s="275">
        <v>40820</v>
      </c>
      <c r="I94" s="275">
        <v>40974</v>
      </c>
      <c r="J94" s="276" t="s">
        <v>19</v>
      </c>
      <c r="K94" s="441"/>
      <c r="L94" s="705">
        <v>5</v>
      </c>
      <c r="M94" s="277"/>
      <c r="N94" s="277" t="s">
        <v>51</v>
      </c>
      <c r="O94" s="523">
        <v>312376639</v>
      </c>
      <c r="P94" s="523">
        <v>905</v>
      </c>
      <c r="Q94" s="323" t="s">
        <v>3070</v>
      </c>
      <c r="R94" s="1755"/>
      <c r="S94" s="64"/>
      <c r="T94" s="64"/>
      <c r="U94" s="64"/>
      <c r="V94" s="64"/>
      <c r="W94" s="64"/>
      <c r="X94" s="64"/>
      <c r="Y94" s="64"/>
      <c r="Z94" s="64"/>
    </row>
    <row r="95" spans="1:26" s="1263" customFormat="1" ht="60">
      <c r="A95" s="1311">
        <f t="shared" si="0"/>
        <v>7</v>
      </c>
      <c r="B95" s="15" t="s">
        <v>3027</v>
      </c>
      <c r="C95" s="15" t="s">
        <v>3027</v>
      </c>
      <c r="D95" s="15" t="s">
        <v>245</v>
      </c>
      <c r="E95" s="441">
        <v>2121025</v>
      </c>
      <c r="F95" s="281" t="s">
        <v>18</v>
      </c>
      <c r="G95" s="274" t="s">
        <v>5</v>
      </c>
      <c r="H95" s="275">
        <v>41024</v>
      </c>
      <c r="I95" s="275">
        <v>41181</v>
      </c>
      <c r="J95" s="276" t="s">
        <v>19</v>
      </c>
      <c r="K95" s="441">
        <v>6</v>
      </c>
      <c r="L95" s="705"/>
      <c r="M95" s="277"/>
      <c r="N95" s="277" t="s">
        <v>51</v>
      </c>
      <c r="O95" s="523">
        <v>241060482</v>
      </c>
      <c r="P95" s="523">
        <v>907</v>
      </c>
      <c r="Q95" s="323"/>
      <c r="R95" s="1755"/>
      <c r="S95" s="64"/>
      <c r="T95" s="64"/>
      <c r="U95" s="64"/>
      <c r="V95" s="64"/>
      <c r="W95" s="64"/>
      <c r="X95" s="64"/>
      <c r="Y95" s="64"/>
      <c r="Z95" s="64"/>
    </row>
    <row r="96" spans="1:26" s="1263" customFormat="1" ht="60">
      <c r="A96" s="1311">
        <f t="shared" si="0"/>
        <v>8</v>
      </c>
      <c r="B96" s="15" t="s">
        <v>3027</v>
      </c>
      <c r="C96" s="15" t="s">
        <v>3027</v>
      </c>
      <c r="D96" s="15" t="s">
        <v>245</v>
      </c>
      <c r="E96" s="441">
        <v>2121042</v>
      </c>
      <c r="F96" s="281" t="s">
        <v>18</v>
      </c>
      <c r="G96" s="274" t="s">
        <v>5</v>
      </c>
      <c r="H96" s="275">
        <v>41033</v>
      </c>
      <c r="I96" s="275">
        <v>41182</v>
      </c>
      <c r="J96" s="276" t="s">
        <v>19</v>
      </c>
      <c r="K96" s="441"/>
      <c r="L96" s="705">
        <v>4</v>
      </c>
      <c r="M96" s="277"/>
      <c r="N96" s="277" t="s">
        <v>51</v>
      </c>
      <c r="O96" s="523">
        <v>324713762</v>
      </c>
      <c r="P96" s="523">
        <v>909</v>
      </c>
      <c r="Q96" s="323" t="s">
        <v>3071</v>
      </c>
      <c r="R96" s="1755"/>
      <c r="S96" s="64"/>
      <c r="T96" s="64"/>
      <c r="U96" s="64"/>
      <c r="V96" s="64"/>
      <c r="W96" s="64"/>
      <c r="X96" s="64"/>
      <c r="Y96" s="64"/>
      <c r="Z96" s="64"/>
    </row>
    <row r="97" spans="1:17" s="1263" customFormat="1">
      <c r="A97" s="1311"/>
      <c r="B97" s="17" t="s">
        <v>29</v>
      </c>
      <c r="C97" s="16"/>
      <c r="D97" s="15"/>
      <c r="E97" s="98"/>
      <c r="F97" s="16"/>
      <c r="G97" s="16"/>
      <c r="H97" s="16"/>
      <c r="I97" s="103"/>
      <c r="J97" s="103"/>
      <c r="K97" s="109">
        <f>SUM(K89:K96)</f>
        <v>15</v>
      </c>
      <c r="L97" s="109">
        <f>SUM(L89:L96)</f>
        <v>18.5</v>
      </c>
      <c r="M97" s="110">
        <f>SUM(M89:M96)</f>
        <v>1536</v>
      </c>
      <c r="N97" s="109">
        <f>SUM(N89:N96)</f>
        <v>0</v>
      </c>
      <c r="O97" s="518"/>
      <c r="P97" s="518"/>
      <c r="Q97" s="18"/>
    </row>
    <row r="98" spans="1:17">
      <c r="B98" s="66"/>
      <c r="C98" s="66"/>
      <c r="D98" s="66"/>
      <c r="E98" s="68"/>
      <c r="F98" s="66"/>
      <c r="G98" s="66"/>
      <c r="H98" s="66"/>
      <c r="I98" s="66"/>
      <c r="J98" s="66"/>
      <c r="K98" s="66"/>
      <c r="L98" s="66"/>
      <c r="M98" s="66"/>
      <c r="N98" s="66"/>
      <c r="O98" s="66"/>
      <c r="P98" s="66"/>
    </row>
    <row r="99" spans="1:17">
      <c r="B99" s="19" t="s">
        <v>156</v>
      </c>
      <c r="C99" s="84">
        <f>+K97</f>
        <v>15</v>
      </c>
      <c r="H99" s="112"/>
      <c r="I99" s="112"/>
      <c r="J99" s="112"/>
      <c r="K99" s="112"/>
      <c r="L99" s="112"/>
      <c r="M99" s="112"/>
      <c r="N99" s="66"/>
      <c r="O99" s="66"/>
      <c r="P99" s="66"/>
    </row>
    <row r="101" spans="1:17" ht="15.75" thickBot="1"/>
    <row r="102" spans="1:17" ht="37.15" customHeight="1" thickBot="1">
      <c r="B102" s="24" t="s">
        <v>157</v>
      </c>
      <c r="C102" s="25" t="s">
        <v>158</v>
      </c>
      <c r="D102" s="24" t="s">
        <v>28</v>
      </c>
      <c r="E102" s="25" t="s">
        <v>159</v>
      </c>
    </row>
    <row r="103" spans="1:17">
      <c r="B103" s="85" t="s">
        <v>160</v>
      </c>
      <c r="C103" s="86">
        <v>20</v>
      </c>
      <c r="D103" s="389">
        <v>0</v>
      </c>
      <c r="E103" s="1536">
        <f>+D103+D104+D105</f>
        <v>0</v>
      </c>
    </row>
    <row r="104" spans="1:17">
      <c r="B104" s="85" t="s">
        <v>161</v>
      </c>
      <c r="C104" s="71">
        <v>30</v>
      </c>
      <c r="D104" s="390">
        <v>0</v>
      </c>
      <c r="E104" s="1537"/>
    </row>
    <row r="105" spans="1:17" ht="15.75" thickBot="1">
      <c r="B105" s="85" t="s">
        <v>162</v>
      </c>
      <c r="C105" s="87">
        <v>40</v>
      </c>
      <c r="D105" s="391">
        <v>0</v>
      </c>
      <c r="E105" s="1538"/>
    </row>
    <row r="107" spans="1:17" ht="15.75" thickBot="1"/>
    <row r="108" spans="1:17" ht="15.75" thickBot="1">
      <c r="B108" s="1532" t="s">
        <v>163</v>
      </c>
      <c r="C108" s="1533"/>
      <c r="D108" s="1533"/>
      <c r="E108" s="1533"/>
      <c r="F108" s="1533"/>
      <c r="G108" s="1533"/>
      <c r="H108" s="1533"/>
      <c r="I108" s="1533"/>
      <c r="J108" s="1533"/>
      <c r="K108" s="1533"/>
      <c r="L108" s="1533"/>
      <c r="M108" s="1533"/>
      <c r="N108" s="1534"/>
    </row>
    <row r="110" spans="1:17" ht="76.5" customHeight="1">
      <c r="B110" s="1309" t="s">
        <v>88</v>
      </c>
      <c r="C110" s="1309" t="s">
        <v>89</v>
      </c>
      <c r="D110" s="1309" t="s">
        <v>90</v>
      </c>
      <c r="E110" s="1309" t="s">
        <v>91</v>
      </c>
      <c r="F110" s="1309" t="s">
        <v>92</v>
      </c>
      <c r="G110" s="1309" t="s">
        <v>93</v>
      </c>
      <c r="H110" s="1309" t="s">
        <v>94</v>
      </c>
      <c r="I110" s="1309" t="s">
        <v>95</v>
      </c>
      <c r="J110" s="1522" t="s">
        <v>164</v>
      </c>
      <c r="K110" s="1529"/>
      <c r="L110" s="1523"/>
      <c r="M110" s="1309" t="s">
        <v>97</v>
      </c>
      <c r="N110" s="1309" t="s">
        <v>234</v>
      </c>
      <c r="O110" s="1309" t="s">
        <v>235</v>
      </c>
      <c r="P110" s="1522" t="s">
        <v>79</v>
      </c>
      <c r="Q110" s="1523"/>
    </row>
    <row r="111" spans="1:17" ht="45">
      <c r="B111" s="192" t="s">
        <v>1495</v>
      </c>
      <c r="C111" s="192"/>
      <c r="D111" s="72"/>
      <c r="E111" s="72"/>
      <c r="F111" s="72"/>
      <c r="G111" s="72"/>
      <c r="H111" s="72"/>
      <c r="I111" s="74"/>
      <c r="J111" s="88" t="s">
        <v>165</v>
      </c>
      <c r="K111" s="89" t="s">
        <v>166</v>
      </c>
      <c r="L111" s="77" t="s">
        <v>167</v>
      </c>
      <c r="M111" s="59"/>
      <c r="N111" s="59"/>
      <c r="O111" s="59"/>
      <c r="P111" s="1689" t="s">
        <v>3238</v>
      </c>
      <c r="Q111" s="1690"/>
    </row>
    <row r="112" spans="1:17" ht="30">
      <c r="B112" s="192" t="s">
        <v>1075</v>
      </c>
      <c r="C112" s="192"/>
      <c r="D112" s="72"/>
      <c r="E112" s="72"/>
      <c r="F112" s="72"/>
      <c r="G112" s="72"/>
      <c r="H112" s="72"/>
      <c r="I112" s="74"/>
      <c r="J112" s="88"/>
      <c r="K112" s="89"/>
      <c r="L112" s="77"/>
      <c r="M112" s="59"/>
      <c r="N112" s="59"/>
      <c r="O112" s="59"/>
      <c r="P112" s="1691"/>
      <c r="Q112" s="1692"/>
    </row>
    <row r="113" spans="2:17" ht="30">
      <c r="B113" s="192" t="s">
        <v>227</v>
      </c>
      <c r="C113" s="192"/>
      <c r="D113" s="72"/>
      <c r="E113" s="72"/>
      <c r="F113" s="72"/>
      <c r="G113" s="72"/>
      <c r="H113" s="72"/>
      <c r="I113" s="74"/>
      <c r="J113" s="88"/>
      <c r="K113" s="77"/>
      <c r="L113" s="77"/>
      <c r="M113" s="59"/>
      <c r="N113" s="59"/>
      <c r="O113" s="59"/>
      <c r="P113" s="1705"/>
      <c r="Q113" s="1706"/>
    </row>
    <row r="115" spans="2:17" ht="15.75" thickBot="1"/>
    <row r="116" spans="2:17" ht="54" customHeight="1">
      <c r="B116" s="1283" t="s">
        <v>17</v>
      </c>
      <c r="C116" s="1283" t="s">
        <v>157</v>
      </c>
      <c r="D116" s="1309" t="s">
        <v>158</v>
      </c>
      <c r="E116" s="1283" t="s">
        <v>28</v>
      </c>
      <c r="F116" s="25" t="s">
        <v>228</v>
      </c>
      <c r="G116" s="178"/>
    </row>
    <row r="117" spans="2:17" ht="120.75" customHeight="1">
      <c r="B117" s="1540" t="s">
        <v>229</v>
      </c>
      <c r="C117" s="115" t="s">
        <v>230</v>
      </c>
      <c r="D117" s="1256">
        <v>25</v>
      </c>
      <c r="E117" s="390">
        <v>0</v>
      </c>
      <c r="F117" s="1541">
        <f>+E117+E118+E119</f>
        <v>0</v>
      </c>
      <c r="G117" s="27"/>
    </row>
    <row r="118" spans="2:17" ht="76.150000000000006" customHeight="1">
      <c r="B118" s="1540"/>
      <c r="C118" s="115" t="s">
        <v>231</v>
      </c>
      <c r="D118" s="1262">
        <v>25</v>
      </c>
      <c r="E118" s="390">
        <v>0</v>
      </c>
      <c r="F118" s="1542"/>
      <c r="G118" s="27"/>
    </row>
    <row r="119" spans="2:17" ht="69" customHeight="1">
      <c r="B119" s="1540"/>
      <c r="C119" s="115" t="s">
        <v>232</v>
      </c>
      <c r="D119" s="1256">
        <v>10</v>
      </c>
      <c r="E119" s="390">
        <v>0</v>
      </c>
      <c r="F119" s="1543"/>
      <c r="G119" s="27"/>
    </row>
    <row r="120" spans="2:17">
      <c r="C120" s="57"/>
    </row>
    <row r="122" spans="2:17">
      <c r="B122" s="8" t="s">
        <v>233</v>
      </c>
    </row>
    <row r="125" spans="2:17">
      <c r="B125" s="1309" t="s">
        <v>17</v>
      </c>
      <c r="C125" s="1309" t="s">
        <v>27</v>
      </c>
      <c r="D125" s="1283" t="s">
        <v>28</v>
      </c>
      <c r="E125" s="1283" t="s">
        <v>29</v>
      </c>
    </row>
    <row r="126" spans="2:17" ht="61.5" customHeight="1">
      <c r="B126" s="1302" t="s">
        <v>236</v>
      </c>
      <c r="C126" s="1262">
        <v>40</v>
      </c>
      <c r="D126" s="1256">
        <f>+E103</f>
        <v>0</v>
      </c>
      <c r="E126" s="1519">
        <f>+D126+D127</f>
        <v>0</v>
      </c>
    </row>
    <row r="127" spans="2:17" ht="68.25" customHeight="1">
      <c r="B127" s="1302" t="s">
        <v>237</v>
      </c>
      <c r="C127" s="1262">
        <v>60</v>
      </c>
      <c r="D127" s="1256">
        <f>+F117</f>
        <v>0</v>
      </c>
      <c r="E127" s="1520"/>
    </row>
  </sheetData>
  <mergeCells count="41">
    <mergeCell ref="P111:Q113"/>
    <mergeCell ref="B117:B119"/>
    <mergeCell ref="F117:F119"/>
    <mergeCell ref="E126:E127"/>
    <mergeCell ref="B85:N85"/>
    <mergeCell ref="Q88:R88"/>
    <mergeCell ref="R89:R96"/>
    <mergeCell ref="E103:E105"/>
    <mergeCell ref="B108:N108"/>
    <mergeCell ref="J110:L110"/>
    <mergeCell ref="P110:Q110"/>
    <mergeCell ref="B82:P82"/>
    <mergeCell ref="F49:F50"/>
    <mergeCell ref="C51:N51"/>
    <mergeCell ref="B53:N53"/>
    <mergeCell ref="O56:P56"/>
    <mergeCell ref="O57:P57"/>
    <mergeCell ref="B63:N63"/>
    <mergeCell ref="J66:L66"/>
    <mergeCell ref="P66:Q66"/>
    <mergeCell ref="B75:N75"/>
    <mergeCell ref="D78:E78"/>
    <mergeCell ref="D79:E79"/>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3 A65539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A131075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A196611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A262147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A327683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A393219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A458755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A524291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A589827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A655363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A720899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A786435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A851971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A917507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A983043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3 WLL983043 C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C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C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C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C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C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C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C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C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C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C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C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C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C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C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3328</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G13" s="6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23</v>
      </c>
      <c r="E15" s="42">
        <v>730898350</v>
      </c>
      <c r="F15" s="513">
        <v>350</v>
      </c>
      <c r="G15" s="150"/>
      <c r="I15" s="45"/>
      <c r="J15" s="45"/>
      <c r="K15" s="45"/>
      <c r="L15" s="45"/>
      <c r="M15" s="45"/>
      <c r="N15" s="1289"/>
    </row>
    <row r="16" spans="2:16" ht="15.75" thickBot="1">
      <c r="B16" s="1517" t="s">
        <v>13</v>
      </c>
      <c r="C16" s="1518"/>
      <c r="D16" s="1265"/>
      <c r="E16" s="151">
        <f>SUM(E15:E15)</f>
        <v>730898350</v>
      </c>
      <c r="F16" s="515">
        <f>SUM(F15:F15)</f>
        <v>350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223">
        <f>F16*80%</f>
        <v>280</v>
      </c>
      <c r="D18" s="224"/>
      <c r="E18" s="225">
        <f>E16</f>
        <v>730898350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725"/>
      <c r="E28" s="726"/>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+D124</f>
        <v>0</v>
      </c>
      <c r="E34" s="1519">
        <f>+D34+D35</f>
        <v>0</v>
      </c>
      <c r="F34" s="78"/>
      <c r="G34" s="57"/>
      <c r="H34" s="57"/>
      <c r="I34" s="39"/>
      <c r="J34" s="39"/>
      <c r="K34" s="39"/>
      <c r="L34" s="39"/>
      <c r="M34" s="39"/>
      <c r="N34" s="1289"/>
    </row>
    <row r="35" spans="1:26" ht="82.5" customHeight="1">
      <c r="A35" s="142"/>
      <c r="B35" s="1302" t="s">
        <v>31</v>
      </c>
      <c r="C35" s="1262">
        <v>60</v>
      </c>
      <c r="D35" s="1256">
        <f>+D125</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263" customFormat="1">
      <c r="A45" s="1311"/>
      <c r="B45" s="17" t="s">
        <v>29</v>
      </c>
      <c r="C45" s="16"/>
      <c r="D45" s="15"/>
      <c r="E45" s="98"/>
      <c r="F45" s="16"/>
      <c r="G45" s="16"/>
      <c r="H45" s="16"/>
      <c r="I45" s="103"/>
      <c r="J45" s="103"/>
      <c r="K45" s="109">
        <f>SUM(K41:K44)</f>
        <v>26</v>
      </c>
      <c r="L45" s="109">
        <f>SUM(L41:L44)</f>
        <v>8</v>
      </c>
      <c r="M45" s="110">
        <f>SUM(M41:M44)</f>
        <v>12272</v>
      </c>
      <c r="N45" s="109">
        <f>SUM(N41:N44)</f>
        <v>0</v>
      </c>
      <c r="O45" s="518"/>
      <c r="P45" s="518"/>
      <c r="Q45" s="18"/>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ht="39" customHeight="1">
      <c r="B67" s="88" t="s">
        <v>3329</v>
      </c>
      <c r="C67" s="88" t="s">
        <v>2195</v>
      </c>
      <c r="D67" s="88" t="s">
        <v>3330</v>
      </c>
      <c r="E67" s="88">
        <v>48575077</v>
      </c>
      <c r="F67" s="88" t="s">
        <v>3331</v>
      </c>
      <c r="G67" s="88" t="s">
        <v>438</v>
      </c>
      <c r="H67" s="234">
        <v>41390</v>
      </c>
      <c r="I67" s="88"/>
      <c r="J67" s="78" t="s">
        <v>855</v>
      </c>
      <c r="K67" s="88" t="s">
        <v>3332</v>
      </c>
      <c r="L67" s="78" t="s">
        <v>3333</v>
      </c>
      <c r="M67" s="1256" t="s">
        <v>18</v>
      </c>
      <c r="N67" s="1256" t="s">
        <v>18</v>
      </c>
      <c r="O67" s="1256" t="s">
        <v>18</v>
      </c>
      <c r="P67" s="78" t="s">
        <v>3334</v>
      </c>
      <c r="Q67" s="88"/>
    </row>
    <row r="68" spans="2:17" ht="37.5" customHeight="1">
      <c r="B68" s="88" t="s">
        <v>277</v>
      </c>
      <c r="C68" s="88" t="s">
        <v>2195</v>
      </c>
      <c r="D68" s="88" t="s">
        <v>3335</v>
      </c>
      <c r="E68" s="88">
        <v>1130635396</v>
      </c>
      <c r="F68" s="88" t="s">
        <v>277</v>
      </c>
      <c r="G68" s="88" t="s">
        <v>1194</v>
      </c>
      <c r="H68" s="88">
        <v>40966</v>
      </c>
      <c r="I68" s="88"/>
      <c r="J68" s="78" t="s">
        <v>3336</v>
      </c>
      <c r="K68" s="88" t="s">
        <v>3337</v>
      </c>
      <c r="L68" s="78" t="s">
        <v>3338</v>
      </c>
      <c r="M68" s="1256" t="s">
        <v>18</v>
      </c>
      <c r="N68" s="1256" t="s">
        <v>18</v>
      </c>
      <c r="O68" s="1256" t="s">
        <v>18</v>
      </c>
      <c r="P68" s="78"/>
      <c r="Q68" s="88"/>
    </row>
    <row r="69" spans="2:17" ht="33.6" customHeight="1">
      <c r="B69" s="88" t="s">
        <v>3209</v>
      </c>
      <c r="C69" s="88" t="s">
        <v>2195</v>
      </c>
      <c r="D69" s="88" t="s">
        <v>3339</v>
      </c>
      <c r="E69" s="88">
        <v>34613186</v>
      </c>
      <c r="F69" s="88" t="s">
        <v>277</v>
      </c>
      <c r="G69" s="88" t="s">
        <v>1194</v>
      </c>
      <c r="H69" s="234">
        <v>39560</v>
      </c>
      <c r="I69" s="88"/>
      <c r="J69" s="78" t="s">
        <v>3340</v>
      </c>
      <c r="K69" s="88" t="s">
        <v>3341</v>
      </c>
      <c r="L69" s="78" t="s">
        <v>3342</v>
      </c>
      <c r="M69" s="1256" t="s">
        <v>18</v>
      </c>
      <c r="N69" s="1256" t="s">
        <v>18</v>
      </c>
      <c r="O69" s="1256" t="s">
        <v>18</v>
      </c>
      <c r="P69" s="78"/>
      <c r="Q69" s="88"/>
    </row>
    <row r="70" spans="2:17">
      <c r="B70" s="208"/>
      <c r="C70" s="208"/>
      <c r="D70" s="208"/>
      <c r="E70" s="208"/>
      <c r="F70" s="208"/>
      <c r="G70" s="208"/>
      <c r="H70" s="715"/>
      <c r="I70" s="208"/>
      <c r="J70" s="41"/>
      <c r="K70" s="208"/>
      <c r="L70" s="41"/>
      <c r="M70" s="127"/>
      <c r="N70" s="127"/>
      <c r="O70" s="128"/>
      <c r="P70" s="41"/>
      <c r="Q70" s="208"/>
    </row>
    <row r="71" spans="2:17" ht="15.75" thickBot="1">
      <c r="B71" s="208"/>
      <c r="C71" s="208"/>
      <c r="D71" s="208"/>
      <c r="E71" s="208"/>
      <c r="F71" s="208"/>
      <c r="G71" s="208"/>
      <c r="H71" s="715"/>
      <c r="I71" s="208"/>
      <c r="J71" s="41"/>
      <c r="K71" s="208"/>
      <c r="L71" s="41"/>
      <c r="M71" s="127"/>
      <c r="N71" s="127"/>
      <c r="O71" s="128"/>
      <c r="P71" s="41"/>
      <c r="Q71" s="208"/>
    </row>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75">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75">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36" customFormat="1">
      <c r="A94" s="129"/>
      <c r="B94" s="130" t="s">
        <v>29</v>
      </c>
      <c r="C94" s="131"/>
      <c r="D94" s="109"/>
      <c r="E94" s="132"/>
      <c r="F94" s="131"/>
      <c r="G94" s="131"/>
      <c r="H94" s="131"/>
      <c r="I94" s="133"/>
      <c r="J94" s="133"/>
      <c r="K94" s="109">
        <f>SUM(K86:K93)</f>
        <v>15</v>
      </c>
      <c r="L94" s="109">
        <f>SUM(L86:L93)</f>
        <v>18.5</v>
      </c>
      <c r="M94" s="110">
        <f>SUM(M86:M93)</f>
        <v>1536</v>
      </c>
      <c r="N94" s="109">
        <f>SUM(N86:N93)</f>
        <v>0</v>
      </c>
      <c r="O94" s="519"/>
      <c r="P94" s="519"/>
      <c r="Q94" s="135"/>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3" spans="2:7" ht="15.75" thickBot="1"/>
    <row r="114" spans="2:7" ht="54" customHeight="1">
      <c r="B114" s="1283" t="s">
        <v>17</v>
      </c>
      <c r="C114" s="1283" t="s">
        <v>157</v>
      </c>
      <c r="D114" s="1309" t="s">
        <v>158</v>
      </c>
      <c r="E114" s="1283" t="s">
        <v>28</v>
      </c>
      <c r="F114" s="25" t="s">
        <v>228</v>
      </c>
      <c r="G114" s="26"/>
    </row>
    <row r="115" spans="2:7" ht="120.75" customHeight="1">
      <c r="B115" s="1540" t="s">
        <v>229</v>
      </c>
      <c r="C115" s="115" t="s">
        <v>230</v>
      </c>
      <c r="D115" s="1256">
        <v>25</v>
      </c>
      <c r="E115" s="390">
        <v>0</v>
      </c>
      <c r="F115" s="1541">
        <f>+E115+E116+E117</f>
        <v>0</v>
      </c>
      <c r="G115" s="27"/>
    </row>
    <row r="116" spans="2:7" ht="76.150000000000006" customHeight="1">
      <c r="B116" s="1540"/>
      <c r="C116" s="115" t="s">
        <v>231</v>
      </c>
      <c r="D116" s="1262">
        <v>25</v>
      </c>
      <c r="E116" s="390">
        <v>0</v>
      </c>
      <c r="F116" s="1542"/>
      <c r="G116" s="27"/>
    </row>
    <row r="117" spans="2:7" ht="69" customHeight="1">
      <c r="B117" s="1540"/>
      <c r="C117" s="115" t="s">
        <v>232</v>
      </c>
      <c r="D117" s="1256">
        <v>10</v>
      </c>
      <c r="E117" s="390">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+E100</f>
        <v>0</v>
      </c>
      <c r="E124" s="1519">
        <f>+D124+D125</f>
        <v>0</v>
      </c>
    </row>
    <row r="125" spans="2:7" ht="68.25" customHeight="1">
      <c r="B125" s="1302" t="s">
        <v>237</v>
      </c>
      <c r="C125" s="1262">
        <v>60</v>
      </c>
      <c r="D125" s="1256">
        <f>+F115</f>
        <v>0</v>
      </c>
      <c r="E125" s="1520"/>
    </row>
  </sheetData>
  <mergeCells count="41">
    <mergeCell ref="P108:Q110"/>
    <mergeCell ref="B115:B117"/>
    <mergeCell ref="F115:F117"/>
    <mergeCell ref="E124:E125"/>
    <mergeCell ref="B82:N82"/>
    <mergeCell ref="Q85:R85"/>
    <mergeCell ref="R86:R93"/>
    <mergeCell ref="E100:E102"/>
    <mergeCell ref="B105:N105"/>
    <mergeCell ref="J107:L107"/>
    <mergeCell ref="P107:Q107"/>
    <mergeCell ref="B79:P79"/>
    <mergeCell ref="F49:F50"/>
    <mergeCell ref="C51:N51"/>
    <mergeCell ref="B53:N53"/>
    <mergeCell ref="O56:P56"/>
    <mergeCell ref="O57:P57"/>
    <mergeCell ref="B63:N63"/>
    <mergeCell ref="J66:L66"/>
    <mergeCell ref="P66:Q66"/>
    <mergeCell ref="B72:N72"/>
    <mergeCell ref="D75:E75"/>
    <mergeCell ref="D76:E76"/>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7"/>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3343</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25</v>
      </c>
      <c r="E15" s="42">
        <v>1044140500</v>
      </c>
      <c r="F15" s="513">
        <v>500</v>
      </c>
      <c r="G15" s="150"/>
      <c r="I15" s="45"/>
      <c r="J15" s="45"/>
      <c r="K15" s="45"/>
      <c r="L15" s="45"/>
      <c r="M15" s="45"/>
      <c r="N15" s="1289"/>
    </row>
    <row r="16" spans="2:16" ht="15.75" thickBot="1">
      <c r="B16" s="1517" t="s">
        <v>13</v>
      </c>
      <c r="C16" s="1518"/>
      <c r="D16" s="1265"/>
      <c r="E16" s="151">
        <f>SUM(E15:E15)</f>
        <v>1044140500</v>
      </c>
      <c r="F16" s="515">
        <f>SUM(F15:F15)</f>
        <v>500</v>
      </c>
      <c r="G16" s="150"/>
      <c r="H16" s="46"/>
      <c r="I16" s="39"/>
      <c r="J16" s="39"/>
      <c r="K16" s="39"/>
      <c r="L16" s="39"/>
      <c r="M16" s="39"/>
      <c r="N16" s="47"/>
    </row>
    <row r="17" spans="1:14" ht="45.75" thickBot="1">
      <c r="A17" s="48"/>
      <c r="B17" s="49" t="s">
        <v>14</v>
      </c>
      <c r="C17" s="49" t="s">
        <v>15</v>
      </c>
      <c r="E17" s="41"/>
      <c r="F17" s="723"/>
      <c r="G17" s="41"/>
      <c r="H17" s="41"/>
      <c r="I17" s="50"/>
      <c r="J17" s="50"/>
      <c r="K17" s="50"/>
      <c r="L17" s="50"/>
      <c r="M17" s="50"/>
    </row>
    <row r="18" spans="1:14" ht="15.75" thickBot="1">
      <c r="A18" s="51">
        <v>1</v>
      </c>
      <c r="C18" s="223">
        <f>F16*80%</f>
        <v>400</v>
      </c>
      <c r="D18" s="224"/>
      <c r="E18" s="225">
        <f>E16</f>
        <v>1044140500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+D126</f>
        <v>0</v>
      </c>
      <c r="E34" s="1519">
        <f>+D34+D35</f>
        <v>0</v>
      </c>
      <c r="F34" s="78"/>
      <c r="G34" s="57"/>
      <c r="H34" s="57"/>
      <c r="I34" s="39"/>
      <c r="J34" s="39"/>
      <c r="K34" s="39"/>
      <c r="L34" s="39"/>
      <c r="M34" s="39"/>
      <c r="N34" s="1289"/>
    </row>
    <row r="35" spans="1:26" ht="82.5" customHeight="1">
      <c r="A35" s="142"/>
      <c r="B35" s="1302" t="s">
        <v>31</v>
      </c>
      <c r="C35" s="1262">
        <v>60</v>
      </c>
      <c r="D35" s="1256">
        <f>+D127</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263" customFormat="1">
      <c r="A45" s="1311"/>
      <c r="B45" s="17" t="s">
        <v>29</v>
      </c>
      <c r="C45" s="16"/>
      <c r="D45" s="15"/>
      <c r="E45" s="98"/>
      <c r="F45" s="16"/>
      <c r="G45" s="16"/>
      <c r="H45" s="16"/>
      <c r="I45" s="103"/>
      <c r="J45" s="103"/>
      <c r="K45" s="109">
        <f>SUM(K41:K44)</f>
        <v>26</v>
      </c>
      <c r="L45" s="109">
        <f>SUM(L41:L44)</f>
        <v>8</v>
      </c>
      <c r="M45" s="110">
        <f>SUM(M41:M44)</f>
        <v>12272</v>
      </c>
      <c r="N45" s="109">
        <f>SUM(N41:N44)</f>
        <v>0</v>
      </c>
      <c r="O45" s="518"/>
      <c r="P45" s="518"/>
      <c r="Q45" s="18"/>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20"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20" s="30" customFormat="1" ht="39" customHeight="1">
      <c r="B67" s="78" t="s">
        <v>364</v>
      </c>
      <c r="C67" s="78" t="s">
        <v>3344</v>
      </c>
      <c r="D67" s="78" t="s">
        <v>3345</v>
      </c>
      <c r="E67" s="78">
        <v>34679934</v>
      </c>
      <c r="F67" s="78" t="s">
        <v>3124</v>
      </c>
      <c r="G67" s="78" t="s">
        <v>1624</v>
      </c>
      <c r="H67" s="216">
        <v>39738</v>
      </c>
      <c r="I67" s="78"/>
      <c r="J67" s="78" t="s">
        <v>3346</v>
      </c>
      <c r="K67" s="78" t="s">
        <v>3347</v>
      </c>
      <c r="L67" s="78" t="s">
        <v>3348</v>
      </c>
      <c r="M67" s="1262" t="s">
        <v>18</v>
      </c>
      <c r="N67" s="1262" t="s">
        <v>18</v>
      </c>
      <c r="O67" s="78" t="s">
        <v>18</v>
      </c>
      <c r="P67" s="78" t="s">
        <v>3349</v>
      </c>
      <c r="Q67" s="78"/>
      <c r="T67" s="30" t="s">
        <v>3350</v>
      </c>
    </row>
    <row r="68" spans="2:20" s="30" customFormat="1" ht="37.5" customHeight="1">
      <c r="B68" s="78" t="s">
        <v>364</v>
      </c>
      <c r="C68" s="78" t="s">
        <v>3344</v>
      </c>
      <c r="D68" s="78" t="s">
        <v>3351</v>
      </c>
      <c r="E68" s="78">
        <v>34502171</v>
      </c>
      <c r="F68" s="78" t="s">
        <v>265</v>
      </c>
      <c r="G68" s="78" t="s">
        <v>1091</v>
      </c>
      <c r="H68" s="78">
        <v>41818</v>
      </c>
      <c r="I68" s="78"/>
      <c r="J68" s="78" t="s">
        <v>3352</v>
      </c>
      <c r="K68" s="78" t="s">
        <v>3353</v>
      </c>
      <c r="L68" s="78" t="s">
        <v>3354</v>
      </c>
      <c r="M68" s="1262" t="s">
        <v>18</v>
      </c>
      <c r="N68" s="1262" t="s">
        <v>18</v>
      </c>
      <c r="O68" s="78" t="s">
        <v>18</v>
      </c>
      <c r="P68" s="78"/>
      <c r="Q68" s="78"/>
    </row>
    <row r="69" spans="2:20" s="30" customFormat="1" ht="33.6" customHeight="1">
      <c r="B69" s="78" t="s">
        <v>119</v>
      </c>
      <c r="C69" s="78" t="s">
        <v>3344</v>
      </c>
      <c r="D69" s="78" t="s">
        <v>3355</v>
      </c>
      <c r="E69" s="78">
        <v>33379806</v>
      </c>
      <c r="F69" s="78" t="s">
        <v>3356</v>
      </c>
      <c r="G69" s="78" t="s">
        <v>3357</v>
      </c>
      <c r="H69" s="216">
        <v>40079</v>
      </c>
      <c r="I69" s="78"/>
      <c r="J69" s="78" t="s">
        <v>3358</v>
      </c>
      <c r="K69" s="78" t="s">
        <v>3359</v>
      </c>
      <c r="L69" s="78" t="s">
        <v>3360</v>
      </c>
      <c r="M69" s="1262" t="s">
        <v>18</v>
      </c>
      <c r="N69" s="1262" t="s">
        <v>18</v>
      </c>
      <c r="O69" s="78" t="s">
        <v>19</v>
      </c>
      <c r="P69" s="78" t="s">
        <v>3349</v>
      </c>
      <c r="Q69" s="78"/>
    </row>
    <row r="70" spans="2:20" s="30" customFormat="1" ht="33.6" customHeight="1">
      <c r="B70" s="78" t="s">
        <v>119</v>
      </c>
      <c r="C70" s="78" t="s">
        <v>3344</v>
      </c>
      <c r="D70" s="78" t="s">
        <v>3361</v>
      </c>
      <c r="E70" s="78">
        <v>48628572</v>
      </c>
      <c r="F70" s="78" t="s">
        <v>277</v>
      </c>
      <c r="G70" s="78" t="s">
        <v>438</v>
      </c>
      <c r="H70" s="78">
        <v>39619</v>
      </c>
      <c r="I70" s="78"/>
      <c r="J70" s="78" t="s">
        <v>3325</v>
      </c>
      <c r="K70" s="78" t="s">
        <v>3362</v>
      </c>
      <c r="L70" s="78" t="s">
        <v>520</v>
      </c>
      <c r="M70" s="1262" t="s">
        <v>18</v>
      </c>
      <c r="N70" s="1262" t="s">
        <v>18</v>
      </c>
      <c r="O70" s="78" t="s">
        <v>19</v>
      </c>
      <c r="P70" s="78" t="s">
        <v>3349</v>
      </c>
      <c r="Q70" s="78"/>
    </row>
    <row r="71" spans="2:20" s="30" customFormat="1" ht="33.6" customHeight="1">
      <c r="B71" s="78" t="s">
        <v>119</v>
      </c>
      <c r="C71" s="78" t="s">
        <v>3344</v>
      </c>
      <c r="D71" s="78" t="s">
        <v>3363</v>
      </c>
      <c r="E71" s="78">
        <v>52375767</v>
      </c>
      <c r="F71" s="78" t="s">
        <v>277</v>
      </c>
      <c r="G71" s="78" t="s">
        <v>3364</v>
      </c>
      <c r="H71" s="216">
        <v>36146</v>
      </c>
      <c r="I71" s="78"/>
      <c r="J71" s="78" t="s">
        <v>3365</v>
      </c>
      <c r="K71" s="78" t="s">
        <v>3366</v>
      </c>
      <c r="L71" s="78" t="s">
        <v>3367</v>
      </c>
      <c r="M71" s="1262" t="s">
        <v>18</v>
      </c>
      <c r="N71" s="1262" t="s">
        <v>18</v>
      </c>
      <c r="O71" s="78" t="s">
        <v>19</v>
      </c>
      <c r="P71" s="78" t="s">
        <v>3349</v>
      </c>
      <c r="Q71" s="78"/>
    </row>
    <row r="72" spans="2:20">
      <c r="B72" s="208"/>
      <c r="C72" s="208"/>
      <c r="D72" s="208"/>
      <c r="E72" s="208"/>
      <c r="F72" s="208"/>
      <c r="G72" s="208"/>
      <c r="H72" s="715"/>
      <c r="I72" s="208"/>
      <c r="J72" s="41"/>
      <c r="K72" s="208"/>
      <c r="L72" s="41"/>
      <c r="M72" s="127"/>
      <c r="N72" s="127"/>
      <c r="O72" s="128"/>
      <c r="P72" s="41"/>
      <c r="Q72" s="208"/>
    </row>
    <row r="73" spans="2:20" ht="15.75" thickBot="1">
      <c r="B73" s="208"/>
      <c r="C73" s="208"/>
      <c r="D73" s="208"/>
      <c r="E73" s="208"/>
      <c r="F73" s="208"/>
      <c r="G73" s="208"/>
      <c r="H73" s="715"/>
      <c r="I73" s="208"/>
      <c r="J73" s="41"/>
      <c r="K73" s="208"/>
      <c r="L73" s="41"/>
      <c r="M73" s="127"/>
      <c r="N73" s="127"/>
      <c r="O73" s="128"/>
      <c r="P73" s="41"/>
      <c r="Q73" s="208"/>
    </row>
    <row r="74" spans="2:20" ht="15.75" thickBot="1">
      <c r="B74" s="1532" t="s">
        <v>139</v>
      </c>
      <c r="C74" s="1533"/>
      <c r="D74" s="1533"/>
      <c r="E74" s="1533"/>
      <c r="F74" s="1533"/>
      <c r="G74" s="1533"/>
      <c r="H74" s="1533"/>
      <c r="I74" s="1533"/>
      <c r="J74" s="1533"/>
      <c r="K74" s="1533"/>
      <c r="L74" s="1533"/>
      <c r="M74" s="1533"/>
      <c r="N74" s="1534"/>
    </row>
    <row r="77" spans="2:20" ht="46.15" customHeight="1">
      <c r="B77" s="22" t="s">
        <v>17</v>
      </c>
      <c r="C77" s="22" t="s">
        <v>80</v>
      </c>
      <c r="D77" s="1522" t="s">
        <v>79</v>
      </c>
      <c r="E77" s="1523"/>
    </row>
    <row r="78" spans="2:20" ht="46.9" customHeight="1">
      <c r="B78" s="78" t="s">
        <v>140</v>
      </c>
      <c r="C78" s="59" t="s">
        <v>18</v>
      </c>
      <c r="D78" s="1535"/>
      <c r="E78" s="1535"/>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1" t="s">
        <v>42</v>
      </c>
      <c r="L87" s="11" t="s">
        <v>43</v>
      </c>
      <c r="M87" s="12" t="s">
        <v>44</v>
      </c>
      <c r="N87" s="11" t="s">
        <v>45</v>
      </c>
      <c r="O87" s="11" t="s">
        <v>46</v>
      </c>
      <c r="P87" s="13" t="s">
        <v>47</v>
      </c>
      <c r="Q87" s="1752" t="s">
        <v>48</v>
      </c>
      <c r="R87" s="1752"/>
    </row>
    <row r="88" spans="1:26" s="1263" customFormat="1" ht="60">
      <c r="A88" s="1311">
        <v>1</v>
      </c>
      <c r="B88" s="15" t="s">
        <v>3027</v>
      </c>
      <c r="C88" s="15" t="s">
        <v>3027</v>
      </c>
      <c r="D88" s="15" t="s">
        <v>2593</v>
      </c>
      <c r="E88" s="303" t="s">
        <v>3062</v>
      </c>
      <c r="F88" s="281" t="s">
        <v>18</v>
      </c>
      <c r="G88" s="274" t="s">
        <v>5</v>
      </c>
      <c r="H88" s="275">
        <v>40679</v>
      </c>
      <c r="I88" s="275">
        <v>40710</v>
      </c>
      <c r="J88" s="276" t="s">
        <v>19</v>
      </c>
      <c r="K88" s="441">
        <v>1</v>
      </c>
      <c r="L88" s="705"/>
      <c r="M88" s="277">
        <v>450</v>
      </c>
      <c r="N88" s="277" t="s">
        <v>51</v>
      </c>
      <c r="O88" s="277">
        <v>40622671</v>
      </c>
      <c r="P88" s="523">
        <v>897</v>
      </c>
      <c r="Q88" s="323"/>
      <c r="R88" s="1755" t="s">
        <v>3228</v>
      </c>
      <c r="S88" s="64"/>
      <c r="T88" s="64"/>
      <c r="U88" s="64"/>
      <c r="V88" s="64"/>
      <c r="W88" s="64"/>
      <c r="X88" s="64"/>
      <c r="Y88" s="64"/>
      <c r="Z88" s="64"/>
    </row>
    <row r="89" spans="1:26" s="1263" customFormat="1" ht="60">
      <c r="A89" s="1311">
        <f>+A88+1</f>
        <v>2</v>
      </c>
      <c r="B89" s="15" t="s">
        <v>3027</v>
      </c>
      <c r="C89" s="15" t="s">
        <v>3027</v>
      </c>
      <c r="D89" s="15" t="s">
        <v>2593</v>
      </c>
      <c r="E89" s="303" t="s">
        <v>3064</v>
      </c>
      <c r="F89" s="281" t="s">
        <v>18</v>
      </c>
      <c r="G89" s="274" t="s">
        <v>5</v>
      </c>
      <c r="H89" s="275">
        <v>40735</v>
      </c>
      <c r="I89" s="275">
        <v>40887</v>
      </c>
      <c r="J89" s="276" t="s">
        <v>19</v>
      </c>
      <c r="K89" s="441">
        <v>5</v>
      </c>
      <c r="L89" s="705"/>
      <c r="M89" s="277">
        <v>1086</v>
      </c>
      <c r="N89" s="277" t="s">
        <v>51</v>
      </c>
      <c r="O89" s="523">
        <v>499553539</v>
      </c>
      <c r="P89" s="523">
        <v>897</v>
      </c>
      <c r="Q89" s="323"/>
      <c r="R89" s="1755"/>
      <c r="S89" s="64"/>
      <c r="T89" s="64"/>
      <c r="U89" s="64"/>
      <c r="V89" s="64"/>
      <c r="W89" s="64"/>
      <c r="X89" s="64"/>
      <c r="Y89" s="64"/>
      <c r="Z89" s="64"/>
    </row>
    <row r="90" spans="1:26" s="1263" customFormat="1" ht="75">
      <c r="A90" s="1311">
        <f t="shared" ref="A90:A95" si="0">+A89+1</f>
        <v>3</v>
      </c>
      <c r="B90" s="15" t="s">
        <v>3027</v>
      </c>
      <c r="C90" s="15" t="s">
        <v>3027</v>
      </c>
      <c r="D90" s="15" t="s">
        <v>2593</v>
      </c>
      <c r="E90" s="303" t="s">
        <v>3065</v>
      </c>
      <c r="F90" s="281" t="s">
        <v>18</v>
      </c>
      <c r="G90" s="274" t="s">
        <v>5</v>
      </c>
      <c r="H90" s="275">
        <v>40847</v>
      </c>
      <c r="I90" s="275">
        <v>40893</v>
      </c>
      <c r="J90" s="276" t="s">
        <v>19</v>
      </c>
      <c r="K90" s="441">
        <v>0</v>
      </c>
      <c r="L90" s="705">
        <v>1.5</v>
      </c>
      <c r="M90" s="277"/>
      <c r="N90" s="277" t="s">
        <v>51</v>
      </c>
      <c r="O90" s="523">
        <v>69108928</v>
      </c>
      <c r="P90" s="523" t="s">
        <v>3066</v>
      </c>
      <c r="Q90" s="323" t="s">
        <v>3067</v>
      </c>
      <c r="R90" s="1755"/>
      <c r="S90" s="64"/>
      <c r="T90" s="64"/>
      <c r="U90" s="64"/>
      <c r="V90" s="64"/>
      <c r="W90" s="64"/>
      <c r="X90" s="64"/>
      <c r="Y90" s="64"/>
      <c r="Z90" s="64"/>
    </row>
    <row r="91" spans="1:26" s="1263" customFormat="1" ht="75">
      <c r="A91" s="1311">
        <f t="shared" si="0"/>
        <v>4</v>
      </c>
      <c r="B91" s="15" t="s">
        <v>3027</v>
      </c>
      <c r="C91" s="15" t="s">
        <v>3027</v>
      </c>
      <c r="D91" s="15" t="s">
        <v>245</v>
      </c>
      <c r="E91" s="441">
        <v>2111601</v>
      </c>
      <c r="F91" s="281" t="s">
        <v>18</v>
      </c>
      <c r="G91" s="274" t="s">
        <v>5</v>
      </c>
      <c r="H91" s="275">
        <v>40815</v>
      </c>
      <c r="I91" s="275">
        <v>40969</v>
      </c>
      <c r="J91" s="276" t="s">
        <v>19</v>
      </c>
      <c r="K91" s="441">
        <v>3</v>
      </c>
      <c r="L91" s="705">
        <v>3</v>
      </c>
      <c r="M91" s="277"/>
      <c r="N91" s="277" t="s">
        <v>51</v>
      </c>
      <c r="O91" s="523">
        <v>191963545</v>
      </c>
      <c r="P91" s="523">
        <v>901</v>
      </c>
      <c r="Q91" s="323" t="s">
        <v>3068</v>
      </c>
      <c r="R91" s="1755"/>
      <c r="S91" s="64"/>
      <c r="T91" s="64"/>
      <c r="U91" s="64"/>
      <c r="V91" s="64"/>
      <c r="W91" s="64"/>
      <c r="X91" s="64"/>
      <c r="Y91" s="64"/>
      <c r="Z91" s="64"/>
    </row>
    <row r="92" spans="1:26" s="1263" customFormat="1" ht="60">
      <c r="A92" s="1311">
        <f t="shared" si="0"/>
        <v>5</v>
      </c>
      <c r="B92" s="15" t="s">
        <v>3027</v>
      </c>
      <c r="C92" s="15" t="s">
        <v>3027</v>
      </c>
      <c r="D92" s="15" t="s">
        <v>245</v>
      </c>
      <c r="E92" s="441">
        <v>2111722</v>
      </c>
      <c r="F92" s="281" t="s">
        <v>18</v>
      </c>
      <c r="G92" s="274" t="s">
        <v>5</v>
      </c>
      <c r="H92" s="275">
        <v>40820</v>
      </c>
      <c r="I92" s="275">
        <v>40974</v>
      </c>
      <c r="J92" s="276" t="s">
        <v>19</v>
      </c>
      <c r="K92" s="441">
        <v>0</v>
      </c>
      <c r="L92" s="705">
        <v>5</v>
      </c>
      <c r="M92" s="277"/>
      <c r="N92" s="277" t="s">
        <v>51</v>
      </c>
      <c r="O92" s="523">
        <v>265331448</v>
      </c>
      <c r="P92" s="523">
        <v>903</v>
      </c>
      <c r="Q92" s="323" t="s">
        <v>3069</v>
      </c>
      <c r="R92" s="1755"/>
      <c r="S92" s="64"/>
      <c r="T92" s="64"/>
      <c r="U92" s="64"/>
      <c r="V92" s="64"/>
      <c r="W92" s="64"/>
      <c r="X92" s="64"/>
      <c r="Y92" s="64"/>
      <c r="Z92" s="64"/>
    </row>
    <row r="93" spans="1:26" s="1263" customFormat="1" ht="60">
      <c r="A93" s="1311">
        <f t="shared" si="0"/>
        <v>6</v>
      </c>
      <c r="B93" s="15" t="s">
        <v>3027</v>
      </c>
      <c r="C93" s="15" t="s">
        <v>3027</v>
      </c>
      <c r="D93" s="15" t="s">
        <v>245</v>
      </c>
      <c r="E93" s="441">
        <v>2111723</v>
      </c>
      <c r="F93" s="281" t="s">
        <v>18</v>
      </c>
      <c r="G93" s="274" t="s">
        <v>5</v>
      </c>
      <c r="H93" s="275">
        <v>40820</v>
      </c>
      <c r="I93" s="275">
        <v>40974</v>
      </c>
      <c r="J93" s="276" t="s">
        <v>19</v>
      </c>
      <c r="K93" s="441"/>
      <c r="L93" s="705">
        <v>5</v>
      </c>
      <c r="M93" s="277"/>
      <c r="N93" s="277" t="s">
        <v>51</v>
      </c>
      <c r="O93" s="523">
        <v>312376639</v>
      </c>
      <c r="P93" s="523">
        <v>905</v>
      </c>
      <c r="Q93" s="323" t="s">
        <v>3070</v>
      </c>
      <c r="R93" s="1755"/>
      <c r="S93" s="64"/>
      <c r="T93" s="64"/>
      <c r="U93" s="64"/>
      <c r="V93" s="64"/>
      <c r="W93" s="64"/>
      <c r="X93" s="64"/>
      <c r="Y93" s="64"/>
      <c r="Z93" s="64"/>
    </row>
    <row r="94" spans="1:26" s="1263" customFormat="1" ht="60">
      <c r="A94" s="1311">
        <f t="shared" si="0"/>
        <v>7</v>
      </c>
      <c r="B94" s="15" t="s">
        <v>3027</v>
      </c>
      <c r="C94" s="15" t="s">
        <v>3027</v>
      </c>
      <c r="D94" s="15" t="s">
        <v>245</v>
      </c>
      <c r="E94" s="441">
        <v>2121025</v>
      </c>
      <c r="F94" s="281" t="s">
        <v>18</v>
      </c>
      <c r="G94" s="274" t="s">
        <v>5</v>
      </c>
      <c r="H94" s="275">
        <v>41024</v>
      </c>
      <c r="I94" s="275">
        <v>41181</v>
      </c>
      <c r="J94" s="276" t="s">
        <v>19</v>
      </c>
      <c r="K94" s="441">
        <v>6</v>
      </c>
      <c r="L94" s="705"/>
      <c r="M94" s="277"/>
      <c r="N94" s="277" t="s">
        <v>51</v>
      </c>
      <c r="O94" s="523">
        <v>241060482</v>
      </c>
      <c r="P94" s="523">
        <v>907</v>
      </c>
      <c r="Q94" s="323"/>
      <c r="R94" s="1755"/>
      <c r="S94" s="64"/>
      <c r="T94" s="64"/>
      <c r="U94" s="64"/>
      <c r="V94" s="64"/>
      <c r="W94" s="64"/>
      <c r="X94" s="64"/>
      <c r="Y94" s="64"/>
      <c r="Z94" s="64"/>
    </row>
    <row r="95" spans="1:26" s="1263" customFormat="1" ht="60">
      <c r="A95" s="1311">
        <f t="shared" si="0"/>
        <v>8</v>
      </c>
      <c r="B95" s="15" t="s">
        <v>3027</v>
      </c>
      <c r="C95" s="15" t="s">
        <v>3027</v>
      </c>
      <c r="D95" s="15" t="s">
        <v>245</v>
      </c>
      <c r="E95" s="441">
        <v>2121042</v>
      </c>
      <c r="F95" s="281" t="s">
        <v>18</v>
      </c>
      <c r="G95" s="274" t="s">
        <v>5</v>
      </c>
      <c r="H95" s="275">
        <v>41033</v>
      </c>
      <c r="I95" s="275">
        <v>41182</v>
      </c>
      <c r="J95" s="276" t="s">
        <v>19</v>
      </c>
      <c r="K95" s="441"/>
      <c r="L95" s="705">
        <v>4</v>
      </c>
      <c r="M95" s="277"/>
      <c r="N95" s="277" t="s">
        <v>51</v>
      </c>
      <c r="O95" s="523">
        <v>324713762</v>
      </c>
      <c r="P95" s="523">
        <v>909</v>
      </c>
      <c r="Q95" s="323" t="s">
        <v>3071</v>
      </c>
      <c r="R95" s="1755"/>
      <c r="S95" s="64"/>
      <c r="T95" s="64"/>
      <c r="U95" s="64"/>
      <c r="V95" s="64"/>
      <c r="W95" s="64"/>
      <c r="X95" s="64"/>
      <c r="Y95" s="64"/>
      <c r="Z95" s="64"/>
    </row>
    <row r="96" spans="1:26" s="1263" customFormat="1">
      <c r="A96" s="1311"/>
      <c r="B96" s="17" t="s">
        <v>29</v>
      </c>
      <c r="C96" s="16"/>
      <c r="D96" s="15"/>
      <c r="E96" s="98"/>
      <c r="F96" s="16"/>
      <c r="G96" s="16"/>
      <c r="H96" s="16"/>
      <c r="I96" s="103"/>
      <c r="J96" s="103"/>
      <c r="K96" s="109">
        <f>SUM(K88:K95)</f>
        <v>15</v>
      </c>
      <c r="L96" s="109">
        <f>SUM(L88:L95)</f>
        <v>18.5</v>
      </c>
      <c r="M96" s="110">
        <f>SUM(M88:M95)</f>
        <v>1536</v>
      </c>
      <c r="N96" s="109">
        <f>SUM(N88:N95)</f>
        <v>0</v>
      </c>
      <c r="O96" s="518"/>
      <c r="P96" s="518"/>
      <c r="Q96" s="18"/>
    </row>
    <row r="97" spans="2:17">
      <c r="B97" s="66"/>
      <c r="C97" s="66"/>
      <c r="D97" s="66"/>
      <c r="E97" s="68"/>
      <c r="F97" s="66"/>
      <c r="G97" s="66"/>
      <c r="H97" s="66"/>
      <c r="I97" s="66"/>
      <c r="J97" s="66"/>
      <c r="K97" s="66"/>
      <c r="L97" s="66"/>
      <c r="M97" s="66"/>
      <c r="N97" s="66"/>
      <c r="O97" s="66"/>
      <c r="P97" s="66"/>
    </row>
    <row r="98" spans="2:17">
      <c r="B98" s="19" t="s">
        <v>156</v>
      </c>
      <c r="C98" s="84">
        <f>+K96</f>
        <v>15</v>
      </c>
      <c r="H98" s="112"/>
      <c r="I98" s="112"/>
      <c r="J98" s="112"/>
      <c r="K98" s="112"/>
      <c r="L98" s="112"/>
      <c r="M98" s="112"/>
      <c r="N98" s="66"/>
      <c r="O98" s="66"/>
      <c r="P98" s="66"/>
    </row>
    <row r="100" spans="2:17" ht="15.75" thickBot="1"/>
    <row r="101" spans="2:17" ht="37.15" customHeight="1" thickBot="1">
      <c r="B101" s="24" t="s">
        <v>157</v>
      </c>
      <c r="C101" s="25" t="s">
        <v>158</v>
      </c>
      <c r="D101" s="24" t="s">
        <v>28</v>
      </c>
      <c r="E101" s="25" t="s">
        <v>159</v>
      </c>
    </row>
    <row r="102" spans="2:17">
      <c r="B102" s="85" t="s">
        <v>160</v>
      </c>
      <c r="C102" s="86">
        <v>20</v>
      </c>
      <c r="D102" s="389">
        <v>0</v>
      </c>
      <c r="E102" s="1536">
        <f>+D102+D103+D104</f>
        <v>0</v>
      </c>
    </row>
    <row r="103" spans="2:17">
      <c r="B103" s="85" t="s">
        <v>161</v>
      </c>
      <c r="C103" s="71">
        <v>30</v>
      </c>
      <c r="D103" s="390">
        <v>0</v>
      </c>
      <c r="E103" s="1537"/>
    </row>
    <row r="104" spans="2:17" ht="15.75" thickBot="1">
      <c r="B104" s="85" t="s">
        <v>162</v>
      </c>
      <c r="C104" s="87">
        <v>40</v>
      </c>
      <c r="D104" s="391">
        <v>0</v>
      </c>
      <c r="E104" s="1538"/>
    </row>
    <row r="106" spans="2:17" ht="15.75" thickBot="1"/>
    <row r="107" spans="2:17" ht="15.75" thickBot="1">
      <c r="B107" s="1532" t="s">
        <v>163</v>
      </c>
      <c r="C107" s="1533"/>
      <c r="D107" s="1533"/>
      <c r="E107" s="1533"/>
      <c r="F107" s="1533"/>
      <c r="G107" s="1533"/>
      <c r="H107" s="1533"/>
      <c r="I107" s="1533"/>
      <c r="J107" s="1533"/>
      <c r="K107" s="1533"/>
      <c r="L107" s="1533"/>
      <c r="M107" s="1533"/>
      <c r="N107" s="1534"/>
    </row>
    <row r="109" spans="2:17" ht="76.5" customHeight="1">
      <c r="B109" s="1309" t="s">
        <v>88</v>
      </c>
      <c r="C109" s="1309" t="s">
        <v>89</v>
      </c>
      <c r="D109" s="1309" t="s">
        <v>90</v>
      </c>
      <c r="E109" s="1309" t="s">
        <v>91</v>
      </c>
      <c r="F109" s="1309" t="s">
        <v>92</v>
      </c>
      <c r="G109" s="1309" t="s">
        <v>93</v>
      </c>
      <c r="H109" s="1309" t="s">
        <v>94</v>
      </c>
      <c r="I109" s="1309" t="s">
        <v>95</v>
      </c>
      <c r="J109" s="1522" t="s">
        <v>164</v>
      </c>
      <c r="K109" s="1529"/>
      <c r="L109" s="1523"/>
      <c r="M109" s="1309" t="s">
        <v>97</v>
      </c>
      <c r="N109" s="1309" t="s">
        <v>234</v>
      </c>
      <c r="O109" s="1309" t="s">
        <v>235</v>
      </c>
      <c r="P109" s="1522" t="s">
        <v>79</v>
      </c>
      <c r="Q109" s="1523"/>
    </row>
    <row r="110" spans="2:17" ht="45">
      <c r="B110" s="192" t="s">
        <v>1495</v>
      </c>
      <c r="C110" s="192"/>
      <c r="D110" s="72"/>
      <c r="E110" s="72"/>
      <c r="F110" s="72"/>
      <c r="G110" s="72"/>
      <c r="H110" s="72"/>
      <c r="I110" s="74"/>
      <c r="J110" s="88" t="s">
        <v>165</v>
      </c>
      <c r="K110" s="89" t="s">
        <v>166</v>
      </c>
      <c r="L110" s="77" t="s">
        <v>167</v>
      </c>
      <c r="M110" s="59"/>
      <c r="N110" s="59"/>
      <c r="O110" s="59"/>
      <c r="P110" s="1689" t="s">
        <v>3238</v>
      </c>
      <c r="Q110" s="1690"/>
    </row>
    <row r="111" spans="2:17" ht="30">
      <c r="B111" s="192" t="s">
        <v>1075</v>
      </c>
      <c r="C111" s="192"/>
      <c r="D111" s="72"/>
      <c r="E111" s="72"/>
      <c r="F111" s="72"/>
      <c r="G111" s="72"/>
      <c r="H111" s="72"/>
      <c r="I111" s="74"/>
      <c r="J111" s="88"/>
      <c r="K111" s="89"/>
      <c r="L111" s="77"/>
      <c r="M111" s="59"/>
      <c r="N111" s="59"/>
      <c r="O111" s="59"/>
      <c r="P111" s="1691"/>
      <c r="Q111" s="1692"/>
    </row>
    <row r="112" spans="2:17" ht="30">
      <c r="B112" s="192" t="s">
        <v>227</v>
      </c>
      <c r="C112" s="192"/>
      <c r="D112" s="72"/>
      <c r="E112" s="72"/>
      <c r="F112" s="72"/>
      <c r="G112" s="72"/>
      <c r="H112" s="72"/>
      <c r="I112" s="74"/>
      <c r="J112" s="88"/>
      <c r="K112" s="77"/>
      <c r="L112" s="77"/>
      <c r="M112" s="59"/>
      <c r="N112" s="59"/>
      <c r="O112" s="59"/>
      <c r="P112" s="1705"/>
      <c r="Q112" s="1706"/>
    </row>
    <row r="115" spans="2:7" ht="15.75" thickBot="1"/>
    <row r="116" spans="2:7" ht="54" customHeight="1">
      <c r="B116" s="1283" t="s">
        <v>17</v>
      </c>
      <c r="C116" s="1283" t="s">
        <v>157</v>
      </c>
      <c r="D116" s="1309" t="s">
        <v>158</v>
      </c>
      <c r="E116" s="1283" t="s">
        <v>28</v>
      </c>
      <c r="F116" s="25" t="s">
        <v>228</v>
      </c>
      <c r="G116" s="178"/>
    </row>
    <row r="117" spans="2:7" ht="120.75" customHeight="1">
      <c r="B117" s="1540" t="s">
        <v>229</v>
      </c>
      <c r="C117" s="115" t="s">
        <v>230</v>
      </c>
      <c r="D117" s="1256">
        <v>25</v>
      </c>
      <c r="E117" s="390">
        <v>0</v>
      </c>
      <c r="F117" s="1541">
        <f>+E117+E118+E119</f>
        <v>0</v>
      </c>
      <c r="G117" s="27"/>
    </row>
    <row r="118" spans="2:7" ht="76.150000000000006" customHeight="1">
      <c r="B118" s="1540"/>
      <c r="C118" s="115" t="s">
        <v>231</v>
      </c>
      <c r="D118" s="1262">
        <v>25</v>
      </c>
      <c r="E118" s="390">
        <v>0</v>
      </c>
      <c r="F118" s="1542"/>
      <c r="G118" s="27"/>
    </row>
    <row r="119" spans="2:7" ht="69" customHeight="1">
      <c r="B119" s="1540"/>
      <c r="C119" s="115" t="s">
        <v>232</v>
      </c>
      <c r="D119" s="1256">
        <v>10</v>
      </c>
      <c r="E119" s="390">
        <v>0</v>
      </c>
      <c r="F119" s="1543"/>
      <c r="G119" s="27"/>
    </row>
    <row r="120" spans="2:7">
      <c r="C120" s="57"/>
    </row>
    <row r="122" spans="2:7">
      <c r="B122" s="8" t="s">
        <v>233</v>
      </c>
    </row>
    <row r="125" spans="2:7">
      <c r="B125" s="1309" t="s">
        <v>17</v>
      </c>
      <c r="C125" s="1309" t="s">
        <v>27</v>
      </c>
      <c r="D125" s="1283" t="s">
        <v>28</v>
      </c>
      <c r="E125" s="1283" t="s">
        <v>29</v>
      </c>
    </row>
    <row r="126" spans="2:7" ht="61.5" customHeight="1">
      <c r="B126" s="1302" t="s">
        <v>236</v>
      </c>
      <c r="C126" s="1262">
        <v>40</v>
      </c>
      <c r="D126" s="1256">
        <f>+E102</f>
        <v>0</v>
      </c>
      <c r="E126" s="1519">
        <f>+D126+D127</f>
        <v>0</v>
      </c>
    </row>
    <row r="127" spans="2:7" ht="68.25" customHeight="1">
      <c r="B127" s="1302" t="s">
        <v>237</v>
      </c>
      <c r="C127" s="1262">
        <v>60</v>
      </c>
      <c r="D127" s="1256">
        <f>+F117</f>
        <v>0</v>
      </c>
      <c r="E127" s="1520"/>
    </row>
  </sheetData>
  <mergeCells count="41">
    <mergeCell ref="P110:Q112"/>
    <mergeCell ref="B117:B119"/>
    <mergeCell ref="F117:F119"/>
    <mergeCell ref="E126:E127"/>
    <mergeCell ref="B84:N84"/>
    <mergeCell ref="Q87:R87"/>
    <mergeCell ref="R88:R95"/>
    <mergeCell ref="E102:E104"/>
    <mergeCell ref="B107:N107"/>
    <mergeCell ref="J109:L109"/>
    <mergeCell ref="P109:Q109"/>
    <mergeCell ref="B81:P81"/>
    <mergeCell ref="F49:F50"/>
    <mergeCell ref="C51:N51"/>
    <mergeCell ref="B53:N53"/>
    <mergeCell ref="O56:P56"/>
    <mergeCell ref="O57:P57"/>
    <mergeCell ref="B63:N63"/>
    <mergeCell ref="J66:L66"/>
    <mergeCell ref="P66:Q66"/>
    <mergeCell ref="B74:N74"/>
    <mergeCell ref="D77:E77"/>
    <mergeCell ref="D78:E78"/>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3 A65539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A131075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A196611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A262147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A327683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A393219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A458755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A524291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A589827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A655363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A720899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A786435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A851971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A917507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A983043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3 WLL983043 C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C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C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C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C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C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C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C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C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C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C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C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C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C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C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3368</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28</v>
      </c>
      <c r="E15" s="42">
        <v>2088281000</v>
      </c>
      <c r="F15" s="513">
        <v>1000</v>
      </c>
      <c r="G15" s="150"/>
      <c r="I15" s="45"/>
      <c r="J15" s="45"/>
      <c r="K15" s="45"/>
      <c r="L15" s="45"/>
      <c r="M15" s="45"/>
      <c r="N15" s="1289"/>
    </row>
    <row r="16" spans="2:16" ht="15.75" thickBot="1">
      <c r="B16" s="1517" t="s">
        <v>13</v>
      </c>
      <c r="C16" s="1518"/>
      <c r="D16" s="1265"/>
      <c r="E16" s="151">
        <f>SUM(E15:E15)</f>
        <v>2088281000</v>
      </c>
      <c r="F16" s="515">
        <f>SUM(F15:F15)</f>
        <v>1000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800</v>
      </c>
      <c r="D18" s="224"/>
      <c r="E18" s="225">
        <f>E16</f>
        <v>2088281000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+D129</f>
        <v>0</v>
      </c>
      <c r="E34" s="1519">
        <f>+D34+D35</f>
        <v>0</v>
      </c>
      <c r="F34" s="78"/>
      <c r="G34" s="57"/>
      <c r="H34" s="57"/>
      <c r="I34" s="39"/>
      <c r="J34" s="39"/>
      <c r="K34" s="39"/>
      <c r="L34" s="39"/>
      <c r="M34" s="39"/>
      <c r="N34" s="1289"/>
    </row>
    <row r="35" spans="1:26" ht="82.5" customHeight="1">
      <c r="A35" s="142"/>
      <c r="B35" s="1302" t="s">
        <v>31</v>
      </c>
      <c r="C35" s="1262">
        <v>60</v>
      </c>
      <c r="D35" s="1256">
        <f>+D130</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9"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9" s="30" customFormat="1" ht="60.75" customHeight="1">
      <c r="B67" s="78" t="s">
        <v>119</v>
      </c>
      <c r="C67" s="78" t="s">
        <v>2238</v>
      </c>
      <c r="D67" s="78" t="s">
        <v>3369</v>
      </c>
      <c r="E67" s="78">
        <v>30719474</v>
      </c>
      <c r="F67" s="78" t="s">
        <v>3275</v>
      </c>
      <c r="G67" s="78" t="s">
        <v>1033</v>
      </c>
      <c r="H67" s="216">
        <v>36150</v>
      </c>
      <c r="I67" s="78"/>
      <c r="J67" s="78" t="s">
        <v>340</v>
      </c>
      <c r="K67" s="78" t="s">
        <v>3370</v>
      </c>
      <c r="L67" s="78" t="s">
        <v>3371</v>
      </c>
      <c r="M67" s="1262" t="s">
        <v>18</v>
      </c>
      <c r="N67" s="1262" t="s">
        <v>18</v>
      </c>
      <c r="O67" s="1262" t="s">
        <v>18</v>
      </c>
      <c r="P67" s="78"/>
      <c r="Q67" s="78"/>
    </row>
    <row r="68" spans="2:19" s="30" customFormat="1" ht="60.75" customHeight="1">
      <c r="B68" s="78" t="s">
        <v>1289</v>
      </c>
      <c r="C68" s="78" t="s">
        <v>2238</v>
      </c>
      <c r="D68" s="78" t="s">
        <v>3372</v>
      </c>
      <c r="E68" s="78">
        <v>25912238</v>
      </c>
      <c r="F68" s="78" t="s">
        <v>1636</v>
      </c>
      <c r="G68" s="78" t="s">
        <v>55</v>
      </c>
      <c r="H68" s="78">
        <v>41147</v>
      </c>
      <c r="I68" s="78"/>
      <c r="J68" s="78" t="s">
        <v>3308</v>
      </c>
      <c r="K68" s="78" t="s">
        <v>3309</v>
      </c>
      <c r="L68" s="78" t="s">
        <v>1184</v>
      </c>
      <c r="M68" s="1262" t="s">
        <v>18</v>
      </c>
      <c r="N68" s="1262" t="s">
        <v>18</v>
      </c>
      <c r="O68" s="1262" t="s">
        <v>18</v>
      </c>
      <c r="P68" s="78"/>
      <c r="Q68" s="78"/>
    </row>
    <row r="69" spans="2:19" s="30" customFormat="1" ht="33.6" customHeight="1">
      <c r="B69" s="78" t="s">
        <v>356</v>
      </c>
      <c r="C69" s="78" t="s">
        <v>2238</v>
      </c>
      <c r="D69" s="78" t="s">
        <v>3373</v>
      </c>
      <c r="E69" s="78">
        <v>12999969</v>
      </c>
      <c r="F69" s="78" t="s">
        <v>3374</v>
      </c>
      <c r="G69" s="78" t="s">
        <v>271</v>
      </c>
      <c r="H69" s="216">
        <v>36053</v>
      </c>
      <c r="I69" s="78"/>
      <c r="J69" s="78" t="s">
        <v>3375</v>
      </c>
      <c r="K69" s="78" t="s">
        <v>3376</v>
      </c>
      <c r="L69" s="78" t="s">
        <v>3377</v>
      </c>
      <c r="M69" s="1262" t="s">
        <v>18</v>
      </c>
      <c r="N69" s="1262" t="s">
        <v>18</v>
      </c>
      <c r="O69" s="1262" t="s">
        <v>18</v>
      </c>
      <c r="P69" s="78"/>
      <c r="Q69" s="78"/>
      <c r="S69" s="30" t="s">
        <v>3378</v>
      </c>
    </row>
    <row r="70" spans="2:19" s="30" customFormat="1" ht="33.6" customHeight="1">
      <c r="B70" s="78" t="s">
        <v>119</v>
      </c>
      <c r="C70" s="78" t="s">
        <v>2238</v>
      </c>
      <c r="D70" s="78" t="s">
        <v>3379</v>
      </c>
      <c r="E70" s="78">
        <v>3437701</v>
      </c>
      <c r="F70" s="78" t="s">
        <v>277</v>
      </c>
      <c r="G70" s="78" t="s">
        <v>438</v>
      </c>
      <c r="H70" s="78">
        <v>41803</v>
      </c>
      <c r="I70" s="78"/>
      <c r="J70" s="78" t="s">
        <v>3380</v>
      </c>
      <c r="K70" s="78" t="s">
        <v>3381</v>
      </c>
      <c r="L70" s="78" t="s">
        <v>3382</v>
      </c>
      <c r="M70" s="1262" t="s">
        <v>18</v>
      </c>
      <c r="N70" s="1262" t="s">
        <v>18</v>
      </c>
      <c r="O70" s="1262" t="s">
        <v>18</v>
      </c>
      <c r="P70" s="78"/>
      <c r="Q70" s="78"/>
    </row>
    <row r="71" spans="2:19" s="30" customFormat="1" ht="33.6" customHeight="1">
      <c r="B71" s="78" t="s">
        <v>119</v>
      </c>
      <c r="C71" s="78" t="s">
        <v>2238</v>
      </c>
      <c r="D71" s="78" t="s">
        <v>3383</v>
      </c>
      <c r="E71" s="78">
        <v>1085686208</v>
      </c>
      <c r="F71" s="78" t="s">
        <v>277</v>
      </c>
      <c r="G71" s="78" t="s">
        <v>1033</v>
      </c>
      <c r="H71" s="216">
        <v>41019</v>
      </c>
      <c r="I71" s="78"/>
      <c r="J71" s="78" t="s">
        <v>3384</v>
      </c>
      <c r="K71" s="78" t="s">
        <v>3385</v>
      </c>
      <c r="L71" s="78" t="s">
        <v>3386</v>
      </c>
      <c r="M71" s="1262" t="s">
        <v>18</v>
      </c>
      <c r="N71" s="1262" t="s">
        <v>18</v>
      </c>
      <c r="O71" s="1262" t="s">
        <v>18</v>
      </c>
      <c r="P71" s="78" t="s">
        <v>3349</v>
      </c>
      <c r="Q71" s="78"/>
    </row>
    <row r="72" spans="2:19" s="30" customFormat="1" ht="33.6" customHeight="1">
      <c r="B72" s="78" t="s">
        <v>119</v>
      </c>
      <c r="C72" s="78" t="s">
        <v>2238</v>
      </c>
      <c r="D72" s="78" t="s">
        <v>3387</v>
      </c>
      <c r="E72" s="78">
        <v>1062289099</v>
      </c>
      <c r="F72" s="78" t="s">
        <v>3275</v>
      </c>
      <c r="G72" s="78" t="s">
        <v>1105</v>
      </c>
      <c r="H72" s="216" t="s">
        <v>3388</v>
      </c>
      <c r="I72" s="78"/>
      <c r="J72" s="78" t="s">
        <v>3389</v>
      </c>
      <c r="K72" s="78" t="s">
        <v>3390</v>
      </c>
      <c r="L72" s="78" t="s">
        <v>3391</v>
      </c>
      <c r="M72" s="1262" t="s">
        <v>18</v>
      </c>
      <c r="N72" s="1262" t="s">
        <v>18</v>
      </c>
      <c r="O72" s="1262" t="s">
        <v>18</v>
      </c>
      <c r="P72" s="78"/>
      <c r="Q72" s="78"/>
    </row>
    <row r="73" spans="2:19" s="30" customFormat="1" ht="33.6" customHeight="1">
      <c r="B73" s="78" t="s">
        <v>119</v>
      </c>
      <c r="C73" s="78" t="s">
        <v>2238</v>
      </c>
      <c r="D73" s="78" t="s">
        <v>3392</v>
      </c>
      <c r="E73" s="78">
        <v>1110471694</v>
      </c>
      <c r="F73" s="78" t="s">
        <v>3275</v>
      </c>
      <c r="G73" s="78" t="s">
        <v>733</v>
      </c>
      <c r="H73" s="216">
        <v>41013</v>
      </c>
      <c r="I73" s="78"/>
      <c r="J73" s="78" t="s">
        <v>3393</v>
      </c>
      <c r="K73" s="78" t="s">
        <v>3394</v>
      </c>
      <c r="L73" s="78" t="s">
        <v>3395</v>
      </c>
      <c r="M73" s="1262" t="s">
        <v>18</v>
      </c>
      <c r="N73" s="1262" t="s">
        <v>19</v>
      </c>
      <c r="O73" s="1262" t="s">
        <v>18</v>
      </c>
      <c r="P73" s="78" t="s">
        <v>3396</v>
      </c>
      <c r="Q73" s="78"/>
    </row>
    <row r="74" spans="2:19" s="30" customFormat="1" ht="33.6" customHeight="1">
      <c r="B74" s="78" t="s">
        <v>119</v>
      </c>
      <c r="C74" s="78" t="s">
        <v>2238</v>
      </c>
      <c r="D74" s="78" t="s">
        <v>3397</v>
      </c>
      <c r="E74" s="78">
        <v>1130947053</v>
      </c>
      <c r="F74" s="78" t="s">
        <v>3275</v>
      </c>
      <c r="G74" s="78" t="s">
        <v>1105</v>
      </c>
      <c r="H74" s="216" t="s">
        <v>3398</v>
      </c>
      <c r="I74" s="78"/>
      <c r="J74" s="78" t="s">
        <v>3002</v>
      </c>
      <c r="K74" s="78" t="s">
        <v>3399</v>
      </c>
      <c r="L74" s="78" t="s">
        <v>3400</v>
      </c>
      <c r="M74" s="1262" t="s">
        <v>18</v>
      </c>
      <c r="N74" s="1262" t="s">
        <v>18</v>
      </c>
      <c r="O74" s="1262" t="s">
        <v>18</v>
      </c>
      <c r="P74" s="78" t="s">
        <v>3349</v>
      </c>
      <c r="Q74" s="78"/>
    </row>
    <row r="75" spans="2:19" s="30" customFormat="1" ht="33.6" customHeight="1">
      <c r="B75" s="78" t="s">
        <v>119</v>
      </c>
      <c r="C75" s="78" t="s">
        <v>2238</v>
      </c>
      <c r="D75" s="78" t="s">
        <v>3401</v>
      </c>
      <c r="E75" s="78">
        <v>1112461773</v>
      </c>
      <c r="F75" s="78" t="s">
        <v>277</v>
      </c>
      <c r="G75" s="78" t="s">
        <v>3053</v>
      </c>
      <c r="H75" s="216">
        <v>40355</v>
      </c>
      <c r="I75" s="78"/>
      <c r="J75" s="78" t="s">
        <v>1432</v>
      </c>
      <c r="K75" s="78" t="s">
        <v>3402</v>
      </c>
      <c r="L75" s="78" t="s">
        <v>3403</v>
      </c>
      <c r="M75" s="1262" t="s">
        <v>18</v>
      </c>
      <c r="N75" s="1262" t="s">
        <v>18</v>
      </c>
      <c r="O75" s="1262" t="s">
        <v>18</v>
      </c>
      <c r="P75" s="78" t="s">
        <v>3349</v>
      </c>
      <c r="Q75" s="78"/>
    </row>
    <row r="76" spans="2:19" s="30" customFormat="1" ht="33.6" customHeight="1">
      <c r="B76" s="78" t="s">
        <v>119</v>
      </c>
      <c r="C76" s="78" t="s">
        <v>2238</v>
      </c>
      <c r="D76" s="78" t="s">
        <v>3404</v>
      </c>
      <c r="E76" s="78">
        <v>37010230</v>
      </c>
      <c r="F76" s="78" t="s">
        <v>277</v>
      </c>
      <c r="G76" s="78" t="s">
        <v>3405</v>
      </c>
      <c r="H76" s="216">
        <v>36643</v>
      </c>
      <c r="I76" s="78"/>
      <c r="J76" s="78" t="s">
        <v>3406</v>
      </c>
      <c r="K76" s="78" t="s">
        <v>3407</v>
      </c>
      <c r="L76" s="78" t="s">
        <v>3408</v>
      </c>
      <c r="M76" s="1262" t="s">
        <v>18</v>
      </c>
      <c r="N76" s="1262" t="s">
        <v>18</v>
      </c>
      <c r="O76" s="1262" t="s">
        <v>18</v>
      </c>
      <c r="P76" s="78" t="s">
        <v>3349</v>
      </c>
      <c r="Q76" s="78"/>
    </row>
    <row r="77" spans="2:19" ht="15.75" thickBot="1">
      <c r="B77" s="208"/>
      <c r="C77" s="208"/>
      <c r="D77" s="208"/>
      <c r="E77" s="208"/>
      <c r="F77" s="208"/>
      <c r="G77" s="208"/>
      <c r="H77" s="715"/>
      <c r="I77" s="208"/>
      <c r="J77" s="41"/>
      <c r="K77" s="208"/>
      <c r="L77" s="41"/>
      <c r="M77" s="127"/>
      <c r="N77" s="127"/>
      <c r="O77" s="128"/>
      <c r="P77" s="41"/>
      <c r="Q77" s="208"/>
    </row>
    <row r="78" spans="2:19" ht="15.75" thickBot="1">
      <c r="B78" s="1532" t="s">
        <v>139</v>
      </c>
      <c r="C78" s="1533"/>
      <c r="D78" s="1533"/>
      <c r="E78" s="1533"/>
      <c r="F78" s="1533"/>
      <c r="G78" s="1533"/>
      <c r="H78" s="1533"/>
      <c r="I78" s="1533"/>
      <c r="J78" s="1533"/>
      <c r="K78" s="1533"/>
      <c r="L78" s="1533"/>
      <c r="M78" s="1533"/>
      <c r="N78" s="1534"/>
    </row>
    <row r="81" spans="1:26" ht="46.15" customHeight="1">
      <c r="B81" s="22" t="s">
        <v>17</v>
      </c>
      <c r="C81" s="22" t="s">
        <v>80</v>
      </c>
      <c r="D81" s="1522" t="s">
        <v>79</v>
      </c>
      <c r="E81" s="1523"/>
    </row>
    <row r="82" spans="1:26" ht="46.9" customHeight="1">
      <c r="B82" s="78" t="s">
        <v>140</v>
      </c>
      <c r="C82" s="59" t="s">
        <v>18</v>
      </c>
      <c r="D82" s="1535"/>
      <c r="E82" s="1535"/>
    </row>
    <row r="85" spans="1:26">
      <c r="B85" s="1505" t="s">
        <v>141</v>
      </c>
      <c r="C85" s="1506"/>
      <c r="D85" s="1506"/>
      <c r="E85" s="1506"/>
      <c r="F85" s="1506"/>
      <c r="G85" s="1506"/>
      <c r="H85" s="1506"/>
      <c r="I85" s="1506"/>
      <c r="J85" s="1506"/>
      <c r="K85" s="1506"/>
      <c r="L85" s="1506"/>
      <c r="M85" s="1506"/>
      <c r="N85" s="1506"/>
      <c r="O85" s="1506"/>
      <c r="P85" s="1506"/>
    </row>
    <row r="87" spans="1:26" ht="15.75" thickBot="1"/>
    <row r="88" spans="1:26" ht="15.75" thickBot="1">
      <c r="B88" s="1532" t="s">
        <v>142</v>
      </c>
      <c r="C88" s="1533"/>
      <c r="D88" s="1533"/>
      <c r="E88" s="1533"/>
      <c r="F88" s="1533"/>
      <c r="G88" s="1533"/>
      <c r="H88" s="1533"/>
      <c r="I88" s="1533"/>
      <c r="J88" s="1533"/>
      <c r="K88" s="1533"/>
      <c r="L88" s="1533"/>
      <c r="M88" s="1533"/>
      <c r="N88" s="1534"/>
    </row>
    <row r="90" spans="1:26" ht="15.75" thickBot="1">
      <c r="M90" s="10"/>
      <c r="N90" s="10"/>
    </row>
    <row r="91" spans="1:26" s="39" customFormat="1" ht="109.5" customHeight="1">
      <c r="B91" s="11" t="s">
        <v>33</v>
      </c>
      <c r="C91" s="11" t="s">
        <v>34</v>
      </c>
      <c r="D91" s="11" t="s">
        <v>35</v>
      </c>
      <c r="E91" s="11" t="s">
        <v>36</v>
      </c>
      <c r="F91" s="11" t="s">
        <v>37</v>
      </c>
      <c r="G91" s="11" t="s">
        <v>38</v>
      </c>
      <c r="H91" s="11" t="s">
        <v>39</v>
      </c>
      <c r="I91" s="11" t="s">
        <v>40</v>
      </c>
      <c r="J91" s="11" t="s">
        <v>41</v>
      </c>
      <c r="K91" s="11" t="s">
        <v>42</v>
      </c>
      <c r="L91" s="11" t="s">
        <v>43</v>
      </c>
      <c r="M91" s="12" t="s">
        <v>44</v>
      </c>
      <c r="N91" s="11" t="s">
        <v>45</v>
      </c>
      <c r="O91" s="11" t="s">
        <v>46</v>
      </c>
      <c r="P91" s="13" t="s">
        <v>47</v>
      </c>
      <c r="Q91" s="1752" t="s">
        <v>48</v>
      </c>
      <c r="R91" s="1752"/>
    </row>
    <row r="92" spans="1:26" s="1263" customFormat="1" ht="60">
      <c r="A92" s="1311">
        <v>1</v>
      </c>
      <c r="B92" s="15" t="s">
        <v>3027</v>
      </c>
      <c r="C92" s="15" t="s">
        <v>3027</v>
      </c>
      <c r="D92" s="15" t="s">
        <v>2593</v>
      </c>
      <c r="E92" s="303" t="s">
        <v>3062</v>
      </c>
      <c r="F92" s="281" t="s">
        <v>18</v>
      </c>
      <c r="G92" s="274" t="s">
        <v>5</v>
      </c>
      <c r="H92" s="275">
        <v>40679</v>
      </c>
      <c r="I92" s="275">
        <v>40710</v>
      </c>
      <c r="J92" s="276" t="s">
        <v>19</v>
      </c>
      <c r="K92" s="441">
        <v>1</v>
      </c>
      <c r="L92" s="705"/>
      <c r="M92" s="277">
        <v>450</v>
      </c>
      <c r="N92" s="277" t="s">
        <v>51</v>
      </c>
      <c r="O92" s="277">
        <v>40622671</v>
      </c>
      <c r="P92" s="523">
        <v>897</v>
      </c>
      <c r="Q92" s="323"/>
      <c r="R92" s="1755" t="s">
        <v>3228</v>
      </c>
      <c r="S92" s="64"/>
      <c r="T92" s="64"/>
      <c r="U92" s="64"/>
      <c r="V92" s="64"/>
      <c r="W92" s="64"/>
      <c r="X92" s="64"/>
      <c r="Y92" s="64"/>
      <c r="Z92" s="64"/>
    </row>
    <row r="93" spans="1:26" s="1263" customFormat="1" ht="60">
      <c r="A93" s="1311">
        <f>+A92+1</f>
        <v>2</v>
      </c>
      <c r="B93" s="15" t="s">
        <v>3027</v>
      </c>
      <c r="C93" s="15" t="s">
        <v>3027</v>
      </c>
      <c r="D93" s="15" t="s">
        <v>2593</v>
      </c>
      <c r="E93" s="303" t="s">
        <v>3064</v>
      </c>
      <c r="F93" s="281" t="s">
        <v>18</v>
      </c>
      <c r="G93" s="274" t="s">
        <v>5</v>
      </c>
      <c r="H93" s="275">
        <v>40735</v>
      </c>
      <c r="I93" s="275">
        <v>40887</v>
      </c>
      <c r="J93" s="276" t="s">
        <v>19</v>
      </c>
      <c r="K93" s="441">
        <v>5</v>
      </c>
      <c r="L93" s="705"/>
      <c r="M93" s="277">
        <v>1086</v>
      </c>
      <c r="N93" s="277" t="s">
        <v>51</v>
      </c>
      <c r="O93" s="523">
        <v>499553539</v>
      </c>
      <c r="P93" s="523">
        <v>897</v>
      </c>
      <c r="Q93" s="323"/>
      <c r="R93" s="1755"/>
      <c r="S93" s="64"/>
      <c r="T93" s="64"/>
      <c r="U93" s="64"/>
      <c r="V93" s="64"/>
      <c r="W93" s="64"/>
      <c r="X93" s="64"/>
      <c r="Y93" s="64"/>
      <c r="Z93" s="64"/>
    </row>
    <row r="94" spans="1:26" s="1263" customFormat="1" ht="75">
      <c r="A94" s="1311">
        <f t="shared" ref="A94:A99" si="0">+A93+1</f>
        <v>3</v>
      </c>
      <c r="B94" s="15" t="s">
        <v>3027</v>
      </c>
      <c r="C94" s="15" t="s">
        <v>3027</v>
      </c>
      <c r="D94" s="15" t="s">
        <v>2593</v>
      </c>
      <c r="E94" s="303" t="s">
        <v>3065</v>
      </c>
      <c r="F94" s="281" t="s">
        <v>18</v>
      </c>
      <c r="G94" s="274" t="s">
        <v>5</v>
      </c>
      <c r="H94" s="275">
        <v>40847</v>
      </c>
      <c r="I94" s="275">
        <v>40893</v>
      </c>
      <c r="J94" s="276" t="s">
        <v>19</v>
      </c>
      <c r="K94" s="441">
        <v>0</v>
      </c>
      <c r="L94" s="705">
        <v>1.5</v>
      </c>
      <c r="M94" s="277"/>
      <c r="N94" s="277" t="s">
        <v>51</v>
      </c>
      <c r="O94" s="523">
        <v>69108928</v>
      </c>
      <c r="P94" s="523" t="s">
        <v>3066</v>
      </c>
      <c r="Q94" s="323" t="s">
        <v>3067</v>
      </c>
      <c r="R94" s="1755"/>
      <c r="S94" s="64"/>
      <c r="T94" s="64"/>
      <c r="U94" s="64"/>
      <c r="V94" s="64"/>
      <c r="W94" s="64"/>
      <c r="X94" s="64"/>
      <c r="Y94" s="64"/>
      <c r="Z94" s="64"/>
    </row>
    <row r="95" spans="1:26" s="1263" customFormat="1" ht="75">
      <c r="A95" s="1311">
        <f t="shared" si="0"/>
        <v>4</v>
      </c>
      <c r="B95" s="15" t="s">
        <v>3027</v>
      </c>
      <c r="C95" s="15" t="s">
        <v>3027</v>
      </c>
      <c r="D95" s="15" t="s">
        <v>245</v>
      </c>
      <c r="E95" s="441">
        <v>2111601</v>
      </c>
      <c r="F95" s="281" t="s">
        <v>18</v>
      </c>
      <c r="G95" s="274" t="s">
        <v>5</v>
      </c>
      <c r="H95" s="275">
        <v>40815</v>
      </c>
      <c r="I95" s="275">
        <v>40969</v>
      </c>
      <c r="J95" s="276" t="s">
        <v>19</v>
      </c>
      <c r="K95" s="441">
        <v>3</v>
      </c>
      <c r="L95" s="705">
        <v>3</v>
      </c>
      <c r="M95" s="277"/>
      <c r="N95" s="277" t="s">
        <v>51</v>
      </c>
      <c r="O95" s="523">
        <v>191963545</v>
      </c>
      <c r="P95" s="523">
        <v>901</v>
      </c>
      <c r="Q95" s="323" t="s">
        <v>3068</v>
      </c>
      <c r="R95" s="1755"/>
      <c r="S95" s="64"/>
      <c r="T95" s="64"/>
      <c r="U95" s="64"/>
      <c r="V95" s="64"/>
      <c r="W95" s="64"/>
      <c r="X95" s="64"/>
      <c r="Y95" s="64"/>
      <c r="Z95" s="64"/>
    </row>
    <row r="96" spans="1:26" s="1263" customFormat="1" ht="60">
      <c r="A96" s="1311">
        <f t="shared" si="0"/>
        <v>5</v>
      </c>
      <c r="B96" s="15" t="s">
        <v>3027</v>
      </c>
      <c r="C96" s="15" t="s">
        <v>3027</v>
      </c>
      <c r="D96" s="15" t="s">
        <v>245</v>
      </c>
      <c r="E96" s="441">
        <v>2111722</v>
      </c>
      <c r="F96" s="281" t="s">
        <v>18</v>
      </c>
      <c r="G96" s="274" t="s">
        <v>5</v>
      </c>
      <c r="H96" s="275">
        <v>40820</v>
      </c>
      <c r="I96" s="275">
        <v>40974</v>
      </c>
      <c r="J96" s="276" t="s">
        <v>19</v>
      </c>
      <c r="K96" s="441">
        <v>0</v>
      </c>
      <c r="L96" s="705">
        <v>5</v>
      </c>
      <c r="M96" s="277"/>
      <c r="N96" s="277" t="s">
        <v>51</v>
      </c>
      <c r="O96" s="523">
        <v>265331448</v>
      </c>
      <c r="P96" s="523">
        <v>903</v>
      </c>
      <c r="Q96" s="323" t="s">
        <v>3069</v>
      </c>
      <c r="R96" s="1755"/>
      <c r="S96" s="64"/>
      <c r="T96" s="64"/>
      <c r="U96" s="64"/>
      <c r="V96" s="64"/>
      <c r="W96" s="64"/>
      <c r="X96" s="64"/>
      <c r="Y96" s="64"/>
      <c r="Z96" s="64"/>
    </row>
    <row r="97" spans="1:26" s="1263" customFormat="1" ht="60">
      <c r="A97" s="1311">
        <f t="shared" si="0"/>
        <v>6</v>
      </c>
      <c r="B97" s="15" t="s">
        <v>3027</v>
      </c>
      <c r="C97" s="15" t="s">
        <v>3027</v>
      </c>
      <c r="D97" s="15" t="s">
        <v>245</v>
      </c>
      <c r="E97" s="441">
        <v>2111723</v>
      </c>
      <c r="F97" s="281" t="s">
        <v>18</v>
      </c>
      <c r="G97" s="274" t="s">
        <v>5</v>
      </c>
      <c r="H97" s="275">
        <v>40820</v>
      </c>
      <c r="I97" s="275">
        <v>40974</v>
      </c>
      <c r="J97" s="276" t="s">
        <v>19</v>
      </c>
      <c r="K97" s="441"/>
      <c r="L97" s="705">
        <v>5</v>
      </c>
      <c r="M97" s="277"/>
      <c r="N97" s="277" t="s">
        <v>51</v>
      </c>
      <c r="O97" s="523">
        <v>312376639</v>
      </c>
      <c r="P97" s="523">
        <v>905</v>
      </c>
      <c r="Q97" s="323" t="s">
        <v>3070</v>
      </c>
      <c r="R97" s="1755"/>
      <c r="S97" s="64"/>
      <c r="T97" s="64"/>
      <c r="U97" s="64"/>
      <c r="V97" s="64"/>
      <c r="W97" s="64"/>
      <c r="X97" s="64"/>
      <c r="Y97" s="64"/>
      <c r="Z97" s="64"/>
    </row>
    <row r="98" spans="1:26" s="1263" customFormat="1" ht="60">
      <c r="A98" s="1311">
        <f t="shared" si="0"/>
        <v>7</v>
      </c>
      <c r="B98" s="15" t="s">
        <v>3027</v>
      </c>
      <c r="C98" s="15" t="s">
        <v>3027</v>
      </c>
      <c r="D98" s="15" t="s">
        <v>245</v>
      </c>
      <c r="E98" s="441">
        <v>2121025</v>
      </c>
      <c r="F98" s="281" t="s">
        <v>18</v>
      </c>
      <c r="G98" s="274" t="s">
        <v>5</v>
      </c>
      <c r="H98" s="275">
        <v>41024</v>
      </c>
      <c r="I98" s="275">
        <v>41181</v>
      </c>
      <c r="J98" s="276" t="s">
        <v>19</v>
      </c>
      <c r="K98" s="441">
        <v>6</v>
      </c>
      <c r="L98" s="705"/>
      <c r="M98" s="277"/>
      <c r="N98" s="277" t="s">
        <v>51</v>
      </c>
      <c r="O98" s="523">
        <v>241060482</v>
      </c>
      <c r="P98" s="523">
        <v>907</v>
      </c>
      <c r="Q98" s="323"/>
      <c r="R98" s="1755"/>
      <c r="S98" s="64"/>
      <c r="T98" s="64"/>
      <c r="U98" s="64"/>
      <c r="V98" s="64"/>
      <c r="W98" s="64"/>
      <c r="X98" s="64"/>
      <c r="Y98" s="64"/>
      <c r="Z98" s="64"/>
    </row>
    <row r="99" spans="1:26" s="1263" customFormat="1" ht="60">
      <c r="A99" s="1311">
        <f t="shared" si="0"/>
        <v>8</v>
      </c>
      <c r="B99" s="15" t="s">
        <v>3027</v>
      </c>
      <c r="C99" s="15" t="s">
        <v>3027</v>
      </c>
      <c r="D99" s="15" t="s">
        <v>245</v>
      </c>
      <c r="E99" s="441">
        <v>2121042</v>
      </c>
      <c r="F99" s="281" t="s">
        <v>18</v>
      </c>
      <c r="G99" s="274" t="s">
        <v>5</v>
      </c>
      <c r="H99" s="275">
        <v>41033</v>
      </c>
      <c r="I99" s="275">
        <v>41182</v>
      </c>
      <c r="J99" s="276" t="s">
        <v>19</v>
      </c>
      <c r="K99" s="441"/>
      <c r="L99" s="705">
        <v>4</v>
      </c>
      <c r="M99" s="277"/>
      <c r="N99" s="277" t="s">
        <v>51</v>
      </c>
      <c r="O99" s="523">
        <v>324713762</v>
      </c>
      <c r="P99" s="523">
        <v>909</v>
      </c>
      <c r="Q99" s="323" t="s">
        <v>3071</v>
      </c>
      <c r="R99" s="1755"/>
      <c r="S99" s="64"/>
      <c r="T99" s="64"/>
      <c r="U99" s="64"/>
      <c r="V99" s="64"/>
      <c r="W99" s="64"/>
      <c r="X99" s="64"/>
      <c r="Y99" s="64"/>
      <c r="Z99" s="64"/>
    </row>
    <row r="100" spans="1:26" s="136" customFormat="1">
      <c r="A100" s="129"/>
      <c r="B100" s="130" t="s">
        <v>29</v>
      </c>
      <c r="C100" s="131"/>
      <c r="D100" s="109"/>
      <c r="E100" s="132"/>
      <c r="F100" s="131"/>
      <c r="G100" s="131"/>
      <c r="H100" s="131"/>
      <c r="I100" s="133"/>
      <c r="J100" s="133"/>
      <c r="K100" s="109">
        <f>SUM(K92:K99)</f>
        <v>15</v>
      </c>
      <c r="L100" s="109">
        <f>SUM(L92:L99)</f>
        <v>18.5</v>
      </c>
      <c r="M100" s="110">
        <f>SUM(M92:M99)</f>
        <v>1536</v>
      </c>
      <c r="N100" s="109">
        <f>SUM(N92:N99)</f>
        <v>0</v>
      </c>
      <c r="O100" s="519"/>
      <c r="P100" s="519"/>
      <c r="Q100" s="135"/>
    </row>
    <row r="101" spans="1:26">
      <c r="B101" s="66"/>
      <c r="C101" s="66"/>
      <c r="D101" s="66"/>
      <c r="E101" s="68"/>
      <c r="F101" s="66"/>
      <c r="G101" s="66"/>
      <c r="H101" s="66"/>
      <c r="I101" s="66"/>
      <c r="J101" s="66"/>
      <c r="K101" s="66"/>
      <c r="L101" s="66"/>
      <c r="M101" s="66"/>
      <c r="N101" s="66"/>
      <c r="O101" s="66"/>
      <c r="P101" s="66"/>
    </row>
    <row r="102" spans="1:26">
      <c r="B102" s="19" t="s">
        <v>156</v>
      </c>
      <c r="C102" s="84">
        <f>+K100</f>
        <v>15</v>
      </c>
      <c r="H102" s="112"/>
      <c r="I102" s="112"/>
      <c r="J102" s="112"/>
      <c r="K102" s="112"/>
      <c r="L102" s="112"/>
      <c r="M102" s="112"/>
      <c r="N102" s="66"/>
      <c r="O102" s="66"/>
      <c r="P102" s="66"/>
    </row>
    <row r="104" spans="1:26" ht="15.75" thickBot="1"/>
    <row r="105" spans="1:26" ht="37.15" customHeight="1" thickBot="1">
      <c r="B105" s="24" t="s">
        <v>157</v>
      </c>
      <c r="C105" s="25" t="s">
        <v>158</v>
      </c>
      <c r="D105" s="24" t="s">
        <v>28</v>
      </c>
      <c r="E105" s="25" t="s">
        <v>159</v>
      </c>
    </row>
    <row r="106" spans="1:26">
      <c r="B106" s="85" t="s">
        <v>160</v>
      </c>
      <c r="C106" s="86">
        <v>20</v>
      </c>
      <c r="D106" s="389">
        <v>0</v>
      </c>
      <c r="E106" s="1536">
        <f>+D106+D107+D108</f>
        <v>0</v>
      </c>
    </row>
    <row r="107" spans="1:26">
      <c r="B107" s="85" t="s">
        <v>161</v>
      </c>
      <c r="C107" s="71">
        <v>30</v>
      </c>
      <c r="D107" s="390">
        <v>0</v>
      </c>
      <c r="E107" s="1537"/>
    </row>
    <row r="108" spans="1:26" ht="15.75" thickBot="1">
      <c r="B108" s="85" t="s">
        <v>162</v>
      </c>
      <c r="C108" s="87">
        <v>40</v>
      </c>
      <c r="D108" s="391">
        <v>0</v>
      </c>
      <c r="E108" s="1538"/>
    </row>
    <row r="110" spans="1:26" ht="15.75" thickBot="1"/>
    <row r="111" spans="1:26" ht="15.75" thickBot="1">
      <c r="B111" s="1532" t="s">
        <v>163</v>
      </c>
      <c r="C111" s="1533"/>
      <c r="D111" s="1533"/>
      <c r="E111" s="1533"/>
      <c r="F111" s="1533"/>
      <c r="G111" s="1533"/>
      <c r="H111" s="1533"/>
      <c r="I111" s="1533"/>
      <c r="J111" s="1533"/>
      <c r="K111" s="1533"/>
      <c r="L111" s="1533"/>
      <c r="M111" s="1533"/>
      <c r="N111" s="1534"/>
    </row>
    <row r="113" spans="2:17" ht="76.5" customHeight="1">
      <c r="B113" s="1309" t="s">
        <v>88</v>
      </c>
      <c r="C113" s="1309" t="s">
        <v>89</v>
      </c>
      <c r="D113" s="1309" t="s">
        <v>90</v>
      </c>
      <c r="E113" s="1309" t="s">
        <v>91</v>
      </c>
      <c r="F113" s="1309" t="s">
        <v>92</v>
      </c>
      <c r="G113" s="1309" t="s">
        <v>93</v>
      </c>
      <c r="H113" s="1309" t="s">
        <v>94</v>
      </c>
      <c r="I113" s="1309" t="s">
        <v>95</v>
      </c>
      <c r="J113" s="1522" t="s">
        <v>164</v>
      </c>
      <c r="K113" s="1529"/>
      <c r="L113" s="1523"/>
      <c r="M113" s="1309" t="s">
        <v>97</v>
      </c>
      <c r="N113" s="1309" t="s">
        <v>234</v>
      </c>
      <c r="O113" s="1309" t="s">
        <v>235</v>
      </c>
      <c r="P113" s="1522" t="s">
        <v>79</v>
      </c>
      <c r="Q113" s="1523"/>
    </row>
    <row r="114" spans="2:17" ht="45">
      <c r="B114" s="192" t="s">
        <v>1495</v>
      </c>
      <c r="C114" s="192"/>
      <c r="D114" s="72"/>
      <c r="E114" s="72"/>
      <c r="F114" s="72"/>
      <c r="G114" s="72"/>
      <c r="H114" s="72"/>
      <c r="I114" s="74"/>
      <c r="J114" s="88" t="s">
        <v>165</v>
      </c>
      <c r="K114" s="89" t="s">
        <v>166</v>
      </c>
      <c r="L114" s="77" t="s">
        <v>167</v>
      </c>
      <c r="M114" s="59"/>
      <c r="N114" s="59"/>
      <c r="O114" s="59"/>
      <c r="P114" s="1689" t="s">
        <v>3238</v>
      </c>
      <c r="Q114" s="1690"/>
    </row>
    <row r="115" spans="2:17" ht="30">
      <c r="B115" s="192" t="s">
        <v>1075</v>
      </c>
      <c r="C115" s="192"/>
      <c r="D115" s="72"/>
      <c r="E115" s="72"/>
      <c r="F115" s="72"/>
      <c r="G115" s="72"/>
      <c r="H115" s="72"/>
      <c r="I115" s="74"/>
      <c r="J115" s="88"/>
      <c r="K115" s="89"/>
      <c r="L115" s="77"/>
      <c r="M115" s="59"/>
      <c r="N115" s="59"/>
      <c r="O115" s="59"/>
      <c r="P115" s="1691"/>
      <c r="Q115" s="1692"/>
    </row>
    <row r="116" spans="2:17" ht="30">
      <c r="B116" s="192" t="s">
        <v>227</v>
      </c>
      <c r="C116" s="192"/>
      <c r="D116" s="72"/>
      <c r="E116" s="72"/>
      <c r="F116" s="72"/>
      <c r="G116" s="72"/>
      <c r="H116" s="72"/>
      <c r="I116" s="74"/>
      <c r="J116" s="88"/>
      <c r="K116" s="77"/>
      <c r="L116" s="77"/>
      <c r="M116" s="59"/>
      <c r="N116" s="59"/>
      <c r="O116" s="59"/>
      <c r="P116" s="1705"/>
      <c r="Q116" s="1706"/>
    </row>
    <row r="118" spans="2:17" ht="15.75" thickBot="1"/>
    <row r="119" spans="2:17" ht="54" customHeight="1">
      <c r="B119" s="1283" t="s">
        <v>17</v>
      </c>
      <c r="C119" s="1283" t="s">
        <v>157</v>
      </c>
      <c r="D119" s="1309" t="s">
        <v>158</v>
      </c>
      <c r="E119" s="1283" t="s">
        <v>28</v>
      </c>
      <c r="F119" s="25" t="s">
        <v>228</v>
      </c>
      <c r="G119" s="178"/>
    </row>
    <row r="120" spans="2:17" ht="135">
      <c r="B120" s="1540" t="s">
        <v>229</v>
      </c>
      <c r="C120" s="115" t="s">
        <v>1990</v>
      </c>
      <c r="D120" s="1256">
        <v>25</v>
      </c>
      <c r="E120" s="390">
        <v>0</v>
      </c>
      <c r="F120" s="1541">
        <f>+E120+E121+E122</f>
        <v>0</v>
      </c>
      <c r="G120" s="27"/>
    </row>
    <row r="121" spans="2:17" ht="120">
      <c r="B121" s="1540"/>
      <c r="C121" s="115" t="s">
        <v>231</v>
      </c>
      <c r="D121" s="1262">
        <v>25</v>
      </c>
      <c r="E121" s="390">
        <v>0</v>
      </c>
      <c r="F121" s="1542"/>
      <c r="G121" s="27"/>
    </row>
    <row r="122" spans="2:17" ht="90">
      <c r="B122" s="1540"/>
      <c r="C122" s="115" t="s">
        <v>232</v>
      </c>
      <c r="D122" s="1256">
        <v>10</v>
      </c>
      <c r="E122" s="390">
        <v>0</v>
      </c>
      <c r="F122" s="1543"/>
      <c r="G122" s="27"/>
    </row>
    <row r="123" spans="2:17">
      <c r="C123" s="57"/>
    </row>
    <row r="125" spans="2:17">
      <c r="B125" s="8" t="s">
        <v>233</v>
      </c>
    </row>
    <row r="128" spans="2:17">
      <c r="B128" s="1309" t="s">
        <v>17</v>
      </c>
      <c r="C128" s="1309" t="s">
        <v>27</v>
      </c>
      <c r="D128" s="1283" t="s">
        <v>28</v>
      </c>
      <c r="E128" s="1283" t="s">
        <v>29</v>
      </c>
    </row>
    <row r="129" spans="2:5" ht="61.5" customHeight="1">
      <c r="B129" s="1302" t="s">
        <v>236</v>
      </c>
      <c r="C129" s="1262">
        <v>40</v>
      </c>
      <c r="D129" s="1256">
        <f>+E106</f>
        <v>0</v>
      </c>
      <c r="E129" s="1519">
        <f>+D129+D130</f>
        <v>0</v>
      </c>
    </row>
    <row r="130" spans="2:5" ht="68.25" customHeight="1">
      <c r="B130" s="1302" t="s">
        <v>237</v>
      </c>
      <c r="C130" s="1262">
        <v>60</v>
      </c>
      <c r="D130" s="1256">
        <f>+F120</f>
        <v>0</v>
      </c>
      <c r="E130" s="1520"/>
    </row>
  </sheetData>
  <mergeCells count="41">
    <mergeCell ref="P114:Q116"/>
    <mergeCell ref="B120:B122"/>
    <mergeCell ref="F120:F122"/>
    <mergeCell ref="E129:E130"/>
    <mergeCell ref="B88:N88"/>
    <mergeCell ref="Q91:R91"/>
    <mergeCell ref="R92:R99"/>
    <mergeCell ref="E106:E108"/>
    <mergeCell ref="B111:N111"/>
    <mergeCell ref="J113:L113"/>
    <mergeCell ref="P113:Q113"/>
    <mergeCell ref="B85:P85"/>
    <mergeCell ref="F49:F50"/>
    <mergeCell ref="C51:N51"/>
    <mergeCell ref="B53:N53"/>
    <mergeCell ref="O56:P56"/>
    <mergeCell ref="O57:P57"/>
    <mergeCell ref="B63:N63"/>
    <mergeCell ref="J66:L66"/>
    <mergeCell ref="P66:Q66"/>
    <mergeCell ref="B78:N78"/>
    <mergeCell ref="D81:E81"/>
    <mergeCell ref="D82:E82"/>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B1" zoomScale="70" zoomScaleNormal="7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3409</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32</v>
      </c>
      <c r="E15" s="42">
        <v>1670624800</v>
      </c>
      <c r="F15" s="513">
        <v>800</v>
      </c>
      <c r="G15" s="150"/>
      <c r="I15" s="45"/>
      <c r="J15" s="45"/>
      <c r="K15" s="45"/>
      <c r="L15" s="45"/>
      <c r="M15" s="45"/>
      <c r="N15" s="1289"/>
    </row>
    <row r="16" spans="2:16" ht="15.75" thickBot="1">
      <c r="B16" s="1517" t="s">
        <v>13</v>
      </c>
      <c r="C16" s="1518"/>
      <c r="D16" s="1265"/>
      <c r="E16" s="151">
        <f>SUM(E15:E15)</f>
        <v>1670624800</v>
      </c>
      <c r="F16" s="515">
        <f>SUM(F15:F15)</f>
        <v>800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640</v>
      </c>
      <c r="D18" s="224"/>
      <c r="E18" s="225">
        <f>E16</f>
        <v>1670624800</v>
      </c>
      <c r="F18" s="7"/>
      <c r="G18" s="7"/>
      <c r="H18" s="7"/>
      <c r="I18" s="53"/>
      <c r="J18" s="53"/>
      <c r="K18" s="53"/>
      <c r="L18" s="53"/>
      <c r="M18" s="53"/>
    </row>
    <row r="19" spans="1:14">
      <c r="A19" s="142"/>
      <c r="C19" s="507"/>
      <c r="D19" s="224"/>
      <c r="E19" s="508"/>
      <c r="F19" s="7"/>
      <c r="G19" s="7"/>
      <c r="H19" s="7"/>
      <c r="I19" s="53"/>
      <c r="J19" s="53"/>
      <c r="K19" s="53"/>
      <c r="L19" s="53"/>
      <c r="M19" s="53"/>
    </row>
    <row r="20" spans="1:14">
      <c r="A20" s="142"/>
      <c r="C20" s="507"/>
      <c r="D20" s="224"/>
      <c r="E20" s="508"/>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+D130</f>
        <v>0</v>
      </c>
      <c r="E34" s="1519">
        <f>+D34+D35</f>
        <v>0</v>
      </c>
      <c r="F34" s="78"/>
      <c r="G34" s="57"/>
      <c r="H34" s="57"/>
      <c r="I34" s="39"/>
      <c r="J34" s="39"/>
      <c r="K34" s="39"/>
      <c r="L34" s="39"/>
      <c r="M34" s="39"/>
      <c r="N34" s="1289"/>
    </row>
    <row r="35" spans="1:26" ht="82.5" customHeight="1">
      <c r="A35" s="142"/>
      <c r="B35" s="1302" t="s">
        <v>31</v>
      </c>
      <c r="C35" s="1262">
        <v>60</v>
      </c>
      <c r="D35" s="1256">
        <f>+D131</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60.75" customHeight="1">
      <c r="B67" s="78" t="s">
        <v>364</v>
      </c>
      <c r="C67" s="78" t="s">
        <v>3410</v>
      </c>
      <c r="D67" s="78" t="s">
        <v>3411</v>
      </c>
      <c r="E67" s="78">
        <v>0</v>
      </c>
      <c r="F67" s="78" t="s">
        <v>3412</v>
      </c>
      <c r="G67" s="78" t="s">
        <v>271</v>
      </c>
      <c r="H67" s="216">
        <v>33445</v>
      </c>
      <c r="I67" s="78"/>
      <c r="J67" s="78" t="s">
        <v>3413</v>
      </c>
      <c r="K67" s="78" t="s">
        <v>3414</v>
      </c>
      <c r="L67" s="78" t="s">
        <v>3415</v>
      </c>
      <c r="M67" s="1262" t="s">
        <v>18</v>
      </c>
      <c r="N67" s="1262" t="s">
        <v>18</v>
      </c>
      <c r="O67" s="78" t="s">
        <v>19</v>
      </c>
      <c r="P67" s="78" t="s">
        <v>3349</v>
      </c>
      <c r="Q67" s="78"/>
    </row>
    <row r="68" spans="2:17" s="30" customFormat="1" ht="60.75" customHeight="1">
      <c r="B68" s="78" t="s">
        <v>356</v>
      </c>
      <c r="C68" s="78" t="s">
        <v>3410</v>
      </c>
      <c r="D68" s="78" t="s">
        <v>3416</v>
      </c>
      <c r="E68" s="78">
        <v>79921731</v>
      </c>
      <c r="F68" s="78" t="s">
        <v>3417</v>
      </c>
      <c r="G68" s="78" t="s">
        <v>3418</v>
      </c>
      <c r="H68" s="78">
        <v>39060</v>
      </c>
      <c r="I68" s="78"/>
      <c r="J68" s="78" t="s">
        <v>3419</v>
      </c>
      <c r="K68" s="78" t="s">
        <v>3420</v>
      </c>
      <c r="L68" s="78" t="s">
        <v>3421</v>
      </c>
      <c r="M68" s="1262" t="s">
        <v>18</v>
      </c>
      <c r="N68" s="1262" t="s">
        <v>18</v>
      </c>
      <c r="O68" s="78" t="s">
        <v>19</v>
      </c>
      <c r="P68" s="78" t="s">
        <v>3349</v>
      </c>
      <c r="Q68" s="78"/>
    </row>
    <row r="69" spans="2:17" s="30" customFormat="1" ht="33.6" customHeight="1">
      <c r="B69" s="78" t="s">
        <v>119</v>
      </c>
      <c r="C69" s="78" t="s">
        <v>3410</v>
      </c>
      <c r="D69" s="78" t="s">
        <v>3422</v>
      </c>
      <c r="E69" s="78">
        <v>29775054</v>
      </c>
      <c r="F69" s="78" t="s">
        <v>1568</v>
      </c>
      <c r="G69" s="78" t="s">
        <v>3053</v>
      </c>
      <c r="H69" s="216" t="s">
        <v>3423</v>
      </c>
      <c r="I69" s="78"/>
      <c r="J69" s="78" t="s">
        <v>3424</v>
      </c>
      <c r="K69" s="78" t="s">
        <v>3425</v>
      </c>
      <c r="L69" s="78" t="s">
        <v>3426</v>
      </c>
      <c r="M69" s="1262" t="s">
        <v>18</v>
      </c>
      <c r="N69" s="1262" t="s">
        <v>18</v>
      </c>
      <c r="O69" s="78" t="s">
        <v>19</v>
      </c>
      <c r="P69" s="78" t="s">
        <v>3349</v>
      </c>
      <c r="Q69" s="78"/>
    </row>
    <row r="70" spans="2:17" s="30" customFormat="1" ht="33.6" customHeight="1">
      <c r="B70" s="78" t="s">
        <v>119</v>
      </c>
      <c r="C70" s="78" t="s">
        <v>3410</v>
      </c>
      <c r="D70" s="78" t="s">
        <v>3427</v>
      </c>
      <c r="E70" s="78">
        <v>1015397301</v>
      </c>
      <c r="F70" s="78" t="s">
        <v>3428</v>
      </c>
      <c r="G70" s="78" t="s">
        <v>2607</v>
      </c>
      <c r="H70" s="78">
        <v>40017</v>
      </c>
      <c r="I70" s="78"/>
      <c r="J70" s="78" t="s">
        <v>3429</v>
      </c>
      <c r="K70" s="78" t="s">
        <v>3430</v>
      </c>
      <c r="L70" s="78" t="s">
        <v>3431</v>
      </c>
      <c r="M70" s="1262" t="s">
        <v>18</v>
      </c>
      <c r="N70" s="1262" t="s">
        <v>18</v>
      </c>
      <c r="O70" s="78" t="s">
        <v>19</v>
      </c>
      <c r="P70" s="78" t="s">
        <v>3349</v>
      </c>
      <c r="Q70" s="78"/>
    </row>
    <row r="71" spans="2:17" s="30" customFormat="1" ht="33.6" customHeight="1">
      <c r="B71" s="78" t="s">
        <v>277</v>
      </c>
      <c r="C71" s="78" t="s">
        <v>3410</v>
      </c>
      <c r="D71" s="78" t="s">
        <v>3432</v>
      </c>
      <c r="E71" s="78">
        <v>34323286</v>
      </c>
      <c r="F71" s="78" t="s">
        <v>277</v>
      </c>
      <c r="G71" s="78" t="s">
        <v>278</v>
      </c>
      <c r="H71" s="216">
        <v>40422</v>
      </c>
      <c r="I71" s="78"/>
      <c r="J71" s="78" t="s">
        <v>3433</v>
      </c>
      <c r="K71" s="78" t="s">
        <v>3434</v>
      </c>
      <c r="L71" s="78" t="s">
        <v>3435</v>
      </c>
      <c r="M71" s="1262" t="s">
        <v>18</v>
      </c>
      <c r="N71" s="1262" t="s">
        <v>18</v>
      </c>
      <c r="O71" s="78" t="s">
        <v>19</v>
      </c>
      <c r="P71" s="78"/>
      <c r="Q71" s="78"/>
    </row>
    <row r="72" spans="2:17" s="30" customFormat="1" ht="33.6" customHeight="1">
      <c r="B72" s="78" t="s">
        <v>119</v>
      </c>
      <c r="C72" s="78" t="s">
        <v>3410</v>
      </c>
      <c r="D72" s="78" t="s">
        <v>3436</v>
      </c>
      <c r="E72" s="78">
        <v>25600017</v>
      </c>
      <c r="F72" s="78" t="s">
        <v>3437</v>
      </c>
      <c r="G72" s="78" t="s">
        <v>3053</v>
      </c>
      <c r="H72" s="216" t="s">
        <v>3438</v>
      </c>
      <c r="I72" s="78"/>
      <c r="J72" s="78" t="s">
        <v>1890</v>
      </c>
      <c r="K72" s="78" t="s">
        <v>3439</v>
      </c>
      <c r="L72" s="78" t="s">
        <v>520</v>
      </c>
      <c r="M72" s="1262" t="s">
        <v>18</v>
      </c>
      <c r="N72" s="1262" t="s">
        <v>18</v>
      </c>
      <c r="O72" s="78" t="s">
        <v>19</v>
      </c>
      <c r="P72" s="78"/>
      <c r="Q72" s="78"/>
    </row>
    <row r="73" spans="2:17">
      <c r="B73" s="208"/>
      <c r="C73" s="208"/>
      <c r="D73" s="208"/>
      <c r="E73" s="208"/>
      <c r="F73" s="208"/>
      <c r="G73" s="208"/>
      <c r="H73" s="715"/>
      <c r="I73" s="208"/>
      <c r="J73" s="41"/>
      <c r="K73" s="208"/>
      <c r="L73" s="41"/>
      <c r="M73" s="127"/>
      <c r="N73" s="127"/>
      <c r="O73" s="128"/>
      <c r="P73" s="41"/>
      <c r="Q73" s="208"/>
    </row>
    <row r="74" spans="2:17" ht="15.75" thickBot="1">
      <c r="B74" s="208"/>
      <c r="C74" s="208"/>
      <c r="D74" s="208"/>
      <c r="E74" s="208"/>
      <c r="F74" s="208"/>
      <c r="G74" s="208"/>
      <c r="H74" s="715"/>
      <c r="I74" s="208"/>
      <c r="J74" s="41"/>
      <c r="K74" s="208"/>
      <c r="L74" s="41"/>
      <c r="M74" s="127"/>
      <c r="N74" s="127"/>
      <c r="O74" s="128"/>
      <c r="P74" s="41"/>
      <c r="Q74" s="208"/>
    </row>
    <row r="75" spans="2:17" ht="15.75" thickBot="1">
      <c r="B75" s="1532" t="s">
        <v>139</v>
      </c>
      <c r="C75" s="1533"/>
      <c r="D75" s="1533"/>
      <c r="E75" s="1533"/>
      <c r="F75" s="1533"/>
      <c r="G75" s="1533"/>
      <c r="H75" s="1533"/>
      <c r="I75" s="1533"/>
      <c r="J75" s="1533"/>
      <c r="K75" s="1533"/>
      <c r="L75" s="1533"/>
      <c r="M75" s="1533"/>
      <c r="N75" s="1534"/>
    </row>
    <row r="78" spans="2:17" ht="30">
      <c r="B78" s="22" t="s">
        <v>17</v>
      </c>
      <c r="C78" s="22" t="s">
        <v>80</v>
      </c>
      <c r="D78" s="1522" t="s">
        <v>79</v>
      </c>
      <c r="E78" s="1523"/>
    </row>
    <row r="79" spans="2:17" ht="46.9" customHeight="1">
      <c r="B79" s="78" t="s">
        <v>140</v>
      </c>
      <c r="C79" s="59" t="s">
        <v>18</v>
      </c>
      <c r="D79" s="1535"/>
      <c r="E79" s="1535"/>
    </row>
    <row r="82" spans="1:26">
      <c r="B82" s="1505" t="s">
        <v>141</v>
      </c>
      <c r="C82" s="1506"/>
      <c r="D82" s="1506"/>
      <c r="E82" s="1506"/>
      <c r="F82" s="1506"/>
      <c r="G82" s="1506"/>
      <c r="H82" s="1506"/>
      <c r="I82" s="1506"/>
      <c r="J82" s="1506"/>
      <c r="K82" s="1506"/>
      <c r="L82" s="1506"/>
      <c r="M82" s="1506"/>
      <c r="N82" s="1506"/>
      <c r="O82" s="1506"/>
      <c r="P82" s="1506"/>
    </row>
    <row r="84" spans="1:26" ht="15.75" thickBot="1"/>
    <row r="85" spans="1:26" ht="15.75" thickBot="1">
      <c r="B85" s="1532" t="s">
        <v>142</v>
      </c>
      <c r="C85" s="1533"/>
      <c r="D85" s="1533"/>
      <c r="E85" s="1533"/>
      <c r="F85" s="1533"/>
      <c r="G85" s="1533"/>
      <c r="H85" s="1533"/>
      <c r="I85" s="1533"/>
      <c r="J85" s="1533"/>
      <c r="K85" s="1533"/>
      <c r="L85" s="1533"/>
      <c r="M85" s="1533"/>
      <c r="N85" s="1534"/>
    </row>
    <row r="87" spans="1:26" ht="15.75" thickBot="1">
      <c r="M87" s="10"/>
      <c r="N87" s="10"/>
    </row>
    <row r="88" spans="1:26" s="39" customFormat="1" ht="109.5" customHeight="1">
      <c r="B88" s="11" t="s">
        <v>33</v>
      </c>
      <c r="C88" s="11" t="s">
        <v>34</v>
      </c>
      <c r="D88" s="11" t="s">
        <v>35</v>
      </c>
      <c r="E88" s="11" t="s">
        <v>36</v>
      </c>
      <c r="F88" s="11" t="s">
        <v>37</v>
      </c>
      <c r="G88" s="11" t="s">
        <v>38</v>
      </c>
      <c r="H88" s="11" t="s">
        <v>39</v>
      </c>
      <c r="I88" s="11" t="s">
        <v>40</v>
      </c>
      <c r="J88" s="11" t="s">
        <v>41</v>
      </c>
      <c r="K88" s="11" t="s">
        <v>42</v>
      </c>
      <c r="L88" s="11" t="s">
        <v>43</v>
      </c>
      <c r="M88" s="12" t="s">
        <v>44</v>
      </c>
      <c r="N88" s="11" t="s">
        <v>45</v>
      </c>
      <c r="O88" s="11" t="s">
        <v>46</v>
      </c>
      <c r="P88" s="13" t="s">
        <v>47</v>
      </c>
      <c r="Q88" s="1752" t="s">
        <v>48</v>
      </c>
      <c r="R88" s="1752"/>
    </row>
    <row r="89" spans="1:26" s="1263" customFormat="1" ht="60">
      <c r="A89" s="1311">
        <v>1</v>
      </c>
      <c r="B89" s="15" t="s">
        <v>3027</v>
      </c>
      <c r="C89" s="15" t="s">
        <v>3027</v>
      </c>
      <c r="D89" s="15" t="s">
        <v>2593</v>
      </c>
      <c r="E89" s="303" t="s">
        <v>3062</v>
      </c>
      <c r="F89" s="281" t="s">
        <v>18</v>
      </c>
      <c r="G89" s="274" t="s">
        <v>5</v>
      </c>
      <c r="H89" s="275">
        <v>40679</v>
      </c>
      <c r="I89" s="275">
        <v>40710</v>
      </c>
      <c r="J89" s="276" t="s">
        <v>19</v>
      </c>
      <c r="K89" s="441">
        <v>1</v>
      </c>
      <c r="L89" s="705"/>
      <c r="M89" s="277">
        <v>450</v>
      </c>
      <c r="N89" s="277" t="s">
        <v>51</v>
      </c>
      <c r="O89" s="277">
        <v>40622671</v>
      </c>
      <c r="P89" s="523">
        <v>897</v>
      </c>
      <c r="Q89" s="323"/>
      <c r="R89" s="1755" t="s">
        <v>3228</v>
      </c>
      <c r="S89" s="64"/>
      <c r="T89" s="64"/>
      <c r="U89" s="64"/>
      <c r="V89" s="64"/>
      <c r="W89" s="64"/>
      <c r="X89" s="64"/>
      <c r="Y89" s="64"/>
      <c r="Z89" s="64"/>
    </row>
    <row r="90" spans="1:26" s="1263" customFormat="1" ht="60">
      <c r="A90" s="1311">
        <f>+A89+1</f>
        <v>2</v>
      </c>
      <c r="B90" s="15" t="s">
        <v>3027</v>
      </c>
      <c r="C90" s="15" t="s">
        <v>3027</v>
      </c>
      <c r="D90" s="15" t="s">
        <v>2593</v>
      </c>
      <c r="E90" s="303" t="s">
        <v>3064</v>
      </c>
      <c r="F90" s="281" t="s">
        <v>18</v>
      </c>
      <c r="G90" s="274" t="s">
        <v>5</v>
      </c>
      <c r="H90" s="275">
        <v>40735</v>
      </c>
      <c r="I90" s="275">
        <v>40887</v>
      </c>
      <c r="J90" s="276" t="s">
        <v>19</v>
      </c>
      <c r="K90" s="441">
        <v>5</v>
      </c>
      <c r="L90" s="705"/>
      <c r="M90" s="277">
        <v>1086</v>
      </c>
      <c r="N90" s="277" t="s">
        <v>51</v>
      </c>
      <c r="O90" s="523">
        <v>499553539</v>
      </c>
      <c r="P90" s="523">
        <v>897</v>
      </c>
      <c r="Q90" s="323"/>
      <c r="R90" s="1755"/>
      <c r="S90" s="64"/>
      <c r="T90" s="64"/>
      <c r="U90" s="64"/>
      <c r="V90" s="64"/>
      <c r="W90" s="64"/>
      <c r="X90" s="64"/>
      <c r="Y90" s="64"/>
      <c r="Z90" s="64"/>
    </row>
    <row r="91" spans="1:26" s="1263" customFormat="1" ht="75">
      <c r="A91" s="1311">
        <f t="shared" ref="A91:A96" si="0">+A90+1</f>
        <v>3</v>
      </c>
      <c r="B91" s="15" t="s">
        <v>3027</v>
      </c>
      <c r="C91" s="15" t="s">
        <v>3027</v>
      </c>
      <c r="D91" s="15" t="s">
        <v>2593</v>
      </c>
      <c r="E91" s="303" t="s">
        <v>3065</v>
      </c>
      <c r="F91" s="281" t="s">
        <v>18</v>
      </c>
      <c r="G91" s="274" t="s">
        <v>5</v>
      </c>
      <c r="H91" s="275">
        <v>40847</v>
      </c>
      <c r="I91" s="275">
        <v>40893</v>
      </c>
      <c r="J91" s="276" t="s">
        <v>19</v>
      </c>
      <c r="K91" s="441">
        <v>0</v>
      </c>
      <c r="L91" s="705">
        <v>1.5</v>
      </c>
      <c r="M91" s="277"/>
      <c r="N91" s="277" t="s">
        <v>51</v>
      </c>
      <c r="O91" s="523">
        <v>69108928</v>
      </c>
      <c r="P91" s="523" t="s">
        <v>3066</v>
      </c>
      <c r="Q91" s="323" t="s">
        <v>3067</v>
      </c>
      <c r="R91" s="1755"/>
      <c r="S91" s="64"/>
      <c r="T91" s="64"/>
      <c r="U91" s="64"/>
      <c r="V91" s="64"/>
      <c r="W91" s="64"/>
      <c r="X91" s="64"/>
      <c r="Y91" s="64"/>
      <c r="Z91" s="64"/>
    </row>
    <row r="92" spans="1:26" s="1263" customFormat="1" ht="75">
      <c r="A92" s="1311">
        <f t="shared" si="0"/>
        <v>4</v>
      </c>
      <c r="B92" s="15" t="s">
        <v>3027</v>
      </c>
      <c r="C92" s="15" t="s">
        <v>3027</v>
      </c>
      <c r="D92" s="15" t="s">
        <v>245</v>
      </c>
      <c r="E92" s="441">
        <v>2111601</v>
      </c>
      <c r="F92" s="281" t="s">
        <v>18</v>
      </c>
      <c r="G92" s="274" t="s">
        <v>5</v>
      </c>
      <c r="H92" s="275">
        <v>40815</v>
      </c>
      <c r="I92" s="275">
        <v>40969</v>
      </c>
      <c r="J92" s="276" t="s">
        <v>19</v>
      </c>
      <c r="K92" s="441">
        <v>3</v>
      </c>
      <c r="L92" s="705">
        <v>3</v>
      </c>
      <c r="M92" s="277"/>
      <c r="N92" s="277" t="s">
        <v>51</v>
      </c>
      <c r="O92" s="523">
        <v>191963545</v>
      </c>
      <c r="P92" s="523">
        <v>901</v>
      </c>
      <c r="Q92" s="323" t="s">
        <v>3068</v>
      </c>
      <c r="R92" s="1755"/>
      <c r="S92" s="64"/>
      <c r="T92" s="64"/>
      <c r="U92" s="64"/>
      <c r="V92" s="64"/>
      <c r="W92" s="64"/>
      <c r="X92" s="64"/>
      <c r="Y92" s="64"/>
      <c r="Z92" s="64"/>
    </row>
    <row r="93" spans="1:26" s="1263" customFormat="1" ht="60">
      <c r="A93" s="1311">
        <f t="shared" si="0"/>
        <v>5</v>
      </c>
      <c r="B93" s="15" t="s">
        <v>3027</v>
      </c>
      <c r="C93" s="15" t="s">
        <v>3027</v>
      </c>
      <c r="D93" s="15" t="s">
        <v>245</v>
      </c>
      <c r="E93" s="441">
        <v>2111722</v>
      </c>
      <c r="F93" s="281" t="s">
        <v>18</v>
      </c>
      <c r="G93" s="274" t="s">
        <v>5</v>
      </c>
      <c r="H93" s="275">
        <v>40820</v>
      </c>
      <c r="I93" s="275">
        <v>40974</v>
      </c>
      <c r="J93" s="276" t="s">
        <v>19</v>
      </c>
      <c r="K93" s="441">
        <v>0</v>
      </c>
      <c r="L93" s="705">
        <v>5</v>
      </c>
      <c r="M93" s="277"/>
      <c r="N93" s="277" t="s">
        <v>51</v>
      </c>
      <c r="O93" s="523">
        <v>265331448</v>
      </c>
      <c r="P93" s="523">
        <v>903</v>
      </c>
      <c r="Q93" s="323" t="s">
        <v>3069</v>
      </c>
      <c r="R93" s="1755"/>
      <c r="S93" s="64"/>
      <c r="T93" s="64"/>
      <c r="U93" s="64"/>
      <c r="V93" s="64"/>
      <c r="W93" s="64"/>
      <c r="X93" s="64"/>
      <c r="Y93" s="64"/>
      <c r="Z93" s="64"/>
    </row>
    <row r="94" spans="1:26" s="1263" customFormat="1" ht="60">
      <c r="A94" s="1311">
        <f t="shared" si="0"/>
        <v>6</v>
      </c>
      <c r="B94" s="15" t="s">
        <v>3027</v>
      </c>
      <c r="C94" s="15" t="s">
        <v>3027</v>
      </c>
      <c r="D94" s="15" t="s">
        <v>245</v>
      </c>
      <c r="E94" s="441">
        <v>2111723</v>
      </c>
      <c r="F94" s="281" t="s">
        <v>18</v>
      </c>
      <c r="G94" s="274" t="s">
        <v>5</v>
      </c>
      <c r="H94" s="275">
        <v>40820</v>
      </c>
      <c r="I94" s="275">
        <v>40974</v>
      </c>
      <c r="J94" s="276" t="s">
        <v>19</v>
      </c>
      <c r="K94" s="441"/>
      <c r="L94" s="705">
        <v>5</v>
      </c>
      <c r="M94" s="277"/>
      <c r="N94" s="277" t="s">
        <v>51</v>
      </c>
      <c r="O94" s="523">
        <v>312376639</v>
      </c>
      <c r="P94" s="523">
        <v>905</v>
      </c>
      <c r="Q94" s="323" t="s">
        <v>3070</v>
      </c>
      <c r="R94" s="1755"/>
      <c r="S94" s="64"/>
      <c r="T94" s="64"/>
      <c r="U94" s="64"/>
      <c r="V94" s="64"/>
      <c r="W94" s="64"/>
      <c r="X94" s="64"/>
      <c r="Y94" s="64"/>
      <c r="Z94" s="64"/>
    </row>
    <row r="95" spans="1:26" s="1263" customFormat="1" ht="60">
      <c r="A95" s="1311">
        <f t="shared" si="0"/>
        <v>7</v>
      </c>
      <c r="B95" s="15" t="s">
        <v>3027</v>
      </c>
      <c r="C95" s="15" t="s">
        <v>3027</v>
      </c>
      <c r="D95" s="15" t="s">
        <v>245</v>
      </c>
      <c r="E95" s="441">
        <v>2121025</v>
      </c>
      <c r="F95" s="281" t="s">
        <v>18</v>
      </c>
      <c r="G95" s="274" t="s">
        <v>5</v>
      </c>
      <c r="H95" s="275">
        <v>41024</v>
      </c>
      <c r="I95" s="275">
        <v>41181</v>
      </c>
      <c r="J95" s="276" t="s">
        <v>19</v>
      </c>
      <c r="K95" s="441">
        <v>6</v>
      </c>
      <c r="L95" s="705"/>
      <c r="M95" s="277"/>
      <c r="N95" s="277" t="s">
        <v>51</v>
      </c>
      <c r="O95" s="523">
        <v>241060482</v>
      </c>
      <c r="P95" s="523">
        <v>907</v>
      </c>
      <c r="Q95" s="323"/>
      <c r="R95" s="1755"/>
      <c r="S95" s="64"/>
      <c r="T95" s="64"/>
      <c r="U95" s="64"/>
      <c r="V95" s="64"/>
      <c r="W95" s="64"/>
      <c r="X95" s="64"/>
      <c r="Y95" s="64"/>
      <c r="Z95" s="64"/>
    </row>
    <row r="96" spans="1:26" s="1263" customFormat="1" ht="60">
      <c r="A96" s="1311">
        <f t="shared" si="0"/>
        <v>8</v>
      </c>
      <c r="B96" s="15" t="s">
        <v>3027</v>
      </c>
      <c r="C96" s="15" t="s">
        <v>3027</v>
      </c>
      <c r="D96" s="15" t="s">
        <v>245</v>
      </c>
      <c r="E96" s="441">
        <v>2121042</v>
      </c>
      <c r="F96" s="281" t="s">
        <v>18</v>
      </c>
      <c r="G96" s="274" t="s">
        <v>5</v>
      </c>
      <c r="H96" s="275">
        <v>41033</v>
      </c>
      <c r="I96" s="275">
        <v>41182</v>
      </c>
      <c r="J96" s="276" t="s">
        <v>19</v>
      </c>
      <c r="K96" s="441"/>
      <c r="L96" s="705">
        <v>4</v>
      </c>
      <c r="M96" s="277"/>
      <c r="N96" s="277" t="s">
        <v>51</v>
      </c>
      <c r="O96" s="523">
        <v>324713762</v>
      </c>
      <c r="P96" s="523">
        <v>909</v>
      </c>
      <c r="Q96" s="323" t="s">
        <v>3071</v>
      </c>
      <c r="R96" s="1755"/>
      <c r="S96" s="64"/>
      <c r="T96" s="64"/>
      <c r="U96" s="64"/>
      <c r="V96" s="64"/>
      <c r="W96" s="64"/>
      <c r="X96" s="64"/>
      <c r="Y96" s="64"/>
      <c r="Z96" s="64"/>
    </row>
    <row r="97" spans="1:17" s="1263" customFormat="1">
      <c r="A97" s="1311"/>
      <c r="B97" s="17" t="s">
        <v>29</v>
      </c>
      <c r="C97" s="16"/>
      <c r="D97" s="15"/>
      <c r="E97" s="98"/>
      <c r="F97" s="16"/>
      <c r="G97" s="16"/>
      <c r="H97" s="16"/>
      <c r="I97" s="103"/>
      <c r="J97" s="103"/>
      <c r="K97" s="109">
        <f>SUM(K89:K96)</f>
        <v>15</v>
      </c>
      <c r="L97" s="109">
        <f>SUM(L89:L96)</f>
        <v>18.5</v>
      </c>
      <c r="M97" s="110">
        <f>SUM(M89:M96)</f>
        <v>1536</v>
      </c>
      <c r="N97" s="109">
        <f>SUM(N89:N96)</f>
        <v>0</v>
      </c>
      <c r="O97" s="518"/>
      <c r="P97" s="518"/>
      <c r="Q97" s="18"/>
    </row>
    <row r="98" spans="1:17">
      <c r="B98" s="66"/>
      <c r="C98" s="66"/>
      <c r="D98" s="66"/>
      <c r="E98" s="68"/>
      <c r="F98" s="66"/>
      <c r="G98" s="66"/>
      <c r="H98" s="66"/>
      <c r="I98" s="66"/>
      <c r="J98" s="66"/>
      <c r="K98" s="66"/>
      <c r="L98" s="66"/>
      <c r="M98" s="66"/>
      <c r="N98" s="66"/>
      <c r="O98" s="66"/>
      <c r="P98" s="66"/>
    </row>
    <row r="99" spans="1:17">
      <c r="B99" s="19" t="s">
        <v>156</v>
      </c>
      <c r="C99" s="84">
        <f>+K97</f>
        <v>15</v>
      </c>
      <c r="H99" s="112"/>
      <c r="I99" s="112"/>
      <c r="J99" s="112"/>
      <c r="K99" s="112"/>
      <c r="L99" s="112"/>
      <c r="M99" s="112"/>
      <c r="N99" s="66"/>
      <c r="O99" s="66"/>
      <c r="P99" s="66"/>
    </row>
    <row r="101" spans="1:17" ht="15.75" thickBot="1"/>
    <row r="102" spans="1:17" ht="37.15" customHeight="1" thickBot="1">
      <c r="B102" s="24" t="s">
        <v>157</v>
      </c>
      <c r="C102" s="25" t="s">
        <v>158</v>
      </c>
      <c r="D102" s="24" t="s">
        <v>28</v>
      </c>
      <c r="E102" s="25" t="s">
        <v>159</v>
      </c>
    </row>
    <row r="103" spans="1:17">
      <c r="B103" s="85" t="s">
        <v>160</v>
      </c>
      <c r="C103" s="86">
        <v>20</v>
      </c>
      <c r="D103" s="389">
        <v>0</v>
      </c>
      <c r="E103" s="1536">
        <f>+D103+D104+D105</f>
        <v>0</v>
      </c>
    </row>
    <row r="104" spans="1:17">
      <c r="B104" s="85" t="s">
        <v>161</v>
      </c>
      <c r="C104" s="71">
        <v>30</v>
      </c>
      <c r="D104" s="390">
        <v>0</v>
      </c>
      <c r="E104" s="1537"/>
    </row>
    <row r="105" spans="1:17" ht="15.75" thickBot="1">
      <c r="B105" s="85" t="s">
        <v>162</v>
      </c>
      <c r="C105" s="87">
        <v>40</v>
      </c>
      <c r="D105" s="391">
        <v>0</v>
      </c>
      <c r="E105" s="1538"/>
    </row>
    <row r="107" spans="1:17" ht="15.75" thickBot="1"/>
    <row r="108" spans="1:17" ht="15.75" thickBot="1">
      <c r="B108" s="1532" t="s">
        <v>163</v>
      </c>
      <c r="C108" s="1533"/>
      <c r="D108" s="1533"/>
      <c r="E108" s="1533"/>
      <c r="F108" s="1533"/>
      <c r="G108" s="1533"/>
      <c r="H108" s="1533"/>
      <c r="I108" s="1533"/>
      <c r="J108" s="1533"/>
      <c r="K108" s="1533"/>
      <c r="L108" s="1533"/>
      <c r="M108" s="1533"/>
      <c r="N108" s="1534"/>
    </row>
    <row r="110" spans="1:17" ht="76.5" customHeight="1">
      <c r="B110" s="1309" t="s">
        <v>88</v>
      </c>
      <c r="C110" s="1309" t="s">
        <v>89</v>
      </c>
      <c r="D110" s="1309" t="s">
        <v>90</v>
      </c>
      <c r="E110" s="1309" t="s">
        <v>91</v>
      </c>
      <c r="F110" s="1309" t="s">
        <v>92</v>
      </c>
      <c r="G110" s="1309" t="s">
        <v>93</v>
      </c>
      <c r="H110" s="1309" t="s">
        <v>94</v>
      </c>
      <c r="I110" s="1309" t="s">
        <v>95</v>
      </c>
      <c r="J110" s="1522" t="s">
        <v>164</v>
      </c>
      <c r="K110" s="1529"/>
      <c r="L110" s="1523"/>
      <c r="M110" s="1309" t="s">
        <v>97</v>
      </c>
      <c r="N110" s="1309" t="s">
        <v>234</v>
      </c>
      <c r="O110" s="1309" t="s">
        <v>235</v>
      </c>
      <c r="P110" s="1522" t="s">
        <v>79</v>
      </c>
      <c r="Q110" s="1523"/>
    </row>
    <row r="111" spans="1:17" ht="45.75" customHeight="1">
      <c r="B111" s="727" t="s">
        <v>356</v>
      </c>
      <c r="C111" s="727"/>
      <c r="D111" s="727" t="s">
        <v>3440</v>
      </c>
      <c r="E111" s="728">
        <v>1130593022</v>
      </c>
      <c r="F111" s="727" t="s">
        <v>3441</v>
      </c>
      <c r="G111" s="727" t="s">
        <v>1194</v>
      </c>
      <c r="H111" s="729">
        <v>41103</v>
      </c>
      <c r="I111" s="727"/>
      <c r="J111" s="730" t="s">
        <v>3082</v>
      </c>
      <c r="K111" s="727" t="s">
        <v>3442</v>
      </c>
      <c r="L111" s="730" t="s">
        <v>3443</v>
      </c>
      <c r="M111" s="731" t="s">
        <v>18</v>
      </c>
      <c r="N111" s="731"/>
      <c r="O111" s="732"/>
      <c r="P111" s="727"/>
      <c r="Q111" s="727"/>
    </row>
    <row r="112" spans="1:17" ht="30" customHeight="1">
      <c r="B112" s="727" t="s">
        <v>364</v>
      </c>
      <c r="C112" s="727"/>
      <c r="D112" s="727" t="s">
        <v>3444</v>
      </c>
      <c r="E112" s="728">
        <v>34316919</v>
      </c>
      <c r="F112" s="727" t="s">
        <v>359</v>
      </c>
      <c r="G112" s="727" t="s">
        <v>3081</v>
      </c>
      <c r="H112" s="729">
        <v>40067</v>
      </c>
      <c r="I112" s="727"/>
      <c r="J112" s="730" t="s">
        <v>3082</v>
      </c>
      <c r="K112" s="727" t="s">
        <v>3445</v>
      </c>
      <c r="L112" s="730" t="s">
        <v>3443</v>
      </c>
      <c r="M112" s="731" t="s">
        <v>18</v>
      </c>
      <c r="N112" s="731" t="s">
        <v>18</v>
      </c>
      <c r="O112" s="732"/>
      <c r="P112" s="727"/>
      <c r="Q112" s="727"/>
    </row>
    <row r="113" spans="2:17" ht="33.6" customHeight="1">
      <c r="B113" s="727" t="s">
        <v>356</v>
      </c>
      <c r="C113" s="727"/>
      <c r="D113" s="727" t="s">
        <v>3446</v>
      </c>
      <c r="E113" s="728">
        <v>76323801</v>
      </c>
      <c r="F113" s="727" t="s">
        <v>3447</v>
      </c>
      <c r="G113" s="727" t="s">
        <v>438</v>
      </c>
      <c r="H113" s="729">
        <v>39958</v>
      </c>
      <c r="I113" s="727"/>
      <c r="J113" s="730" t="s">
        <v>3082</v>
      </c>
      <c r="K113" s="727" t="s">
        <v>3448</v>
      </c>
      <c r="L113" s="730" t="s">
        <v>3443</v>
      </c>
      <c r="M113" s="731" t="s">
        <v>18</v>
      </c>
      <c r="N113" s="731" t="s">
        <v>19</v>
      </c>
      <c r="O113" s="732"/>
      <c r="P113" s="727"/>
      <c r="Q113" s="727"/>
    </row>
    <row r="114" spans="2:17" ht="41.25" customHeight="1">
      <c r="B114" s="727" t="s">
        <v>364</v>
      </c>
      <c r="C114" s="727"/>
      <c r="D114" s="727" t="s">
        <v>3449</v>
      </c>
      <c r="E114" s="728">
        <v>25292908</v>
      </c>
      <c r="F114" s="727" t="s">
        <v>3450</v>
      </c>
      <c r="G114" s="727" t="s">
        <v>55</v>
      </c>
      <c r="H114" s="729">
        <v>39535</v>
      </c>
      <c r="I114" s="727"/>
      <c r="J114" s="730" t="s">
        <v>3082</v>
      </c>
      <c r="K114" s="727" t="s">
        <v>3451</v>
      </c>
      <c r="L114" s="730" t="s">
        <v>3452</v>
      </c>
      <c r="M114" s="731" t="s">
        <v>18</v>
      </c>
      <c r="N114" s="731"/>
      <c r="O114" s="732"/>
      <c r="P114" s="727"/>
      <c r="Q114" s="727"/>
    </row>
    <row r="115" spans="2:17" ht="41.25" customHeight="1">
      <c r="B115" s="727" t="s">
        <v>3089</v>
      </c>
      <c r="C115" s="727"/>
      <c r="D115" s="727" t="s">
        <v>3453</v>
      </c>
      <c r="E115" s="728">
        <v>1059445669</v>
      </c>
      <c r="F115" s="727" t="s">
        <v>3454</v>
      </c>
      <c r="G115" s="727" t="s">
        <v>2607</v>
      </c>
      <c r="H115" s="729">
        <v>41118</v>
      </c>
      <c r="I115" s="727"/>
      <c r="J115" s="730" t="s">
        <v>855</v>
      </c>
      <c r="K115" s="727" t="s">
        <v>3455</v>
      </c>
      <c r="L115" s="730" t="s">
        <v>3456</v>
      </c>
      <c r="M115" s="731" t="s">
        <v>18</v>
      </c>
      <c r="N115" s="731" t="s">
        <v>18</v>
      </c>
      <c r="O115" s="732"/>
      <c r="P115" s="730"/>
      <c r="Q115" s="727"/>
    </row>
    <row r="116" spans="2:17" ht="48.75" customHeight="1">
      <c r="B116" s="727" t="s">
        <v>3089</v>
      </c>
      <c r="C116" s="727"/>
      <c r="D116" s="727" t="s">
        <v>3457</v>
      </c>
      <c r="E116" s="728">
        <v>25435864</v>
      </c>
      <c r="F116" s="727" t="s">
        <v>3458</v>
      </c>
      <c r="G116" s="727" t="s">
        <v>3459</v>
      </c>
      <c r="H116" s="729">
        <v>36708</v>
      </c>
      <c r="I116" s="727"/>
      <c r="J116" s="730" t="s">
        <v>3460</v>
      </c>
      <c r="K116" s="727" t="s">
        <v>3461</v>
      </c>
      <c r="L116" s="730" t="s">
        <v>3462</v>
      </c>
      <c r="M116" s="731" t="s">
        <v>18</v>
      </c>
      <c r="N116" s="731" t="s">
        <v>18</v>
      </c>
      <c r="O116" s="732"/>
      <c r="P116" s="730"/>
      <c r="Q116" s="727"/>
    </row>
    <row r="119" spans="2:17" ht="15.75" thickBot="1"/>
    <row r="120" spans="2:17" ht="54" customHeight="1">
      <c r="B120" s="1283" t="s">
        <v>17</v>
      </c>
      <c r="C120" s="1283" t="s">
        <v>157</v>
      </c>
      <c r="D120" s="1309" t="s">
        <v>158</v>
      </c>
      <c r="E120" s="1283" t="s">
        <v>28</v>
      </c>
      <c r="F120" s="25" t="s">
        <v>228</v>
      </c>
      <c r="G120" s="178"/>
    </row>
    <row r="121" spans="2:17" ht="120.75" customHeight="1">
      <c r="B121" s="1540" t="s">
        <v>229</v>
      </c>
      <c r="C121" s="115" t="s">
        <v>230</v>
      </c>
      <c r="D121" s="1256">
        <v>25</v>
      </c>
      <c r="E121" s="390">
        <v>0</v>
      </c>
      <c r="F121" s="1541">
        <f>+E121+E122+E123</f>
        <v>0</v>
      </c>
      <c r="G121" s="27"/>
    </row>
    <row r="122" spans="2:17" ht="76.150000000000006" customHeight="1">
      <c r="B122" s="1540"/>
      <c r="C122" s="115" t="s">
        <v>231</v>
      </c>
      <c r="D122" s="1262">
        <v>25</v>
      </c>
      <c r="E122" s="390">
        <v>0</v>
      </c>
      <c r="F122" s="1542"/>
      <c r="G122" s="27"/>
    </row>
    <row r="123" spans="2:17" ht="69" customHeight="1">
      <c r="B123" s="1540"/>
      <c r="C123" s="115" t="s">
        <v>232</v>
      </c>
      <c r="D123" s="1256">
        <v>10</v>
      </c>
      <c r="E123" s="390">
        <v>0</v>
      </c>
      <c r="F123" s="1543"/>
      <c r="G123" s="27"/>
    </row>
    <row r="124" spans="2:17">
      <c r="C124" s="57"/>
    </row>
    <row r="126" spans="2:17">
      <c r="B126" s="8" t="s">
        <v>233</v>
      </c>
    </row>
    <row r="129" spans="2:5">
      <c r="B129" s="1309" t="s">
        <v>17</v>
      </c>
      <c r="C129" s="1309" t="s">
        <v>27</v>
      </c>
      <c r="D129" s="1283" t="s">
        <v>28</v>
      </c>
      <c r="E129" s="1283" t="s">
        <v>29</v>
      </c>
    </row>
    <row r="130" spans="2:5" ht="61.5" customHeight="1">
      <c r="B130" s="1302" t="s">
        <v>236</v>
      </c>
      <c r="C130" s="1262">
        <v>40</v>
      </c>
      <c r="D130" s="1256">
        <f>+E103</f>
        <v>0</v>
      </c>
      <c r="E130" s="1519">
        <f>+D130+D131</f>
        <v>0</v>
      </c>
    </row>
    <row r="131" spans="2:5" ht="68.25" customHeight="1">
      <c r="B131" s="1302" t="s">
        <v>237</v>
      </c>
      <c r="C131" s="1262">
        <v>60</v>
      </c>
      <c r="D131" s="1256">
        <f>+F121</f>
        <v>0</v>
      </c>
      <c r="E131" s="1520"/>
    </row>
  </sheetData>
  <mergeCells count="40">
    <mergeCell ref="B121:B123"/>
    <mergeCell ref="F121:F123"/>
    <mergeCell ref="E130:E131"/>
    <mergeCell ref="B85:N85"/>
    <mergeCell ref="Q88:R88"/>
    <mergeCell ref="R89:R96"/>
    <mergeCell ref="E103:E105"/>
    <mergeCell ref="B108:N108"/>
    <mergeCell ref="J110:L110"/>
    <mergeCell ref="P110:Q110"/>
    <mergeCell ref="B82:P82"/>
    <mergeCell ref="F49:F50"/>
    <mergeCell ref="C51:N51"/>
    <mergeCell ref="B53:N53"/>
    <mergeCell ref="O56:P56"/>
    <mergeCell ref="O57:P57"/>
    <mergeCell ref="B63:N63"/>
    <mergeCell ref="J66:L66"/>
    <mergeCell ref="P66:Q66"/>
    <mergeCell ref="B75:N75"/>
    <mergeCell ref="D78:E78"/>
    <mergeCell ref="D79:E79"/>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3463</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33</v>
      </c>
      <c r="E15" s="42">
        <v>626484300</v>
      </c>
      <c r="F15" s="513">
        <v>300</v>
      </c>
      <c r="G15" s="150"/>
      <c r="I15" s="45"/>
      <c r="J15" s="45"/>
      <c r="K15" s="45"/>
      <c r="L15" s="45"/>
      <c r="M15" s="45"/>
      <c r="N15" s="1289"/>
    </row>
    <row r="16" spans="2:16" ht="15.75" thickBot="1">
      <c r="B16" s="1517" t="s">
        <v>13</v>
      </c>
      <c r="C16" s="1518"/>
      <c r="D16" s="1265"/>
      <c r="E16" s="151">
        <f>SUM(E15:E15)</f>
        <v>626484300</v>
      </c>
      <c r="F16" s="515">
        <f>SUM(F15:F15)</f>
        <v>300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240</v>
      </c>
      <c r="D18" s="224"/>
      <c r="E18" s="225">
        <f>E16</f>
        <v>626484300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57" customHeight="1">
      <c r="A34" s="142"/>
      <c r="B34" s="1302" t="s">
        <v>30</v>
      </c>
      <c r="C34" s="1262">
        <v>40</v>
      </c>
      <c r="D34" s="1256">
        <f>+D122</f>
        <v>0</v>
      </c>
      <c r="E34" s="1519">
        <f>+D34+D35</f>
        <v>0</v>
      </c>
      <c r="F34" s="78"/>
      <c r="G34" s="57"/>
      <c r="H34" s="57"/>
      <c r="I34" s="39"/>
      <c r="J34" s="39"/>
      <c r="K34" s="39"/>
      <c r="L34" s="39"/>
      <c r="M34" s="39"/>
      <c r="N34" s="1289"/>
    </row>
    <row r="35" spans="1:26" ht="82.5" customHeight="1">
      <c r="A35" s="142"/>
      <c r="B35" s="1302" t="s">
        <v>31</v>
      </c>
      <c r="C35" s="1262">
        <v>60</v>
      </c>
      <c r="D35" s="1256">
        <f>+D123</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36" customFormat="1">
      <c r="A45" s="129"/>
      <c r="B45" s="130" t="s">
        <v>29</v>
      </c>
      <c r="C45" s="131"/>
      <c r="D45" s="109"/>
      <c r="E45" s="132"/>
      <c r="F45" s="131"/>
      <c r="G45" s="131"/>
      <c r="H45" s="131"/>
      <c r="I45" s="133"/>
      <c r="J45" s="133"/>
      <c r="K45" s="109">
        <f>SUM(K41:K44)</f>
        <v>26</v>
      </c>
      <c r="L45" s="109">
        <f>SUM(L41:L44)</f>
        <v>8</v>
      </c>
      <c r="M45" s="110">
        <f>SUM(M41:M44)</f>
        <v>12272</v>
      </c>
      <c r="N45" s="109">
        <f>SUM(N41:N44)</f>
        <v>0</v>
      </c>
      <c r="O45" s="519"/>
      <c r="P45" s="519"/>
      <c r="Q45" s="135"/>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s="30" customFormat="1" ht="60.75" customHeight="1">
      <c r="B67" s="78" t="s">
        <v>1289</v>
      </c>
      <c r="C67" s="78" t="s">
        <v>1634</v>
      </c>
      <c r="D67" s="78" t="s">
        <v>3464</v>
      </c>
      <c r="E67" s="78">
        <v>48574070</v>
      </c>
      <c r="F67" s="78" t="s">
        <v>1038</v>
      </c>
      <c r="G67" s="78" t="s">
        <v>1624</v>
      </c>
      <c r="H67" s="216">
        <v>35764</v>
      </c>
      <c r="I67" s="78"/>
      <c r="J67" s="78" t="s">
        <v>3163</v>
      </c>
      <c r="K67" s="78" t="s">
        <v>3465</v>
      </c>
      <c r="L67" s="78" t="s">
        <v>857</v>
      </c>
      <c r="M67" s="1262" t="s">
        <v>18</v>
      </c>
      <c r="N67" s="1262" t="s">
        <v>18</v>
      </c>
      <c r="O67" s="1262" t="s">
        <v>18</v>
      </c>
      <c r="P67" s="78"/>
      <c r="Q67" s="78"/>
    </row>
    <row r="68" spans="2:17" s="30" customFormat="1" ht="60.75" customHeight="1">
      <c r="B68" s="78" t="s">
        <v>277</v>
      </c>
      <c r="C68" s="78" t="s">
        <v>1634</v>
      </c>
      <c r="D68" s="78" t="s">
        <v>293</v>
      </c>
      <c r="E68" s="78">
        <v>67003400</v>
      </c>
      <c r="F68" s="78" t="s">
        <v>277</v>
      </c>
      <c r="G68" s="78" t="s">
        <v>438</v>
      </c>
      <c r="H68" s="216">
        <v>41915</v>
      </c>
      <c r="I68" s="78"/>
      <c r="J68" s="78" t="s">
        <v>3389</v>
      </c>
      <c r="K68" s="78" t="s">
        <v>3466</v>
      </c>
      <c r="L68" s="78" t="s">
        <v>3467</v>
      </c>
      <c r="M68" s="1262" t="s">
        <v>18</v>
      </c>
      <c r="N68" s="1262" t="s">
        <v>18</v>
      </c>
      <c r="O68" s="1262" t="s">
        <v>18</v>
      </c>
      <c r="P68" s="78"/>
      <c r="Q68" s="78"/>
    </row>
    <row r="69" spans="2:17" s="30" customFormat="1" ht="33.6" customHeight="1">
      <c r="B69" s="78" t="s">
        <v>277</v>
      </c>
      <c r="C69" s="78" t="s">
        <v>1634</v>
      </c>
      <c r="D69" s="78" t="s">
        <v>3468</v>
      </c>
      <c r="E69" s="78">
        <v>48606631</v>
      </c>
      <c r="F69" s="78" t="s">
        <v>277</v>
      </c>
      <c r="G69" s="78" t="s">
        <v>3053</v>
      </c>
      <c r="H69" s="216">
        <v>39255</v>
      </c>
      <c r="I69" s="78"/>
      <c r="J69" s="78" t="s">
        <v>3163</v>
      </c>
      <c r="K69" s="78" t="s">
        <v>3469</v>
      </c>
      <c r="L69" s="78" t="s">
        <v>3295</v>
      </c>
      <c r="M69" s="1262" t="s">
        <v>18</v>
      </c>
      <c r="N69" s="1262" t="s">
        <v>18</v>
      </c>
      <c r="O69" s="1262" t="s">
        <v>18</v>
      </c>
      <c r="P69" s="78"/>
      <c r="Q69" s="78"/>
    </row>
    <row r="70" spans="2:17" ht="15.75" thickBot="1">
      <c r="B70" s="208"/>
      <c r="C70" s="208"/>
      <c r="D70" s="208"/>
      <c r="E70" s="208"/>
      <c r="F70" s="208"/>
      <c r="G70" s="208"/>
      <c r="H70" s="715"/>
      <c r="I70" s="208"/>
      <c r="J70" s="41"/>
      <c r="K70" s="208"/>
      <c r="L70" s="41"/>
      <c r="M70" s="127"/>
      <c r="N70" s="127"/>
      <c r="O70" s="128"/>
      <c r="P70" s="41"/>
      <c r="Q70" s="208"/>
    </row>
    <row r="71" spans="2:17" ht="15.75" thickBot="1">
      <c r="B71" s="1532" t="s">
        <v>139</v>
      </c>
      <c r="C71" s="1533"/>
      <c r="D71" s="1533"/>
      <c r="E71" s="1533"/>
      <c r="F71" s="1533"/>
      <c r="G71" s="1533"/>
      <c r="H71" s="1533"/>
      <c r="I71" s="1533"/>
      <c r="J71" s="1533"/>
      <c r="K71" s="1533"/>
      <c r="L71" s="1533"/>
      <c r="M71" s="1533"/>
      <c r="N71" s="1534"/>
    </row>
    <row r="74" spans="2:17" ht="30">
      <c r="B74" s="22" t="s">
        <v>17</v>
      </c>
      <c r="C74" s="22" t="s">
        <v>80</v>
      </c>
      <c r="D74" s="1522" t="s">
        <v>79</v>
      </c>
      <c r="E74" s="1523"/>
    </row>
    <row r="75" spans="2:17" ht="46.9" customHeight="1">
      <c r="B75" s="78" t="s">
        <v>140</v>
      </c>
      <c r="C75" s="59" t="s">
        <v>18</v>
      </c>
      <c r="D75" s="1535"/>
      <c r="E75" s="1535"/>
    </row>
    <row r="78" spans="2:17">
      <c r="B78" s="1505" t="s">
        <v>141</v>
      </c>
      <c r="C78" s="1506"/>
      <c r="D78" s="1506"/>
      <c r="E78" s="1506"/>
      <c r="F78" s="1506"/>
      <c r="G78" s="1506"/>
      <c r="H78" s="1506"/>
      <c r="I78" s="1506"/>
      <c r="J78" s="1506"/>
      <c r="K78" s="1506"/>
      <c r="L78" s="1506"/>
      <c r="M78" s="1506"/>
      <c r="N78" s="1506"/>
      <c r="O78" s="1506"/>
      <c r="P78" s="1506"/>
    </row>
    <row r="80" spans="2:17" ht="15.75" thickBot="1"/>
    <row r="81" spans="1:26" ht="15.75" thickBot="1">
      <c r="B81" s="1532" t="s">
        <v>142</v>
      </c>
      <c r="C81" s="1533"/>
      <c r="D81" s="1533"/>
      <c r="E81" s="1533"/>
      <c r="F81" s="1533"/>
      <c r="G81" s="1533"/>
      <c r="H81" s="1533"/>
      <c r="I81" s="1533"/>
      <c r="J81" s="1533"/>
      <c r="K81" s="1533"/>
      <c r="L81" s="1533"/>
      <c r="M81" s="1533"/>
      <c r="N81" s="1534"/>
    </row>
    <row r="83" spans="1:26" ht="15.75" thickBot="1">
      <c r="M83" s="10"/>
      <c r="N83" s="10"/>
    </row>
    <row r="84" spans="1:26" s="39" customFormat="1" ht="109.5" customHeight="1">
      <c r="B84" s="11" t="s">
        <v>33</v>
      </c>
      <c r="C84" s="11" t="s">
        <v>34</v>
      </c>
      <c r="D84" s="11" t="s">
        <v>35</v>
      </c>
      <c r="E84" s="11" t="s">
        <v>36</v>
      </c>
      <c r="F84" s="11" t="s">
        <v>37</v>
      </c>
      <c r="G84" s="11" t="s">
        <v>38</v>
      </c>
      <c r="H84" s="11" t="s">
        <v>39</v>
      </c>
      <c r="I84" s="11" t="s">
        <v>40</v>
      </c>
      <c r="J84" s="11" t="s">
        <v>41</v>
      </c>
      <c r="K84" s="11" t="s">
        <v>42</v>
      </c>
      <c r="L84" s="11" t="s">
        <v>43</v>
      </c>
      <c r="M84" s="12" t="s">
        <v>44</v>
      </c>
      <c r="N84" s="11" t="s">
        <v>45</v>
      </c>
      <c r="O84" s="11" t="s">
        <v>46</v>
      </c>
      <c r="P84" s="13" t="s">
        <v>47</v>
      </c>
      <c r="Q84" s="1752" t="s">
        <v>48</v>
      </c>
      <c r="R84" s="1752"/>
    </row>
    <row r="85" spans="1:26" s="1263" customFormat="1" ht="60">
      <c r="A85" s="1311">
        <v>1</v>
      </c>
      <c r="B85" s="15" t="s">
        <v>3027</v>
      </c>
      <c r="C85" s="15" t="s">
        <v>3027</v>
      </c>
      <c r="D85" s="15" t="s">
        <v>2593</v>
      </c>
      <c r="E85" s="303" t="s">
        <v>3062</v>
      </c>
      <c r="F85" s="281" t="s">
        <v>18</v>
      </c>
      <c r="G85" s="274" t="s">
        <v>5</v>
      </c>
      <c r="H85" s="275">
        <v>40679</v>
      </c>
      <c r="I85" s="275">
        <v>40710</v>
      </c>
      <c r="J85" s="276" t="s">
        <v>19</v>
      </c>
      <c r="K85" s="441">
        <v>1</v>
      </c>
      <c r="L85" s="705"/>
      <c r="M85" s="277">
        <v>450</v>
      </c>
      <c r="N85" s="277" t="s">
        <v>51</v>
      </c>
      <c r="O85" s="277">
        <v>40622671</v>
      </c>
      <c r="P85" s="523">
        <v>897</v>
      </c>
      <c r="Q85" s="323"/>
      <c r="R85" s="1755" t="s">
        <v>3228</v>
      </c>
      <c r="S85" s="64"/>
      <c r="T85" s="64"/>
      <c r="U85" s="64"/>
      <c r="V85" s="64"/>
      <c r="W85" s="64"/>
      <c r="X85" s="64"/>
      <c r="Y85" s="64"/>
      <c r="Z85" s="64"/>
    </row>
    <row r="86" spans="1:26" s="1263" customFormat="1" ht="60">
      <c r="A86" s="1311">
        <f>+A85+1</f>
        <v>2</v>
      </c>
      <c r="B86" s="15" t="s">
        <v>3027</v>
      </c>
      <c r="C86" s="15" t="s">
        <v>3027</v>
      </c>
      <c r="D86" s="15" t="s">
        <v>2593</v>
      </c>
      <c r="E86" s="303" t="s">
        <v>3064</v>
      </c>
      <c r="F86" s="281" t="s">
        <v>18</v>
      </c>
      <c r="G86" s="274" t="s">
        <v>5</v>
      </c>
      <c r="H86" s="275">
        <v>40735</v>
      </c>
      <c r="I86" s="275">
        <v>40887</v>
      </c>
      <c r="J86" s="276" t="s">
        <v>19</v>
      </c>
      <c r="K86" s="441">
        <v>5</v>
      </c>
      <c r="L86" s="705"/>
      <c r="M86" s="277">
        <v>1086</v>
      </c>
      <c r="N86" s="277" t="s">
        <v>51</v>
      </c>
      <c r="O86" s="523">
        <v>499553539</v>
      </c>
      <c r="P86" s="523">
        <v>897</v>
      </c>
      <c r="Q86" s="323"/>
      <c r="R86" s="1755"/>
      <c r="S86" s="64"/>
      <c r="T86" s="64"/>
      <c r="U86" s="64"/>
      <c r="V86" s="64"/>
      <c r="W86" s="64"/>
      <c r="X86" s="64"/>
      <c r="Y86" s="64"/>
      <c r="Z86" s="64"/>
    </row>
    <row r="87" spans="1:26" s="1263" customFormat="1" ht="75">
      <c r="A87" s="1311">
        <f t="shared" ref="A87:A92" si="0">+A86+1</f>
        <v>3</v>
      </c>
      <c r="B87" s="15" t="s">
        <v>3027</v>
      </c>
      <c r="C87" s="15" t="s">
        <v>3027</v>
      </c>
      <c r="D87" s="15" t="s">
        <v>2593</v>
      </c>
      <c r="E87" s="303" t="s">
        <v>3065</v>
      </c>
      <c r="F87" s="281" t="s">
        <v>18</v>
      </c>
      <c r="G87" s="274" t="s">
        <v>5</v>
      </c>
      <c r="H87" s="275">
        <v>40847</v>
      </c>
      <c r="I87" s="275">
        <v>40893</v>
      </c>
      <c r="J87" s="276" t="s">
        <v>19</v>
      </c>
      <c r="K87" s="441">
        <v>0</v>
      </c>
      <c r="L87" s="705">
        <v>1.5</v>
      </c>
      <c r="M87" s="277"/>
      <c r="N87" s="277" t="s">
        <v>51</v>
      </c>
      <c r="O87" s="523">
        <v>69108928</v>
      </c>
      <c r="P87" s="523" t="s">
        <v>3066</v>
      </c>
      <c r="Q87" s="323" t="s">
        <v>3067</v>
      </c>
      <c r="R87" s="1755"/>
      <c r="S87" s="64"/>
      <c r="T87" s="64"/>
      <c r="U87" s="64"/>
      <c r="V87" s="64"/>
      <c r="W87" s="64"/>
      <c r="X87" s="64"/>
      <c r="Y87" s="64"/>
      <c r="Z87" s="64"/>
    </row>
    <row r="88" spans="1:26" s="1263" customFormat="1" ht="75">
      <c r="A88" s="1311">
        <f t="shared" si="0"/>
        <v>4</v>
      </c>
      <c r="B88" s="15" t="s">
        <v>3027</v>
      </c>
      <c r="C88" s="15" t="s">
        <v>3027</v>
      </c>
      <c r="D88" s="15" t="s">
        <v>245</v>
      </c>
      <c r="E88" s="441">
        <v>2111601</v>
      </c>
      <c r="F88" s="281" t="s">
        <v>18</v>
      </c>
      <c r="G88" s="274" t="s">
        <v>5</v>
      </c>
      <c r="H88" s="275">
        <v>40815</v>
      </c>
      <c r="I88" s="275">
        <v>40969</v>
      </c>
      <c r="J88" s="276" t="s">
        <v>19</v>
      </c>
      <c r="K88" s="441">
        <v>3</v>
      </c>
      <c r="L88" s="705">
        <v>3</v>
      </c>
      <c r="M88" s="277"/>
      <c r="N88" s="277" t="s">
        <v>51</v>
      </c>
      <c r="O88" s="523">
        <v>191963545</v>
      </c>
      <c r="P88" s="523">
        <v>901</v>
      </c>
      <c r="Q88" s="323" t="s">
        <v>3068</v>
      </c>
      <c r="R88" s="1755"/>
      <c r="S88" s="64"/>
      <c r="T88" s="64"/>
      <c r="U88" s="64"/>
      <c r="V88" s="64"/>
      <c r="W88" s="64"/>
      <c r="X88" s="64"/>
      <c r="Y88" s="64"/>
      <c r="Z88" s="64"/>
    </row>
    <row r="89" spans="1:26" s="1263" customFormat="1" ht="60">
      <c r="A89" s="1311">
        <f t="shared" si="0"/>
        <v>5</v>
      </c>
      <c r="B89" s="15" t="s">
        <v>3027</v>
      </c>
      <c r="C89" s="15" t="s">
        <v>3027</v>
      </c>
      <c r="D89" s="15" t="s">
        <v>245</v>
      </c>
      <c r="E89" s="441">
        <v>2111722</v>
      </c>
      <c r="F89" s="281" t="s">
        <v>18</v>
      </c>
      <c r="G89" s="274" t="s">
        <v>5</v>
      </c>
      <c r="H89" s="275">
        <v>40820</v>
      </c>
      <c r="I89" s="275">
        <v>40974</v>
      </c>
      <c r="J89" s="276" t="s">
        <v>19</v>
      </c>
      <c r="K89" s="441">
        <v>0</v>
      </c>
      <c r="L89" s="705">
        <v>5</v>
      </c>
      <c r="M89" s="277"/>
      <c r="N89" s="277" t="s">
        <v>51</v>
      </c>
      <c r="O89" s="523">
        <v>265331448</v>
      </c>
      <c r="P89" s="523">
        <v>903</v>
      </c>
      <c r="Q89" s="323" t="s">
        <v>3069</v>
      </c>
      <c r="R89" s="1755"/>
      <c r="S89" s="64"/>
      <c r="T89" s="64"/>
      <c r="U89" s="64"/>
      <c r="V89" s="64"/>
      <c r="W89" s="64"/>
      <c r="X89" s="64"/>
      <c r="Y89" s="64"/>
      <c r="Z89" s="64"/>
    </row>
    <row r="90" spans="1:26" s="1263" customFormat="1" ht="60">
      <c r="A90" s="1311">
        <f t="shared" si="0"/>
        <v>6</v>
      </c>
      <c r="B90" s="15" t="s">
        <v>3027</v>
      </c>
      <c r="C90" s="15" t="s">
        <v>3027</v>
      </c>
      <c r="D90" s="15" t="s">
        <v>245</v>
      </c>
      <c r="E90" s="441">
        <v>2111723</v>
      </c>
      <c r="F90" s="281" t="s">
        <v>18</v>
      </c>
      <c r="G90" s="274" t="s">
        <v>5</v>
      </c>
      <c r="H90" s="275">
        <v>40820</v>
      </c>
      <c r="I90" s="275">
        <v>40974</v>
      </c>
      <c r="J90" s="276" t="s">
        <v>19</v>
      </c>
      <c r="K90" s="441"/>
      <c r="L90" s="705">
        <v>5</v>
      </c>
      <c r="M90" s="277"/>
      <c r="N90" s="277" t="s">
        <v>51</v>
      </c>
      <c r="O90" s="523">
        <v>312376639</v>
      </c>
      <c r="P90" s="523">
        <v>905</v>
      </c>
      <c r="Q90" s="323" t="s">
        <v>3070</v>
      </c>
      <c r="R90" s="1755"/>
      <c r="S90" s="64"/>
      <c r="T90" s="64"/>
      <c r="U90" s="64"/>
      <c r="V90" s="64"/>
      <c r="W90" s="64"/>
      <c r="X90" s="64"/>
      <c r="Y90" s="64"/>
      <c r="Z90" s="64"/>
    </row>
    <row r="91" spans="1:26" s="1263" customFormat="1" ht="60">
      <c r="A91" s="1311">
        <f t="shared" si="0"/>
        <v>7</v>
      </c>
      <c r="B91" s="15" t="s">
        <v>3027</v>
      </c>
      <c r="C91" s="15" t="s">
        <v>3027</v>
      </c>
      <c r="D91" s="15" t="s">
        <v>245</v>
      </c>
      <c r="E91" s="441">
        <v>2121025</v>
      </c>
      <c r="F91" s="281" t="s">
        <v>18</v>
      </c>
      <c r="G91" s="274" t="s">
        <v>5</v>
      </c>
      <c r="H91" s="275">
        <v>41024</v>
      </c>
      <c r="I91" s="275">
        <v>41181</v>
      </c>
      <c r="J91" s="276" t="s">
        <v>19</v>
      </c>
      <c r="K91" s="441">
        <v>6</v>
      </c>
      <c r="L91" s="705"/>
      <c r="M91" s="277"/>
      <c r="N91" s="277" t="s">
        <v>51</v>
      </c>
      <c r="O91" s="523">
        <v>241060482</v>
      </c>
      <c r="P91" s="523">
        <v>907</v>
      </c>
      <c r="Q91" s="323"/>
      <c r="R91" s="1755"/>
      <c r="S91" s="64"/>
      <c r="T91" s="64"/>
      <c r="U91" s="64"/>
      <c r="V91" s="64"/>
      <c r="W91" s="64"/>
      <c r="X91" s="64"/>
      <c r="Y91" s="64"/>
      <c r="Z91" s="64"/>
    </row>
    <row r="92" spans="1:26" s="1263" customFormat="1" ht="60">
      <c r="A92" s="1311">
        <f t="shared" si="0"/>
        <v>8</v>
      </c>
      <c r="B92" s="15" t="s">
        <v>3027</v>
      </c>
      <c r="C92" s="15" t="s">
        <v>3027</v>
      </c>
      <c r="D92" s="15" t="s">
        <v>245</v>
      </c>
      <c r="E92" s="441">
        <v>2121042</v>
      </c>
      <c r="F92" s="281" t="s">
        <v>18</v>
      </c>
      <c r="G92" s="274" t="s">
        <v>5</v>
      </c>
      <c r="H92" s="275">
        <v>41033</v>
      </c>
      <c r="I92" s="275">
        <v>41182</v>
      </c>
      <c r="J92" s="276" t="s">
        <v>19</v>
      </c>
      <c r="K92" s="441"/>
      <c r="L92" s="705">
        <v>4</v>
      </c>
      <c r="M92" s="277"/>
      <c r="N92" s="277" t="s">
        <v>51</v>
      </c>
      <c r="O92" s="523">
        <v>324713762</v>
      </c>
      <c r="P92" s="523">
        <v>909</v>
      </c>
      <c r="Q92" s="323" t="s">
        <v>3071</v>
      </c>
      <c r="R92" s="1755"/>
      <c r="S92" s="64"/>
      <c r="T92" s="64"/>
      <c r="U92" s="64"/>
      <c r="V92" s="64"/>
      <c r="W92" s="64"/>
      <c r="X92" s="64"/>
      <c r="Y92" s="64"/>
      <c r="Z92" s="64"/>
    </row>
    <row r="93" spans="1:26" s="1263" customFormat="1">
      <c r="A93" s="1311"/>
      <c r="B93" s="17" t="s">
        <v>29</v>
      </c>
      <c r="C93" s="16"/>
      <c r="D93" s="15"/>
      <c r="E93" s="98"/>
      <c r="F93" s="16"/>
      <c r="G93" s="16"/>
      <c r="H93" s="16"/>
      <c r="I93" s="103"/>
      <c r="J93" s="103"/>
      <c r="K93" s="109">
        <f>SUM(K85:K92)</f>
        <v>15</v>
      </c>
      <c r="L93" s="109">
        <f>SUM(L85:L92)</f>
        <v>18.5</v>
      </c>
      <c r="M93" s="110">
        <f>SUM(M85:M92)</f>
        <v>1536</v>
      </c>
      <c r="N93" s="109">
        <f>SUM(N85:N92)</f>
        <v>0</v>
      </c>
      <c r="O93" s="518"/>
      <c r="P93" s="518"/>
      <c r="Q93" s="18"/>
    </row>
    <row r="94" spans="1:26">
      <c r="B94" s="66"/>
      <c r="C94" s="66"/>
      <c r="D94" s="66"/>
      <c r="E94" s="68"/>
      <c r="F94" s="66"/>
      <c r="G94" s="66"/>
      <c r="H94" s="66"/>
      <c r="I94" s="66"/>
      <c r="J94" s="66"/>
      <c r="K94" s="66"/>
      <c r="L94" s="66"/>
      <c r="M94" s="66"/>
      <c r="N94" s="66"/>
      <c r="O94" s="66"/>
      <c r="P94" s="66"/>
    </row>
    <row r="95" spans="1:26">
      <c r="B95" s="19" t="s">
        <v>156</v>
      </c>
      <c r="C95" s="84">
        <f>+K93</f>
        <v>15</v>
      </c>
      <c r="H95" s="112"/>
      <c r="I95" s="112"/>
      <c r="J95" s="112"/>
      <c r="K95" s="112"/>
      <c r="L95" s="112"/>
      <c r="M95" s="112"/>
      <c r="N95" s="66"/>
      <c r="O95" s="66"/>
      <c r="P95" s="66"/>
    </row>
    <row r="97" spans="2:17" ht="15.75" thickBot="1"/>
    <row r="98" spans="2:17" ht="37.15" customHeight="1" thickBot="1">
      <c r="B98" s="24" t="s">
        <v>157</v>
      </c>
      <c r="C98" s="25" t="s">
        <v>158</v>
      </c>
      <c r="D98" s="24" t="s">
        <v>28</v>
      </c>
      <c r="E98" s="25" t="s">
        <v>159</v>
      </c>
    </row>
    <row r="99" spans="2:17">
      <c r="B99" s="85" t="s">
        <v>160</v>
      </c>
      <c r="C99" s="86">
        <v>20</v>
      </c>
      <c r="D99" s="389">
        <v>0</v>
      </c>
      <c r="E99" s="1536">
        <f>+D99+D100+D101</f>
        <v>0</v>
      </c>
    </row>
    <row r="100" spans="2:17">
      <c r="B100" s="85" t="s">
        <v>161</v>
      </c>
      <c r="C100" s="71">
        <v>30</v>
      </c>
      <c r="D100" s="390">
        <v>0</v>
      </c>
      <c r="E100" s="1537"/>
    </row>
    <row r="101" spans="2:17" ht="15.75" thickBot="1">
      <c r="B101" s="85" t="s">
        <v>162</v>
      </c>
      <c r="C101" s="87">
        <v>40</v>
      </c>
      <c r="D101" s="391">
        <v>0</v>
      </c>
      <c r="E101" s="1538"/>
    </row>
    <row r="103" spans="2:17" ht="15.75" thickBot="1"/>
    <row r="104" spans="2:17" ht="15.75" thickBot="1">
      <c r="B104" s="1532" t="s">
        <v>163</v>
      </c>
      <c r="C104" s="1533"/>
      <c r="D104" s="1533"/>
      <c r="E104" s="1533"/>
      <c r="F104" s="1533"/>
      <c r="G104" s="1533"/>
      <c r="H104" s="1533"/>
      <c r="I104" s="1533"/>
      <c r="J104" s="1533"/>
      <c r="K104" s="1533"/>
      <c r="L104" s="1533"/>
      <c r="M104" s="1533"/>
      <c r="N104" s="1534"/>
    </row>
    <row r="106" spans="2:17" ht="76.5" customHeight="1">
      <c r="B106" s="1309" t="s">
        <v>88</v>
      </c>
      <c r="C106" s="1309" t="s">
        <v>89</v>
      </c>
      <c r="D106" s="1309" t="s">
        <v>90</v>
      </c>
      <c r="E106" s="1309" t="s">
        <v>91</v>
      </c>
      <c r="F106" s="1309" t="s">
        <v>92</v>
      </c>
      <c r="G106" s="1309" t="s">
        <v>93</v>
      </c>
      <c r="H106" s="1309" t="s">
        <v>94</v>
      </c>
      <c r="I106" s="1309" t="s">
        <v>95</v>
      </c>
      <c r="J106" s="1522" t="s">
        <v>164</v>
      </c>
      <c r="K106" s="1529"/>
      <c r="L106" s="1523"/>
      <c r="M106" s="1309" t="s">
        <v>97</v>
      </c>
      <c r="N106" s="1309" t="s">
        <v>234</v>
      </c>
      <c r="O106" s="1309" t="s">
        <v>235</v>
      </c>
      <c r="P106" s="1522" t="s">
        <v>79</v>
      </c>
      <c r="Q106" s="1523"/>
    </row>
    <row r="107" spans="2:17" ht="60">
      <c r="B107" s="727" t="s">
        <v>3239</v>
      </c>
      <c r="C107" s="308"/>
      <c r="D107" s="727" t="s">
        <v>3470</v>
      </c>
      <c r="E107" s="728">
        <v>34565802</v>
      </c>
      <c r="F107" s="727" t="s">
        <v>277</v>
      </c>
      <c r="G107" s="727" t="s">
        <v>1793</v>
      </c>
      <c r="H107" s="729">
        <v>41252</v>
      </c>
      <c r="I107" s="727"/>
      <c r="J107" s="730" t="s">
        <v>3082</v>
      </c>
      <c r="K107" s="727" t="s">
        <v>3471</v>
      </c>
      <c r="L107" s="730" t="s">
        <v>3472</v>
      </c>
      <c r="M107" s="731" t="s">
        <v>18</v>
      </c>
      <c r="N107" s="731" t="s">
        <v>18</v>
      </c>
      <c r="O107" s="732"/>
      <c r="P107" s="727"/>
      <c r="Q107" s="1321"/>
    </row>
    <row r="108" spans="2:17" ht="30">
      <c r="B108" s="308" t="s">
        <v>1075</v>
      </c>
      <c r="C108" s="308"/>
      <c r="D108" s="309"/>
      <c r="E108" s="309"/>
      <c r="F108" s="309"/>
      <c r="G108" s="309"/>
      <c r="H108" s="309"/>
      <c r="I108" s="310"/>
      <c r="J108" s="289"/>
      <c r="K108" s="290"/>
      <c r="L108" s="291"/>
      <c r="M108" s="265"/>
      <c r="N108" s="265"/>
      <c r="O108" s="265"/>
      <c r="P108" s="1322"/>
      <c r="Q108" s="1323"/>
    </row>
    <row r="109" spans="2:17" ht="30">
      <c r="B109" s="308" t="s">
        <v>227</v>
      </c>
      <c r="C109" s="308"/>
      <c r="D109" s="309"/>
      <c r="E109" s="309"/>
      <c r="F109" s="309"/>
      <c r="G109" s="309"/>
      <c r="H109" s="309"/>
      <c r="I109" s="310"/>
      <c r="J109" s="289"/>
      <c r="K109" s="291"/>
      <c r="L109" s="291"/>
      <c r="M109" s="265"/>
      <c r="N109" s="265"/>
      <c r="O109" s="265"/>
      <c r="P109" s="1324"/>
      <c r="Q109" s="1325"/>
    </row>
    <row r="111" spans="2:17" ht="15.75" thickBot="1"/>
    <row r="112" spans="2:17" ht="54" customHeight="1">
      <c r="B112" s="1283" t="s">
        <v>17</v>
      </c>
      <c r="C112" s="1283" t="s">
        <v>157</v>
      </c>
      <c r="D112" s="1309" t="s">
        <v>158</v>
      </c>
      <c r="E112" s="1283" t="s">
        <v>28</v>
      </c>
      <c r="F112" s="25" t="s">
        <v>228</v>
      </c>
      <c r="G112" s="178"/>
    </row>
    <row r="113" spans="2:7" ht="120.75" customHeight="1">
      <c r="B113" s="1540" t="s">
        <v>229</v>
      </c>
      <c r="C113" s="115" t="s">
        <v>230</v>
      </c>
      <c r="D113" s="1256">
        <v>25</v>
      </c>
      <c r="E113" s="390">
        <v>0</v>
      </c>
      <c r="F113" s="1541">
        <f>+E113+E114+E115</f>
        <v>0</v>
      </c>
      <c r="G113" s="27"/>
    </row>
    <row r="114" spans="2:7" ht="76.150000000000006" customHeight="1">
      <c r="B114" s="1540"/>
      <c r="C114" s="115" t="s">
        <v>231</v>
      </c>
      <c r="D114" s="1262">
        <v>25</v>
      </c>
      <c r="E114" s="390">
        <v>0</v>
      </c>
      <c r="F114" s="1542"/>
      <c r="G114" s="27"/>
    </row>
    <row r="115" spans="2:7" ht="69" customHeight="1">
      <c r="B115" s="1540"/>
      <c r="C115" s="115" t="s">
        <v>232</v>
      </c>
      <c r="D115" s="1256">
        <v>10</v>
      </c>
      <c r="E115" s="390">
        <v>0</v>
      </c>
      <c r="F115" s="1543"/>
      <c r="G115" s="27"/>
    </row>
    <row r="116" spans="2:7">
      <c r="C116" s="57"/>
    </row>
    <row r="118" spans="2:7">
      <c r="B118" s="8" t="s">
        <v>233</v>
      </c>
    </row>
    <row r="121" spans="2:7">
      <c r="B121" s="1309" t="s">
        <v>17</v>
      </c>
      <c r="C121" s="1309" t="s">
        <v>27</v>
      </c>
      <c r="D121" s="1283" t="s">
        <v>28</v>
      </c>
      <c r="E121" s="1283" t="s">
        <v>29</v>
      </c>
    </row>
    <row r="122" spans="2:7" ht="61.5" customHeight="1">
      <c r="B122" s="1302" t="s">
        <v>236</v>
      </c>
      <c r="C122" s="1262">
        <v>40</v>
      </c>
      <c r="D122" s="1256">
        <f>+E99</f>
        <v>0</v>
      </c>
      <c r="E122" s="1519">
        <f>+D122+D123</f>
        <v>0</v>
      </c>
    </row>
    <row r="123" spans="2:7" ht="68.25" customHeight="1">
      <c r="B123" s="1302" t="s">
        <v>237</v>
      </c>
      <c r="C123" s="1262">
        <v>60</v>
      </c>
      <c r="D123" s="1256">
        <f>+F113</f>
        <v>0</v>
      </c>
      <c r="E123" s="1520"/>
    </row>
  </sheetData>
  <mergeCells count="40">
    <mergeCell ref="B113:B115"/>
    <mergeCell ref="F113:F115"/>
    <mergeCell ref="E122:E123"/>
    <mergeCell ref="B81:N81"/>
    <mergeCell ref="Q84:R84"/>
    <mergeCell ref="R85:R92"/>
    <mergeCell ref="E99:E101"/>
    <mergeCell ref="B104:N104"/>
    <mergeCell ref="J106:L106"/>
    <mergeCell ref="P106:Q106"/>
    <mergeCell ref="B78:P78"/>
    <mergeCell ref="F49:F50"/>
    <mergeCell ref="C51:N51"/>
    <mergeCell ref="B53:N53"/>
    <mergeCell ref="O56:P56"/>
    <mergeCell ref="O57:P57"/>
    <mergeCell ref="B63:N63"/>
    <mergeCell ref="J66:L66"/>
    <mergeCell ref="P66:Q66"/>
    <mergeCell ref="B71:N71"/>
    <mergeCell ref="D74:E74"/>
    <mergeCell ref="D75:E75"/>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3473</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40</v>
      </c>
      <c r="E15" s="42">
        <v>835312400</v>
      </c>
      <c r="F15" s="513">
        <v>400</v>
      </c>
      <c r="G15" s="150"/>
      <c r="I15" s="45"/>
      <c r="J15" s="45"/>
      <c r="K15" s="45"/>
      <c r="L15" s="45"/>
      <c r="M15" s="45"/>
      <c r="N15" s="1289"/>
    </row>
    <row r="16" spans="2:16" ht="15.75" thickBot="1">
      <c r="B16" s="1517" t="s">
        <v>13</v>
      </c>
      <c r="C16" s="1518"/>
      <c r="D16" s="1265"/>
      <c r="E16" s="151">
        <f>SUM(E15:E15)</f>
        <v>835312400</v>
      </c>
      <c r="F16" s="515">
        <f>SUM(F15:F15)</f>
        <v>400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320</v>
      </c>
      <c r="D18" s="224"/>
      <c r="E18" s="225">
        <f>E16</f>
        <v>835312400</v>
      </c>
      <c r="F18" s="7"/>
      <c r="G18" s="7"/>
      <c r="H18" s="7"/>
      <c r="I18" s="53"/>
      <c r="J18" s="53"/>
      <c r="K18" s="53"/>
      <c r="L18" s="53"/>
      <c r="M18" s="53"/>
    </row>
    <row r="19" spans="1:14">
      <c r="A19" s="142"/>
      <c r="C19" s="507"/>
      <c r="D19" s="224"/>
      <c r="E19" s="508"/>
      <c r="F19" s="7"/>
      <c r="G19" s="7"/>
      <c r="H19" s="7"/>
      <c r="I19" s="53"/>
      <c r="J19" s="53"/>
      <c r="K19" s="53"/>
      <c r="L19" s="53"/>
      <c r="M19" s="53"/>
    </row>
    <row r="20" spans="1:14">
      <c r="A20" s="142"/>
      <c r="C20" s="507"/>
      <c r="D20" s="224"/>
      <c r="E20" s="508"/>
      <c r="F20" s="7"/>
      <c r="G20" s="7"/>
      <c r="H20" s="7"/>
      <c r="I20" s="53"/>
      <c r="J20" s="53"/>
      <c r="K20" s="53"/>
      <c r="L20" s="53"/>
      <c r="M20" s="53"/>
    </row>
    <row r="21" spans="1:14">
      <c r="A21" s="142"/>
      <c r="B21" s="8" t="s">
        <v>16</v>
      </c>
      <c r="C21" s="733"/>
      <c r="D21" s="733"/>
      <c r="E21" s="733"/>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+D124</f>
        <v>0</v>
      </c>
      <c r="E34" s="1519">
        <f>+D34+D35</f>
        <v>0</v>
      </c>
      <c r="F34" s="78"/>
      <c r="G34" s="57"/>
      <c r="H34" s="57"/>
      <c r="I34" s="39"/>
      <c r="J34" s="39"/>
      <c r="K34" s="39"/>
      <c r="L34" s="39"/>
      <c r="M34" s="39"/>
      <c r="N34" s="1289"/>
    </row>
    <row r="35" spans="1:26" ht="82.5" customHeight="1">
      <c r="A35" s="142"/>
      <c r="B35" s="1302" t="s">
        <v>31</v>
      </c>
      <c r="C35" s="1262">
        <v>60</v>
      </c>
      <c r="D35" s="1256">
        <f>+D125</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263" customFormat="1">
      <c r="A45" s="1311"/>
      <c r="B45" s="17" t="s">
        <v>29</v>
      </c>
      <c r="C45" s="16"/>
      <c r="D45" s="15"/>
      <c r="E45" s="98"/>
      <c r="F45" s="16"/>
      <c r="G45" s="16"/>
      <c r="H45" s="16"/>
      <c r="I45" s="103"/>
      <c r="J45" s="103"/>
      <c r="K45" s="109">
        <f>SUM(K41:K44)</f>
        <v>26</v>
      </c>
      <c r="L45" s="109">
        <f>SUM(L41:L44)</f>
        <v>8</v>
      </c>
      <c r="M45" s="110">
        <f>SUM(M41:M44)</f>
        <v>12272</v>
      </c>
      <c r="N45" s="109">
        <f>SUM(N41:N44)</f>
        <v>0</v>
      </c>
      <c r="O45" s="518"/>
      <c r="P45" s="518"/>
      <c r="Q45" s="18"/>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ht="39" customHeight="1">
      <c r="B67" s="88" t="s">
        <v>364</v>
      </c>
      <c r="C67" s="88" t="s">
        <v>1185</v>
      </c>
      <c r="D67" s="88" t="s">
        <v>3474</v>
      </c>
      <c r="E67" s="88">
        <v>53049610</v>
      </c>
      <c r="F67" s="88" t="s">
        <v>3475</v>
      </c>
      <c r="G67" s="88" t="s">
        <v>2607</v>
      </c>
      <c r="H67" s="234">
        <v>40387</v>
      </c>
      <c r="I67" s="88"/>
      <c r="J67" s="78" t="s">
        <v>3476</v>
      </c>
      <c r="K67" s="88" t="s">
        <v>3477</v>
      </c>
      <c r="L67" s="78" t="s">
        <v>3478</v>
      </c>
      <c r="M67" s="1256" t="s">
        <v>18</v>
      </c>
      <c r="N67" s="1256" t="s">
        <v>18</v>
      </c>
      <c r="O67" s="1256" t="s">
        <v>18</v>
      </c>
      <c r="P67" s="78" t="s">
        <v>3256</v>
      </c>
      <c r="Q67" s="88"/>
    </row>
    <row r="68" spans="2:17" ht="37.5" customHeight="1">
      <c r="B68" s="88" t="s">
        <v>3209</v>
      </c>
      <c r="C68" s="88" t="s">
        <v>1185</v>
      </c>
      <c r="D68" s="88" t="s">
        <v>3479</v>
      </c>
      <c r="E68" s="88">
        <v>1121860151</v>
      </c>
      <c r="F68" s="88" t="s">
        <v>3275</v>
      </c>
      <c r="G68" s="88" t="s">
        <v>3480</v>
      </c>
      <c r="H68" s="88">
        <v>38198</v>
      </c>
      <c r="I68" s="88"/>
      <c r="J68" s="78" t="s">
        <v>340</v>
      </c>
      <c r="K68" s="88" t="s">
        <v>3481</v>
      </c>
      <c r="L68" s="78" t="s">
        <v>3482</v>
      </c>
      <c r="M68" s="1256" t="s">
        <v>18</v>
      </c>
      <c r="N68" s="1256" t="s">
        <v>18</v>
      </c>
      <c r="O68" s="1256" t="s">
        <v>18</v>
      </c>
      <c r="P68" s="78"/>
      <c r="Q68" s="88"/>
    </row>
    <row r="69" spans="2:17" ht="33.6" customHeight="1">
      <c r="B69" s="88" t="s">
        <v>3209</v>
      </c>
      <c r="C69" s="88" t="s">
        <v>1185</v>
      </c>
      <c r="D69" s="88" t="s">
        <v>3483</v>
      </c>
      <c r="E69" s="88">
        <v>1062285</v>
      </c>
      <c r="F69" s="88" t="s">
        <v>277</v>
      </c>
      <c r="G69" s="88" t="s">
        <v>3484</v>
      </c>
      <c r="H69" s="234">
        <v>40518</v>
      </c>
      <c r="I69" s="88"/>
      <c r="J69" s="78" t="s">
        <v>3485</v>
      </c>
      <c r="K69" s="88" t="s">
        <v>3486</v>
      </c>
      <c r="L69" s="78" t="s">
        <v>3487</v>
      </c>
      <c r="M69" s="1256" t="s">
        <v>18</v>
      </c>
      <c r="N69" s="1256" t="s">
        <v>18</v>
      </c>
      <c r="O69" s="1256" t="s">
        <v>18</v>
      </c>
      <c r="P69" s="78"/>
      <c r="Q69" s="88"/>
    </row>
    <row r="70" spans="2:17">
      <c r="B70" s="208"/>
      <c r="C70" s="208"/>
      <c r="D70" s="208"/>
      <c r="E70" s="208"/>
      <c r="F70" s="208"/>
      <c r="G70" s="208"/>
      <c r="H70" s="715"/>
      <c r="I70" s="208"/>
      <c r="J70" s="41"/>
      <c r="K70" s="208"/>
      <c r="L70" s="41"/>
      <c r="M70" s="127"/>
      <c r="N70" s="127"/>
      <c r="O70" s="128"/>
      <c r="P70" s="41"/>
      <c r="Q70" s="208"/>
    </row>
    <row r="71" spans="2:17" ht="15.75" thickBot="1">
      <c r="B71" s="208"/>
      <c r="C71" s="208"/>
      <c r="D71" s="208"/>
      <c r="E71" s="208"/>
      <c r="F71" s="208"/>
      <c r="G71" s="208"/>
      <c r="H71" s="715"/>
      <c r="I71" s="208"/>
      <c r="J71" s="41"/>
      <c r="K71" s="208"/>
      <c r="L71" s="41"/>
      <c r="M71" s="127"/>
      <c r="N71" s="127"/>
      <c r="O71" s="128"/>
      <c r="P71" s="41"/>
      <c r="Q71" s="208"/>
    </row>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75">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75">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263" customFormat="1">
      <c r="A94" s="1311"/>
      <c r="B94" s="17" t="s">
        <v>29</v>
      </c>
      <c r="C94" s="16"/>
      <c r="D94" s="15"/>
      <c r="E94" s="98"/>
      <c r="F94" s="16"/>
      <c r="G94" s="16"/>
      <c r="H94" s="16"/>
      <c r="I94" s="103"/>
      <c r="J94" s="103"/>
      <c r="K94" s="109">
        <f>SUM(K86:K93)</f>
        <v>15</v>
      </c>
      <c r="L94" s="109">
        <f>SUM(L86:L93)</f>
        <v>18.5</v>
      </c>
      <c r="M94" s="110">
        <f>SUM(M86:M93)</f>
        <v>1536</v>
      </c>
      <c r="N94" s="109">
        <f>SUM(N86:N93)</f>
        <v>0</v>
      </c>
      <c r="O94" s="518"/>
      <c r="P94" s="518"/>
      <c r="Q94" s="18"/>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3" spans="2:7" ht="15.75" thickBot="1"/>
    <row r="114" spans="2:7" ht="54" customHeight="1">
      <c r="B114" s="1283" t="s">
        <v>17</v>
      </c>
      <c r="C114" s="1283" t="s">
        <v>157</v>
      </c>
      <c r="D114" s="1309" t="s">
        <v>158</v>
      </c>
      <c r="E114" s="1283" t="s">
        <v>28</v>
      </c>
      <c r="F114" s="25" t="s">
        <v>228</v>
      </c>
      <c r="G114" s="178"/>
    </row>
    <row r="115" spans="2:7" ht="120.75" customHeight="1">
      <c r="B115" s="1540" t="s">
        <v>229</v>
      </c>
      <c r="C115" s="115" t="s">
        <v>230</v>
      </c>
      <c r="D115" s="1256">
        <v>25</v>
      </c>
      <c r="E115" s="390">
        <v>0</v>
      </c>
      <c r="F115" s="1541">
        <f>+E115+E116+E117</f>
        <v>0</v>
      </c>
      <c r="G115" s="27"/>
    </row>
    <row r="116" spans="2:7" ht="76.150000000000006" customHeight="1">
      <c r="B116" s="1540"/>
      <c r="C116" s="115" t="s">
        <v>231</v>
      </c>
      <c r="D116" s="1262">
        <v>25</v>
      </c>
      <c r="E116" s="390">
        <v>0</v>
      </c>
      <c r="F116" s="1542"/>
      <c r="G116" s="27"/>
    </row>
    <row r="117" spans="2:7" ht="69" customHeight="1">
      <c r="B117" s="1540"/>
      <c r="C117" s="115" t="s">
        <v>232</v>
      </c>
      <c r="D117" s="1256">
        <v>10</v>
      </c>
      <c r="E117" s="390">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+E100</f>
        <v>0</v>
      </c>
      <c r="E124" s="1519">
        <f>+D124+D125</f>
        <v>0</v>
      </c>
    </row>
    <row r="125" spans="2:7" ht="68.25" customHeight="1">
      <c r="B125" s="1302" t="s">
        <v>237</v>
      </c>
      <c r="C125" s="1262">
        <v>60</v>
      </c>
      <c r="D125" s="1256">
        <f>+F115</f>
        <v>0</v>
      </c>
      <c r="E125" s="1520"/>
    </row>
  </sheetData>
  <mergeCells count="40">
    <mergeCell ref="B115:B117"/>
    <mergeCell ref="F115:F117"/>
    <mergeCell ref="E124:E125"/>
    <mergeCell ref="R86:R93"/>
    <mergeCell ref="E100:E102"/>
    <mergeCell ref="B105:N105"/>
    <mergeCell ref="J107:L107"/>
    <mergeCell ref="P107:Q107"/>
    <mergeCell ref="P108:Q110"/>
    <mergeCell ref="Q85:R85"/>
    <mergeCell ref="C51:N51"/>
    <mergeCell ref="B53:N53"/>
    <mergeCell ref="O56:P56"/>
    <mergeCell ref="O57:P57"/>
    <mergeCell ref="B63:N63"/>
    <mergeCell ref="J66:L66"/>
    <mergeCell ref="P66:Q66"/>
    <mergeCell ref="B72:N72"/>
    <mergeCell ref="D75:E75"/>
    <mergeCell ref="D76:E76"/>
    <mergeCell ref="B79:P79"/>
    <mergeCell ref="B82:N82"/>
    <mergeCell ref="R41:R44"/>
    <mergeCell ref="B47:B48"/>
    <mergeCell ref="C47:C48"/>
    <mergeCell ref="D47:E47"/>
    <mergeCell ref="F47:F48"/>
    <mergeCell ref="F49:F50"/>
    <mergeCell ref="C10:E10"/>
    <mergeCell ref="B14:C15"/>
    <mergeCell ref="B16:C16"/>
    <mergeCell ref="E24:E25"/>
    <mergeCell ref="E34:E35"/>
    <mergeCell ref="Q40:R40"/>
    <mergeCell ref="B2:P2"/>
    <mergeCell ref="B4:P4"/>
    <mergeCell ref="C6:N6"/>
    <mergeCell ref="C7:N7"/>
    <mergeCell ref="C8:N8"/>
    <mergeCell ref="C9:N9"/>
  </mergeCells>
  <dataValidations count="2">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zoomScale="80" zoomScaleNormal="80" workbookViewId="0">
      <selection activeCell="B34" sqref="B34"/>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18" width="22.710937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3488</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43</v>
      </c>
      <c r="E15" s="42">
        <v>626484300</v>
      </c>
      <c r="F15" s="513">
        <v>300</v>
      </c>
      <c r="G15" s="150"/>
      <c r="I15" s="45"/>
      <c r="J15" s="45"/>
      <c r="K15" s="45"/>
      <c r="L15" s="45"/>
      <c r="M15" s="45"/>
      <c r="N15" s="1289"/>
    </row>
    <row r="16" spans="2:16" ht="15.75" thickBot="1">
      <c r="B16" s="1517" t="s">
        <v>13</v>
      </c>
      <c r="C16" s="1518"/>
      <c r="D16" s="1265"/>
      <c r="E16" s="151">
        <f>SUM(E15:E15)</f>
        <v>626484300</v>
      </c>
      <c r="F16" s="515">
        <f>SUM(F15:F15)</f>
        <v>300</v>
      </c>
      <c r="G16" s="150"/>
      <c r="H16" s="46"/>
      <c r="I16" s="39"/>
      <c r="J16" s="39"/>
      <c r="K16" s="39"/>
      <c r="L16" s="39"/>
      <c r="M16" s="39"/>
      <c r="N16" s="47"/>
    </row>
    <row r="17" spans="1:14" ht="45.75" thickBot="1">
      <c r="A17" s="48"/>
      <c r="B17" s="49" t="s">
        <v>14</v>
      </c>
      <c r="C17" s="49" t="s">
        <v>15</v>
      </c>
      <c r="E17" s="41"/>
      <c r="F17" s="723"/>
      <c r="G17" s="41"/>
      <c r="H17" s="41"/>
      <c r="I17" s="50"/>
      <c r="J17" s="50"/>
      <c r="K17" s="50"/>
      <c r="L17" s="50"/>
      <c r="M17" s="50"/>
    </row>
    <row r="18" spans="1:14" ht="15.75" thickBot="1">
      <c r="A18" s="51">
        <v>1</v>
      </c>
      <c r="C18" s="223">
        <f>F16*80%</f>
        <v>240</v>
      </c>
      <c r="D18" s="224"/>
      <c r="E18" s="225">
        <f>E16</f>
        <v>626484300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254" t="s">
        <v>19</v>
      </c>
      <c r="E23" s="708"/>
      <c r="F23" s="57"/>
      <c r="G23" s="57"/>
      <c r="H23" s="57"/>
      <c r="I23" s="39"/>
      <c r="J23" s="39"/>
      <c r="K23" s="39"/>
      <c r="L23" s="39"/>
      <c r="M23" s="39"/>
      <c r="N23" s="1289"/>
    </row>
    <row r="24" spans="1:14">
      <c r="A24" s="142"/>
      <c r="B24" s="59" t="s">
        <v>20</v>
      </c>
      <c r="C24" s="59"/>
      <c r="D24" s="712" t="s">
        <v>21</v>
      </c>
      <c r="E24" s="1756"/>
      <c r="F24" s="57"/>
      <c r="G24" s="57"/>
      <c r="H24" s="57"/>
      <c r="I24" s="39"/>
      <c r="J24" s="39"/>
      <c r="K24" s="39"/>
      <c r="L24" s="39"/>
      <c r="M24" s="39"/>
      <c r="N24" s="1289"/>
    </row>
    <row r="25" spans="1:14">
      <c r="A25" s="142"/>
      <c r="B25" s="59" t="s">
        <v>22</v>
      </c>
      <c r="C25" s="59"/>
      <c r="D25" s="712" t="s">
        <v>21</v>
      </c>
      <c r="E25" s="1756"/>
      <c r="F25" s="57"/>
      <c r="G25" s="57"/>
      <c r="H25" s="57"/>
      <c r="I25" s="39"/>
      <c r="J25" s="39"/>
      <c r="K25" s="39"/>
      <c r="L25" s="39"/>
      <c r="M25" s="39"/>
      <c r="N25" s="1289"/>
    </row>
    <row r="26" spans="1:14">
      <c r="A26" s="142"/>
      <c r="B26" s="59" t="s">
        <v>23</v>
      </c>
      <c r="C26" s="59" t="s">
        <v>21</v>
      </c>
      <c r="D26" s="712"/>
      <c r="E26" s="710"/>
      <c r="F26" s="57"/>
      <c r="G26" s="57"/>
      <c r="H26" s="57"/>
      <c r="I26" s="39"/>
      <c r="J26" s="39"/>
      <c r="K26" s="39"/>
      <c r="L26" s="39"/>
      <c r="M26" s="39"/>
      <c r="N26" s="1289"/>
    </row>
    <row r="27" spans="1:14">
      <c r="A27" s="142"/>
      <c r="B27" s="59" t="s">
        <v>24</v>
      </c>
      <c r="C27" s="59"/>
      <c r="D27" s="712" t="s">
        <v>21</v>
      </c>
      <c r="E27" s="710"/>
      <c r="F27" s="57"/>
      <c r="G27" s="57"/>
      <c r="H27" s="57"/>
      <c r="I27" s="39"/>
      <c r="J27" s="39"/>
      <c r="K27" s="39"/>
      <c r="L27" s="39"/>
      <c r="M27" s="39"/>
      <c r="N27" s="1289"/>
    </row>
    <row r="28" spans="1:14">
      <c r="A28" s="142"/>
      <c r="B28" s="88" t="s">
        <v>240</v>
      </c>
      <c r="C28" s="88" t="s">
        <v>21</v>
      </c>
      <c r="D28" s="725"/>
      <c r="E28" s="726"/>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65.25" customHeight="1">
      <c r="A34" s="142"/>
      <c r="B34" s="1302" t="s">
        <v>30</v>
      </c>
      <c r="C34" s="1262">
        <v>40</v>
      </c>
      <c r="D34" s="1256">
        <f>+D124</f>
        <v>0</v>
      </c>
      <c r="E34" s="1519">
        <f>+D34+D35</f>
        <v>0</v>
      </c>
      <c r="F34" s="78"/>
      <c r="G34" s="57"/>
      <c r="H34" s="57"/>
      <c r="I34" s="39"/>
      <c r="J34" s="39"/>
      <c r="K34" s="39"/>
      <c r="L34" s="39"/>
      <c r="M34" s="39"/>
      <c r="N34" s="1289"/>
    </row>
    <row r="35" spans="1:26" ht="82.5" customHeight="1">
      <c r="A35" s="142"/>
      <c r="B35" s="1302" t="s">
        <v>31</v>
      </c>
      <c r="C35" s="1262">
        <v>60</v>
      </c>
      <c r="D35" s="1256">
        <f>+D125</f>
        <v>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t="s">
        <v>518</v>
      </c>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60" customHeight="1">
      <c r="A41" s="1311">
        <v>1</v>
      </c>
      <c r="B41" s="15" t="s">
        <v>3027</v>
      </c>
      <c r="C41" s="15" t="s">
        <v>3027</v>
      </c>
      <c r="D41" s="16" t="s">
        <v>2593</v>
      </c>
      <c r="E41" s="98" t="s">
        <v>3227</v>
      </c>
      <c r="F41" s="16" t="s">
        <v>18</v>
      </c>
      <c r="G41" s="99" t="s">
        <v>5</v>
      </c>
      <c r="H41" s="362">
        <v>40196</v>
      </c>
      <c r="I41" s="362">
        <v>40445</v>
      </c>
      <c r="J41" s="103" t="s">
        <v>19</v>
      </c>
      <c r="K41" s="186">
        <v>9</v>
      </c>
      <c r="L41" s="186"/>
      <c r="M41" s="105">
        <v>4838</v>
      </c>
      <c r="N41" s="105" t="s">
        <v>5</v>
      </c>
      <c r="O41" s="518">
        <v>4209620872</v>
      </c>
      <c r="P41" s="518">
        <v>53</v>
      </c>
      <c r="Q41" s="18"/>
      <c r="R41" s="1753" t="s">
        <v>3228</v>
      </c>
      <c r="S41" s="64"/>
      <c r="T41" s="64"/>
      <c r="U41" s="64"/>
      <c r="V41" s="64"/>
      <c r="W41" s="64"/>
      <c r="X41" s="64"/>
      <c r="Y41" s="64"/>
      <c r="Z41" s="64"/>
    </row>
    <row r="42" spans="1:26" s="1263" customFormat="1" ht="60">
      <c r="A42" s="1311">
        <f>+A41+1</f>
        <v>2</v>
      </c>
      <c r="B42" s="15" t="s">
        <v>3027</v>
      </c>
      <c r="C42" s="15" t="s">
        <v>3027</v>
      </c>
      <c r="D42" s="16" t="s">
        <v>2593</v>
      </c>
      <c r="E42" s="98" t="s">
        <v>3229</v>
      </c>
      <c r="F42" s="16" t="s">
        <v>18</v>
      </c>
      <c r="G42" s="99" t="s">
        <v>5</v>
      </c>
      <c r="H42" s="362">
        <v>40196</v>
      </c>
      <c r="I42" s="362">
        <v>40527</v>
      </c>
      <c r="J42" s="103" t="s">
        <v>19</v>
      </c>
      <c r="K42" s="186">
        <v>2</v>
      </c>
      <c r="L42" s="186">
        <v>8</v>
      </c>
      <c r="M42" s="105">
        <v>6078</v>
      </c>
      <c r="N42" s="105" t="s">
        <v>5</v>
      </c>
      <c r="O42" s="518">
        <v>4867133575</v>
      </c>
      <c r="P42" s="518">
        <v>72</v>
      </c>
      <c r="Q42" s="18" t="s">
        <v>3230</v>
      </c>
      <c r="R42" s="1753"/>
      <c r="S42" s="64"/>
      <c r="T42" s="64"/>
      <c r="U42" s="64"/>
      <c r="V42" s="64"/>
      <c r="W42" s="64"/>
      <c r="X42" s="64"/>
      <c r="Y42" s="64"/>
      <c r="Z42" s="64"/>
    </row>
    <row r="43" spans="1:26" s="1263" customFormat="1" ht="60">
      <c r="A43" s="1311">
        <f>+A42+1</f>
        <v>3</v>
      </c>
      <c r="B43" s="15" t="s">
        <v>3027</v>
      </c>
      <c r="C43" s="15" t="s">
        <v>3027</v>
      </c>
      <c r="D43" s="16" t="s">
        <v>2593</v>
      </c>
      <c r="E43" s="98" t="s">
        <v>3231</v>
      </c>
      <c r="F43" s="16" t="s">
        <v>18</v>
      </c>
      <c r="G43" s="99" t="s">
        <v>5</v>
      </c>
      <c r="H43" s="362">
        <v>40679</v>
      </c>
      <c r="I43" s="362">
        <v>41021</v>
      </c>
      <c r="J43" s="103" t="s">
        <v>19</v>
      </c>
      <c r="K43" s="186">
        <v>11</v>
      </c>
      <c r="L43" s="186"/>
      <c r="M43" s="105">
        <v>270</v>
      </c>
      <c r="N43" s="105" t="s">
        <v>5</v>
      </c>
      <c r="O43" s="518">
        <v>286540101</v>
      </c>
      <c r="P43" s="518">
        <v>74</v>
      </c>
      <c r="Q43" s="18"/>
      <c r="R43" s="1753"/>
      <c r="S43" s="64"/>
      <c r="T43" s="64"/>
      <c r="U43" s="64"/>
      <c r="V43" s="64"/>
      <c r="W43" s="64"/>
      <c r="X43" s="64"/>
      <c r="Y43" s="64"/>
      <c r="Z43" s="64"/>
    </row>
    <row r="44" spans="1:26" s="1263" customFormat="1" ht="60">
      <c r="A44" s="1311">
        <f>+A43+1</f>
        <v>4</v>
      </c>
      <c r="B44" s="15" t="s">
        <v>3027</v>
      </c>
      <c r="C44" s="15" t="s">
        <v>3027</v>
      </c>
      <c r="D44" s="16" t="s">
        <v>245</v>
      </c>
      <c r="E44" s="720">
        <v>2121135</v>
      </c>
      <c r="F44" s="16" t="s">
        <v>18</v>
      </c>
      <c r="G44" s="99" t="s">
        <v>5</v>
      </c>
      <c r="H44" s="362">
        <v>41025</v>
      </c>
      <c r="I44" s="362">
        <v>41147</v>
      </c>
      <c r="J44" s="103" t="s">
        <v>19</v>
      </c>
      <c r="K44" s="186">
        <v>4</v>
      </c>
      <c r="L44" s="186"/>
      <c r="M44" s="105">
        <v>1086</v>
      </c>
      <c r="N44" s="105" t="s">
        <v>5</v>
      </c>
      <c r="O44" s="518">
        <v>360178416</v>
      </c>
      <c r="P44" s="518">
        <v>77</v>
      </c>
      <c r="Q44" s="18"/>
      <c r="R44" s="1753"/>
      <c r="S44" s="64"/>
      <c r="T44" s="64"/>
      <c r="U44" s="64"/>
      <c r="V44" s="64"/>
      <c r="W44" s="64"/>
      <c r="X44" s="64"/>
      <c r="Y44" s="64"/>
      <c r="Z44" s="64"/>
    </row>
    <row r="45" spans="1:26" s="1263" customFormat="1">
      <c r="A45" s="1311"/>
      <c r="B45" s="17" t="s">
        <v>29</v>
      </c>
      <c r="C45" s="16"/>
      <c r="D45" s="15"/>
      <c r="E45" s="98"/>
      <c r="F45" s="16"/>
      <c r="G45" s="16"/>
      <c r="H45" s="16"/>
      <c r="I45" s="103"/>
      <c r="J45" s="103"/>
      <c r="K45" s="109">
        <f>SUM(K41:K44)</f>
        <v>26</v>
      </c>
      <c r="L45" s="109">
        <f>SUM(L41:L44)</f>
        <v>8</v>
      </c>
      <c r="M45" s="110">
        <f>SUM(M41:M44)</f>
        <v>12272</v>
      </c>
      <c r="N45" s="109">
        <f>SUM(N41:N44)</f>
        <v>0</v>
      </c>
      <c r="O45" s="518"/>
      <c r="P45" s="518"/>
      <c r="Q45" s="18"/>
    </row>
    <row r="46" spans="1:26" s="66" customFormat="1">
      <c r="E46" s="68"/>
    </row>
    <row r="47" spans="1:26" s="66" customFormat="1">
      <c r="B47" s="1587" t="s">
        <v>57</v>
      </c>
      <c r="C47" s="1587" t="s">
        <v>58</v>
      </c>
      <c r="D47" s="1589" t="s">
        <v>59</v>
      </c>
      <c r="E47" s="1589"/>
      <c r="F47" s="1589" t="s">
        <v>79</v>
      </c>
    </row>
    <row r="48" spans="1:26" s="66" customFormat="1">
      <c r="B48" s="1588"/>
      <c r="C48" s="1588"/>
      <c r="D48" s="1283" t="s">
        <v>60</v>
      </c>
      <c r="E48" s="118" t="s">
        <v>61</v>
      </c>
      <c r="F48" s="1589"/>
    </row>
    <row r="49" spans="2:17" s="66" customFormat="1" ht="30.6" customHeight="1">
      <c r="B49" s="19" t="s">
        <v>62</v>
      </c>
      <c r="C49" s="160">
        <f>+K45</f>
        <v>26</v>
      </c>
      <c r="D49" s="90"/>
      <c r="E49" s="90" t="s">
        <v>21</v>
      </c>
      <c r="F49" s="1528" t="s">
        <v>3228</v>
      </c>
      <c r="G49" s="112"/>
      <c r="H49" s="112"/>
      <c r="I49" s="112"/>
      <c r="J49" s="112"/>
      <c r="K49" s="112"/>
      <c r="L49" s="112"/>
      <c r="M49" s="112"/>
    </row>
    <row r="50" spans="2:17" s="66" customFormat="1" ht="30" customHeight="1">
      <c r="B50" s="19" t="s">
        <v>64</v>
      </c>
      <c r="C50" s="160">
        <f>+M45</f>
        <v>12272</v>
      </c>
      <c r="D50" s="90"/>
      <c r="E50" s="90" t="s">
        <v>21</v>
      </c>
      <c r="F50" s="1528"/>
    </row>
    <row r="51" spans="2:17" s="66" customFormat="1">
      <c r="B51" s="113"/>
      <c r="C51" s="1512"/>
      <c r="D51" s="1512"/>
      <c r="E51" s="1512"/>
      <c r="F51" s="1512"/>
      <c r="G51" s="1512"/>
      <c r="H51" s="1512"/>
      <c r="I51" s="1512"/>
      <c r="J51" s="1512"/>
      <c r="K51" s="1512"/>
      <c r="L51" s="1512"/>
      <c r="M51" s="1512"/>
      <c r="N51" s="1512"/>
    </row>
    <row r="52" spans="2:17" ht="15.75"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c r="B57" s="72" t="s">
        <v>1428</v>
      </c>
      <c r="C57" s="72" t="s">
        <v>251</v>
      </c>
      <c r="D57" s="74"/>
      <c r="E57" s="74"/>
      <c r="F57" s="76"/>
      <c r="G57" s="76"/>
      <c r="H57" s="76" t="s">
        <v>18</v>
      </c>
      <c r="I57" s="77"/>
      <c r="J57" s="77"/>
      <c r="K57" s="59"/>
      <c r="L57" s="59"/>
      <c r="M57" s="59"/>
      <c r="N57" s="59"/>
      <c r="O57" s="1526"/>
      <c r="P57" s="1527"/>
      <c r="Q57" s="59"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6" spans="2:17" ht="76.5" customHeight="1">
      <c r="B66" s="1309" t="s">
        <v>88</v>
      </c>
      <c r="C66" s="1309" t="s">
        <v>89</v>
      </c>
      <c r="D66" s="1309" t="s">
        <v>90</v>
      </c>
      <c r="E66" s="1309" t="s">
        <v>91</v>
      </c>
      <c r="F66" s="1309" t="s">
        <v>92</v>
      </c>
      <c r="G66" s="1309" t="s">
        <v>93</v>
      </c>
      <c r="H66" s="1309" t="s">
        <v>94</v>
      </c>
      <c r="I66" s="1309" t="s">
        <v>95</v>
      </c>
      <c r="J66" s="1522" t="s">
        <v>164</v>
      </c>
      <c r="K66" s="1529"/>
      <c r="L66" s="1523"/>
      <c r="M66" s="1309" t="s">
        <v>97</v>
      </c>
      <c r="N66" s="1309" t="s">
        <v>234</v>
      </c>
      <c r="O66" s="1309" t="s">
        <v>235</v>
      </c>
      <c r="P66" s="1522" t="s">
        <v>79</v>
      </c>
      <c r="Q66" s="1523"/>
    </row>
    <row r="67" spans="2:17" ht="60.75" customHeight="1">
      <c r="B67" s="88" t="s">
        <v>356</v>
      </c>
      <c r="C67" s="88" t="s">
        <v>1634</v>
      </c>
      <c r="D67" s="88" t="s">
        <v>3489</v>
      </c>
      <c r="E67" s="88">
        <v>56055305</v>
      </c>
      <c r="F67" s="88" t="s">
        <v>3275</v>
      </c>
      <c r="G67" s="88" t="s">
        <v>1105</v>
      </c>
      <c r="H67" s="234">
        <v>34905</v>
      </c>
      <c r="I67" s="88"/>
      <c r="J67" s="78" t="s">
        <v>3490</v>
      </c>
      <c r="K67" s="88" t="s">
        <v>3491</v>
      </c>
      <c r="L67" s="78" t="s">
        <v>3492</v>
      </c>
      <c r="M67" s="1256" t="s">
        <v>18</v>
      </c>
      <c r="N67" s="1256" t="s">
        <v>18</v>
      </c>
      <c r="O67" s="1256" t="s">
        <v>18</v>
      </c>
      <c r="P67" s="78"/>
      <c r="Q67" s="88"/>
    </row>
    <row r="68" spans="2:17" ht="60.75" customHeight="1">
      <c r="B68" s="88" t="s">
        <v>3209</v>
      </c>
      <c r="C68" s="88" t="s">
        <v>1634</v>
      </c>
      <c r="D68" s="88" t="s">
        <v>3493</v>
      </c>
      <c r="E68" s="88">
        <v>1016002069</v>
      </c>
      <c r="F68" s="88" t="s">
        <v>3275</v>
      </c>
      <c r="G68" s="88" t="s">
        <v>3494</v>
      </c>
      <c r="H68" s="88">
        <v>39563</v>
      </c>
      <c r="I68" s="88"/>
      <c r="J68" s="78" t="s">
        <v>3495</v>
      </c>
      <c r="K68" s="88" t="s">
        <v>3496</v>
      </c>
      <c r="L68" s="78" t="s">
        <v>3497</v>
      </c>
      <c r="M68" s="1256" t="s">
        <v>18</v>
      </c>
      <c r="N68" s="1256" t="s">
        <v>18</v>
      </c>
      <c r="O68" s="1256" t="s">
        <v>18</v>
      </c>
      <c r="P68" s="78"/>
      <c r="Q68" s="88"/>
    </row>
    <row r="69" spans="2:17" ht="33.6" customHeight="1">
      <c r="B69" s="88" t="s">
        <v>3209</v>
      </c>
      <c r="C69" s="88" t="s">
        <v>1634</v>
      </c>
      <c r="D69" s="88" t="s">
        <v>3498</v>
      </c>
      <c r="E69" s="88">
        <v>1121860151</v>
      </c>
      <c r="F69" s="88" t="s">
        <v>1316</v>
      </c>
      <c r="G69" s="88" t="s">
        <v>278</v>
      </c>
      <c r="H69" s="234">
        <v>41619</v>
      </c>
      <c r="I69" s="88"/>
      <c r="J69" s="78" t="s">
        <v>3499</v>
      </c>
      <c r="K69" s="88" t="s">
        <v>3500</v>
      </c>
      <c r="L69" s="78" t="s">
        <v>3501</v>
      </c>
      <c r="M69" s="1256" t="s">
        <v>18</v>
      </c>
      <c r="N69" s="1256" t="s">
        <v>18</v>
      </c>
      <c r="O69" s="1256" t="s">
        <v>18</v>
      </c>
      <c r="P69" s="78"/>
      <c r="Q69" s="88"/>
    </row>
    <row r="70" spans="2:17">
      <c r="B70" s="208"/>
      <c r="C70" s="208"/>
      <c r="D70" s="208"/>
      <c r="E70" s="208"/>
      <c r="F70" s="208"/>
      <c r="G70" s="208"/>
      <c r="H70" s="715"/>
      <c r="I70" s="208"/>
      <c r="J70" s="41"/>
      <c r="K70" s="208"/>
      <c r="L70" s="41"/>
      <c r="M70" s="127"/>
      <c r="N70" s="127"/>
      <c r="O70" s="128"/>
      <c r="P70" s="41"/>
      <c r="Q70" s="208"/>
    </row>
    <row r="71" spans="2:17" ht="15.75" thickBot="1">
      <c r="B71" s="208"/>
      <c r="C71" s="208"/>
      <c r="D71" s="208"/>
      <c r="E71" s="208"/>
      <c r="F71" s="208"/>
      <c r="G71" s="208"/>
      <c r="H71" s="715"/>
      <c r="I71" s="208"/>
      <c r="J71" s="41"/>
      <c r="K71" s="208"/>
      <c r="L71" s="41"/>
      <c r="M71" s="127"/>
      <c r="N71" s="127"/>
      <c r="O71" s="128"/>
      <c r="P71" s="41"/>
      <c r="Q71" s="208"/>
    </row>
    <row r="72" spans="2:17" ht="15.75" thickBot="1">
      <c r="B72" s="1532" t="s">
        <v>139</v>
      </c>
      <c r="C72" s="1533"/>
      <c r="D72" s="1533"/>
      <c r="E72" s="1533"/>
      <c r="F72" s="1533"/>
      <c r="G72" s="1533"/>
      <c r="H72" s="1533"/>
      <c r="I72" s="1533"/>
      <c r="J72" s="1533"/>
      <c r="K72" s="1533"/>
      <c r="L72" s="1533"/>
      <c r="M72" s="1533"/>
      <c r="N72" s="1534"/>
    </row>
    <row r="75" spans="2:17" ht="46.15" customHeight="1">
      <c r="B75" s="22" t="s">
        <v>17</v>
      </c>
      <c r="C75" s="22" t="s">
        <v>80</v>
      </c>
      <c r="D75" s="1522" t="s">
        <v>79</v>
      </c>
      <c r="E75" s="1523"/>
    </row>
    <row r="76" spans="2:17" ht="46.9" customHeight="1">
      <c r="B76" s="78" t="s">
        <v>140</v>
      </c>
      <c r="C76" s="59" t="s">
        <v>18</v>
      </c>
      <c r="D76" s="1535"/>
      <c r="E76" s="1535"/>
    </row>
    <row r="79" spans="2:17">
      <c r="B79" s="1505" t="s">
        <v>141</v>
      </c>
      <c r="C79" s="1506"/>
      <c r="D79" s="1506"/>
      <c r="E79" s="1506"/>
      <c r="F79" s="1506"/>
      <c r="G79" s="1506"/>
      <c r="H79" s="1506"/>
      <c r="I79" s="1506"/>
      <c r="J79" s="1506"/>
      <c r="K79" s="1506"/>
      <c r="L79" s="1506"/>
      <c r="M79" s="1506"/>
      <c r="N79" s="1506"/>
      <c r="O79" s="1506"/>
      <c r="P79" s="1506"/>
    </row>
    <row r="81" spans="1:26" ht="15.75" thickBot="1"/>
    <row r="82" spans="1:26" ht="15.75" thickBot="1">
      <c r="B82" s="1532" t="s">
        <v>142</v>
      </c>
      <c r="C82" s="1533"/>
      <c r="D82" s="1533"/>
      <c r="E82" s="1533"/>
      <c r="F82" s="1533"/>
      <c r="G82" s="1533"/>
      <c r="H82" s="1533"/>
      <c r="I82" s="1533"/>
      <c r="J82" s="1533"/>
      <c r="K82" s="1533"/>
      <c r="L82" s="1533"/>
      <c r="M82" s="1533"/>
      <c r="N82" s="1534"/>
    </row>
    <row r="84" spans="1:26" ht="15.75" thickBot="1">
      <c r="M84" s="10"/>
      <c r="N84" s="10"/>
    </row>
    <row r="85" spans="1:26" s="39" customFormat="1" ht="109.5" customHeight="1">
      <c r="B85" s="11" t="s">
        <v>33</v>
      </c>
      <c r="C85" s="11" t="s">
        <v>34</v>
      </c>
      <c r="D85" s="11" t="s">
        <v>35</v>
      </c>
      <c r="E85" s="11" t="s">
        <v>36</v>
      </c>
      <c r="F85" s="11" t="s">
        <v>37</v>
      </c>
      <c r="G85" s="11" t="s">
        <v>38</v>
      </c>
      <c r="H85" s="11" t="s">
        <v>39</v>
      </c>
      <c r="I85" s="11" t="s">
        <v>40</v>
      </c>
      <c r="J85" s="11" t="s">
        <v>41</v>
      </c>
      <c r="K85" s="11" t="s">
        <v>42</v>
      </c>
      <c r="L85" s="11" t="s">
        <v>43</v>
      </c>
      <c r="M85" s="12" t="s">
        <v>44</v>
      </c>
      <c r="N85" s="11" t="s">
        <v>45</v>
      </c>
      <c r="O85" s="11" t="s">
        <v>46</v>
      </c>
      <c r="P85" s="13" t="s">
        <v>47</v>
      </c>
      <c r="Q85" s="1752" t="s">
        <v>48</v>
      </c>
      <c r="R85" s="1752"/>
    </row>
    <row r="86" spans="1:26" s="1263" customFormat="1" ht="60">
      <c r="A86" s="1311">
        <v>1</v>
      </c>
      <c r="B86" s="15" t="s">
        <v>3027</v>
      </c>
      <c r="C86" s="15" t="s">
        <v>3027</v>
      </c>
      <c r="D86" s="15" t="s">
        <v>2593</v>
      </c>
      <c r="E86" s="303" t="s">
        <v>3062</v>
      </c>
      <c r="F86" s="281" t="s">
        <v>18</v>
      </c>
      <c r="G86" s="274" t="s">
        <v>5</v>
      </c>
      <c r="H86" s="275">
        <v>40679</v>
      </c>
      <c r="I86" s="275">
        <v>40710</v>
      </c>
      <c r="J86" s="276" t="s">
        <v>19</v>
      </c>
      <c r="K86" s="441">
        <v>1</v>
      </c>
      <c r="L86" s="705"/>
      <c r="M86" s="277">
        <v>450</v>
      </c>
      <c r="N86" s="277" t="s">
        <v>51</v>
      </c>
      <c r="O86" s="277">
        <v>40622671</v>
      </c>
      <c r="P86" s="523">
        <v>897</v>
      </c>
      <c r="Q86" s="323"/>
      <c r="R86" s="1755" t="s">
        <v>3228</v>
      </c>
      <c r="S86" s="64"/>
      <c r="T86" s="64"/>
      <c r="U86" s="64"/>
      <c r="V86" s="64"/>
      <c r="W86" s="64"/>
      <c r="X86" s="64"/>
      <c r="Y86" s="64"/>
      <c r="Z86" s="64"/>
    </row>
    <row r="87" spans="1:26" s="1263" customFormat="1" ht="60">
      <c r="A87" s="1311">
        <f>+A86+1</f>
        <v>2</v>
      </c>
      <c r="B87" s="15" t="s">
        <v>3027</v>
      </c>
      <c r="C87" s="15" t="s">
        <v>3027</v>
      </c>
      <c r="D87" s="15" t="s">
        <v>2593</v>
      </c>
      <c r="E87" s="303" t="s">
        <v>3064</v>
      </c>
      <c r="F87" s="281" t="s">
        <v>18</v>
      </c>
      <c r="G87" s="274" t="s">
        <v>5</v>
      </c>
      <c r="H87" s="275">
        <v>40735</v>
      </c>
      <c r="I87" s="275">
        <v>40887</v>
      </c>
      <c r="J87" s="276" t="s">
        <v>19</v>
      </c>
      <c r="K87" s="441">
        <v>5</v>
      </c>
      <c r="L87" s="705"/>
      <c r="M87" s="277">
        <v>1086</v>
      </c>
      <c r="N87" s="277" t="s">
        <v>51</v>
      </c>
      <c r="O87" s="523">
        <v>499553539</v>
      </c>
      <c r="P87" s="523">
        <v>897</v>
      </c>
      <c r="Q87" s="323"/>
      <c r="R87" s="1755"/>
      <c r="S87" s="64"/>
      <c r="T87" s="64"/>
      <c r="U87" s="64"/>
      <c r="V87" s="64"/>
      <c r="W87" s="64"/>
      <c r="X87" s="64"/>
      <c r="Y87" s="64"/>
      <c r="Z87" s="64"/>
    </row>
    <row r="88" spans="1:26" s="1263" customFormat="1" ht="75">
      <c r="A88" s="1311">
        <f t="shared" ref="A88:A93" si="0">+A87+1</f>
        <v>3</v>
      </c>
      <c r="B88" s="15" t="s">
        <v>3027</v>
      </c>
      <c r="C88" s="15" t="s">
        <v>3027</v>
      </c>
      <c r="D88" s="15" t="s">
        <v>2593</v>
      </c>
      <c r="E88" s="303" t="s">
        <v>3065</v>
      </c>
      <c r="F88" s="281" t="s">
        <v>18</v>
      </c>
      <c r="G88" s="274" t="s">
        <v>5</v>
      </c>
      <c r="H88" s="275">
        <v>40847</v>
      </c>
      <c r="I88" s="275">
        <v>40893</v>
      </c>
      <c r="J88" s="276" t="s">
        <v>19</v>
      </c>
      <c r="K88" s="441">
        <v>0</v>
      </c>
      <c r="L88" s="705">
        <v>1.5</v>
      </c>
      <c r="M88" s="277"/>
      <c r="N88" s="277" t="s">
        <v>51</v>
      </c>
      <c r="O88" s="523">
        <v>69108928</v>
      </c>
      <c r="P88" s="523" t="s">
        <v>3066</v>
      </c>
      <c r="Q88" s="323" t="s">
        <v>3067</v>
      </c>
      <c r="R88" s="1755"/>
      <c r="S88" s="64"/>
      <c r="T88" s="64"/>
      <c r="U88" s="64"/>
      <c r="V88" s="64"/>
      <c r="W88" s="64"/>
      <c r="X88" s="64"/>
      <c r="Y88" s="64"/>
      <c r="Z88" s="64"/>
    </row>
    <row r="89" spans="1:26" s="1263" customFormat="1" ht="75">
      <c r="A89" s="1311">
        <f t="shared" si="0"/>
        <v>4</v>
      </c>
      <c r="B89" s="15" t="s">
        <v>3027</v>
      </c>
      <c r="C89" s="15" t="s">
        <v>3027</v>
      </c>
      <c r="D89" s="15" t="s">
        <v>245</v>
      </c>
      <c r="E89" s="441">
        <v>2111601</v>
      </c>
      <c r="F89" s="281" t="s">
        <v>18</v>
      </c>
      <c r="G89" s="274" t="s">
        <v>5</v>
      </c>
      <c r="H89" s="275">
        <v>40815</v>
      </c>
      <c r="I89" s="275">
        <v>40969</v>
      </c>
      <c r="J89" s="276" t="s">
        <v>19</v>
      </c>
      <c r="K89" s="441">
        <v>3</v>
      </c>
      <c r="L89" s="705">
        <v>3</v>
      </c>
      <c r="M89" s="277"/>
      <c r="N89" s="277" t="s">
        <v>51</v>
      </c>
      <c r="O89" s="523">
        <v>191963545</v>
      </c>
      <c r="P89" s="523">
        <v>901</v>
      </c>
      <c r="Q89" s="323" t="s">
        <v>3068</v>
      </c>
      <c r="R89" s="1755"/>
      <c r="S89" s="64"/>
      <c r="T89" s="64"/>
      <c r="U89" s="64"/>
      <c r="V89" s="64"/>
      <c r="W89" s="64"/>
      <c r="X89" s="64"/>
      <c r="Y89" s="64"/>
      <c r="Z89" s="64"/>
    </row>
    <row r="90" spans="1:26" s="1263" customFormat="1" ht="60">
      <c r="A90" s="1311">
        <f t="shared" si="0"/>
        <v>5</v>
      </c>
      <c r="B90" s="15" t="s">
        <v>3027</v>
      </c>
      <c r="C90" s="15" t="s">
        <v>3027</v>
      </c>
      <c r="D90" s="15" t="s">
        <v>245</v>
      </c>
      <c r="E90" s="441">
        <v>2111722</v>
      </c>
      <c r="F90" s="281" t="s">
        <v>18</v>
      </c>
      <c r="G90" s="274" t="s">
        <v>5</v>
      </c>
      <c r="H90" s="275">
        <v>40820</v>
      </c>
      <c r="I90" s="275">
        <v>40974</v>
      </c>
      <c r="J90" s="276" t="s">
        <v>19</v>
      </c>
      <c r="K90" s="441">
        <v>0</v>
      </c>
      <c r="L90" s="705">
        <v>5</v>
      </c>
      <c r="M90" s="277"/>
      <c r="N90" s="277" t="s">
        <v>51</v>
      </c>
      <c r="O90" s="523">
        <v>265331448</v>
      </c>
      <c r="P90" s="523">
        <v>903</v>
      </c>
      <c r="Q90" s="323" t="s">
        <v>3069</v>
      </c>
      <c r="R90" s="1755"/>
      <c r="S90" s="64"/>
      <c r="T90" s="64"/>
      <c r="U90" s="64"/>
      <c r="V90" s="64"/>
      <c r="W90" s="64"/>
      <c r="X90" s="64"/>
      <c r="Y90" s="64"/>
      <c r="Z90" s="64"/>
    </row>
    <row r="91" spans="1:26" s="1263" customFormat="1" ht="60">
      <c r="A91" s="1311">
        <f t="shared" si="0"/>
        <v>6</v>
      </c>
      <c r="B91" s="15" t="s">
        <v>3027</v>
      </c>
      <c r="C91" s="15" t="s">
        <v>3027</v>
      </c>
      <c r="D91" s="15" t="s">
        <v>245</v>
      </c>
      <c r="E91" s="441">
        <v>2111723</v>
      </c>
      <c r="F91" s="281" t="s">
        <v>18</v>
      </c>
      <c r="G91" s="274" t="s">
        <v>5</v>
      </c>
      <c r="H91" s="275">
        <v>40820</v>
      </c>
      <c r="I91" s="275">
        <v>40974</v>
      </c>
      <c r="J91" s="276" t="s">
        <v>19</v>
      </c>
      <c r="K91" s="441"/>
      <c r="L91" s="705">
        <v>5</v>
      </c>
      <c r="M91" s="277"/>
      <c r="N91" s="277" t="s">
        <v>51</v>
      </c>
      <c r="O91" s="523">
        <v>312376639</v>
      </c>
      <c r="P91" s="523">
        <v>905</v>
      </c>
      <c r="Q91" s="323" t="s">
        <v>3070</v>
      </c>
      <c r="R91" s="1755"/>
      <c r="S91" s="64"/>
      <c r="T91" s="64"/>
      <c r="U91" s="64"/>
      <c r="V91" s="64"/>
      <c r="W91" s="64"/>
      <c r="X91" s="64"/>
      <c r="Y91" s="64"/>
      <c r="Z91" s="64"/>
    </row>
    <row r="92" spans="1:26" s="1263" customFormat="1" ht="60">
      <c r="A92" s="1311">
        <f t="shared" si="0"/>
        <v>7</v>
      </c>
      <c r="B92" s="15" t="s">
        <v>3027</v>
      </c>
      <c r="C92" s="15" t="s">
        <v>3027</v>
      </c>
      <c r="D92" s="15" t="s">
        <v>245</v>
      </c>
      <c r="E92" s="441">
        <v>2121025</v>
      </c>
      <c r="F92" s="281" t="s">
        <v>18</v>
      </c>
      <c r="G92" s="274" t="s">
        <v>5</v>
      </c>
      <c r="H92" s="275">
        <v>41024</v>
      </c>
      <c r="I92" s="275">
        <v>41181</v>
      </c>
      <c r="J92" s="276" t="s">
        <v>19</v>
      </c>
      <c r="K92" s="441">
        <v>6</v>
      </c>
      <c r="L92" s="705"/>
      <c r="M92" s="277"/>
      <c r="N92" s="277" t="s">
        <v>51</v>
      </c>
      <c r="O92" s="523">
        <v>241060482</v>
      </c>
      <c r="P92" s="523">
        <v>907</v>
      </c>
      <c r="Q92" s="323"/>
      <c r="R92" s="1755"/>
      <c r="S92" s="64"/>
      <c r="T92" s="64"/>
      <c r="U92" s="64"/>
      <c r="V92" s="64"/>
      <c r="W92" s="64"/>
      <c r="X92" s="64"/>
      <c r="Y92" s="64"/>
      <c r="Z92" s="64"/>
    </row>
    <row r="93" spans="1:26" s="1263" customFormat="1" ht="60">
      <c r="A93" s="1311">
        <f t="shared" si="0"/>
        <v>8</v>
      </c>
      <c r="B93" s="15" t="s">
        <v>3027</v>
      </c>
      <c r="C93" s="15" t="s">
        <v>3027</v>
      </c>
      <c r="D93" s="15" t="s">
        <v>245</v>
      </c>
      <c r="E93" s="441">
        <v>2121042</v>
      </c>
      <c r="F93" s="281" t="s">
        <v>18</v>
      </c>
      <c r="G93" s="274" t="s">
        <v>5</v>
      </c>
      <c r="H93" s="275">
        <v>41033</v>
      </c>
      <c r="I93" s="275">
        <v>41182</v>
      </c>
      <c r="J93" s="276" t="s">
        <v>19</v>
      </c>
      <c r="K93" s="441"/>
      <c r="L93" s="705">
        <v>4</v>
      </c>
      <c r="M93" s="277"/>
      <c r="N93" s="277" t="s">
        <v>51</v>
      </c>
      <c r="O93" s="523">
        <v>324713762</v>
      </c>
      <c r="P93" s="523">
        <v>909</v>
      </c>
      <c r="Q93" s="323" t="s">
        <v>3071</v>
      </c>
      <c r="R93" s="1755"/>
      <c r="S93" s="64"/>
      <c r="T93" s="64"/>
      <c r="U93" s="64"/>
      <c r="V93" s="64"/>
      <c r="W93" s="64"/>
      <c r="X93" s="64"/>
      <c r="Y93" s="64"/>
      <c r="Z93" s="64"/>
    </row>
    <row r="94" spans="1:26" s="1263" customFormat="1">
      <c r="A94" s="1311"/>
      <c r="B94" s="17" t="s">
        <v>29</v>
      </c>
      <c r="C94" s="16"/>
      <c r="D94" s="15"/>
      <c r="E94" s="98"/>
      <c r="F94" s="16"/>
      <c r="G94" s="16"/>
      <c r="H94" s="16"/>
      <c r="I94" s="103"/>
      <c r="J94" s="103"/>
      <c r="K94" s="109">
        <f>SUM(K86:K93)</f>
        <v>15</v>
      </c>
      <c r="L94" s="109">
        <f>SUM(L86:L93)</f>
        <v>18.5</v>
      </c>
      <c r="M94" s="110">
        <f>SUM(M86:M93)</f>
        <v>1536</v>
      </c>
      <c r="N94" s="109">
        <f>SUM(N86:N93)</f>
        <v>0</v>
      </c>
      <c r="O94" s="518"/>
      <c r="P94" s="518"/>
      <c r="Q94" s="18"/>
    </row>
    <row r="95" spans="1:26">
      <c r="B95" s="66"/>
      <c r="C95" s="66"/>
      <c r="D95" s="66"/>
      <c r="E95" s="68"/>
      <c r="F95" s="66"/>
      <c r="G95" s="66"/>
      <c r="H95" s="66"/>
      <c r="I95" s="66"/>
      <c r="J95" s="66"/>
      <c r="K95" s="66"/>
      <c r="L95" s="66"/>
      <c r="M95" s="66"/>
      <c r="N95" s="66"/>
      <c r="O95" s="66"/>
      <c r="P95" s="66"/>
    </row>
    <row r="96" spans="1:26">
      <c r="B96" s="19" t="s">
        <v>156</v>
      </c>
      <c r="C96" s="84">
        <f>+K94</f>
        <v>15</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389">
        <v>0</v>
      </c>
      <c r="E100" s="1536">
        <f>+D100+D101+D102</f>
        <v>0</v>
      </c>
    </row>
    <row r="101" spans="2:17">
      <c r="B101" s="85" t="s">
        <v>161</v>
      </c>
      <c r="C101" s="71">
        <v>30</v>
      </c>
      <c r="D101" s="390">
        <v>0</v>
      </c>
      <c r="E101" s="1537"/>
    </row>
    <row r="102" spans="2:17" ht="15.75" thickBot="1">
      <c r="B102" s="85" t="s">
        <v>162</v>
      </c>
      <c r="C102" s="87">
        <v>40</v>
      </c>
      <c r="D102" s="391">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45">
      <c r="B108" s="192" t="s">
        <v>1495</v>
      </c>
      <c r="C108" s="192"/>
      <c r="D108" s="72"/>
      <c r="E108" s="72"/>
      <c r="F108" s="72"/>
      <c r="G108" s="72"/>
      <c r="H108" s="72"/>
      <c r="I108" s="74"/>
      <c r="J108" s="88" t="s">
        <v>165</v>
      </c>
      <c r="K108" s="89" t="s">
        <v>166</v>
      </c>
      <c r="L108" s="77" t="s">
        <v>167</v>
      </c>
      <c r="M108" s="59"/>
      <c r="N108" s="59"/>
      <c r="O108" s="59"/>
      <c r="P108" s="1689" t="s">
        <v>3238</v>
      </c>
      <c r="Q108" s="1690"/>
    </row>
    <row r="109" spans="2:17" ht="30">
      <c r="B109" s="192" t="s">
        <v>1075</v>
      </c>
      <c r="C109" s="192"/>
      <c r="D109" s="72"/>
      <c r="E109" s="72"/>
      <c r="F109" s="72"/>
      <c r="G109" s="72"/>
      <c r="H109" s="72"/>
      <c r="I109" s="74"/>
      <c r="J109" s="88"/>
      <c r="K109" s="89"/>
      <c r="L109" s="77"/>
      <c r="M109" s="59"/>
      <c r="N109" s="59"/>
      <c r="O109" s="59"/>
      <c r="P109" s="1691"/>
      <c r="Q109" s="1692"/>
    </row>
    <row r="110" spans="2:17" ht="30">
      <c r="B110" s="192" t="s">
        <v>227</v>
      </c>
      <c r="C110" s="192"/>
      <c r="D110" s="72"/>
      <c r="E110" s="72"/>
      <c r="F110" s="72"/>
      <c r="G110" s="72"/>
      <c r="H110" s="72"/>
      <c r="I110" s="74"/>
      <c r="J110" s="88"/>
      <c r="K110" s="77"/>
      <c r="L110" s="77"/>
      <c r="M110" s="59"/>
      <c r="N110" s="59"/>
      <c r="O110" s="59"/>
      <c r="P110" s="1705"/>
      <c r="Q110" s="1706"/>
    </row>
    <row r="113" spans="2:7" ht="15.75" thickBot="1"/>
    <row r="114" spans="2:7" ht="54" customHeight="1">
      <c r="B114" s="1283" t="s">
        <v>17</v>
      </c>
      <c r="C114" s="1283" t="s">
        <v>157</v>
      </c>
      <c r="D114" s="1309" t="s">
        <v>158</v>
      </c>
      <c r="E114" s="1283" t="s">
        <v>28</v>
      </c>
      <c r="F114" s="25" t="s">
        <v>228</v>
      </c>
      <c r="G114" s="178"/>
    </row>
    <row r="115" spans="2:7" ht="120.75" customHeight="1">
      <c r="B115" s="1540" t="s">
        <v>229</v>
      </c>
      <c r="C115" s="115" t="s">
        <v>230</v>
      </c>
      <c r="D115" s="1256">
        <v>25</v>
      </c>
      <c r="E115" s="390">
        <v>0</v>
      </c>
      <c r="F115" s="1541">
        <f>+E115+E116+E117</f>
        <v>0</v>
      </c>
      <c r="G115" s="27"/>
    </row>
    <row r="116" spans="2:7" ht="76.150000000000006" customHeight="1">
      <c r="B116" s="1540"/>
      <c r="C116" s="115" t="s">
        <v>231</v>
      </c>
      <c r="D116" s="1262">
        <v>25</v>
      </c>
      <c r="E116" s="390">
        <v>0</v>
      </c>
      <c r="F116" s="1542"/>
      <c r="G116" s="27"/>
    </row>
    <row r="117" spans="2:7" ht="69" customHeight="1">
      <c r="B117" s="1540"/>
      <c r="C117" s="115" t="s">
        <v>232</v>
      </c>
      <c r="D117" s="1256">
        <v>10</v>
      </c>
      <c r="E117" s="390">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+E100</f>
        <v>0</v>
      </c>
      <c r="E124" s="1519">
        <f>+D124+D125</f>
        <v>0</v>
      </c>
    </row>
    <row r="125" spans="2:7" ht="68.25" customHeight="1">
      <c r="B125" s="1302" t="s">
        <v>237</v>
      </c>
      <c r="C125" s="1262">
        <v>60</v>
      </c>
      <c r="D125" s="1256">
        <f>+F115</f>
        <v>0</v>
      </c>
      <c r="E125" s="1520"/>
    </row>
  </sheetData>
  <mergeCells count="41">
    <mergeCell ref="P108:Q110"/>
    <mergeCell ref="B115:B117"/>
    <mergeCell ref="F115:F117"/>
    <mergeCell ref="E124:E125"/>
    <mergeCell ref="B82:N82"/>
    <mergeCell ref="Q85:R85"/>
    <mergeCell ref="R86:R93"/>
    <mergeCell ref="E100:E102"/>
    <mergeCell ref="B105:N105"/>
    <mergeCell ref="J107:L107"/>
    <mergeCell ref="P107:Q107"/>
    <mergeCell ref="B79:P79"/>
    <mergeCell ref="F49:F50"/>
    <mergeCell ref="C51:N51"/>
    <mergeCell ref="B53:N53"/>
    <mergeCell ref="O56:P56"/>
    <mergeCell ref="O57:P57"/>
    <mergeCell ref="B63:N63"/>
    <mergeCell ref="J66:L66"/>
    <mergeCell ref="P66:Q66"/>
    <mergeCell ref="B72:N72"/>
    <mergeCell ref="D75:E75"/>
    <mergeCell ref="D76:E76"/>
    <mergeCell ref="Q40:R40"/>
    <mergeCell ref="R41:R44"/>
    <mergeCell ref="B47:B48"/>
    <mergeCell ref="C47:C48"/>
    <mergeCell ref="D47:E47"/>
    <mergeCell ref="F47:F48"/>
    <mergeCell ref="M37:N37"/>
    <mergeCell ref="B2:P2"/>
    <mergeCell ref="B4:P4"/>
    <mergeCell ref="C6:N6"/>
    <mergeCell ref="C7:N7"/>
    <mergeCell ref="C8:N8"/>
    <mergeCell ref="C9:N9"/>
    <mergeCell ref="C10:E10"/>
    <mergeCell ref="B14:C15"/>
    <mergeCell ref="B16:C16"/>
    <mergeCell ref="E24:E25"/>
    <mergeCell ref="E34:E35"/>
  </mergeCells>
  <dataValidations count="2">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topLeftCell="A13" zoomScale="80" zoomScaleNormal="80" workbookViewId="0">
      <selection activeCell="B34" sqref="B34"/>
    </sheetView>
  </sheetViews>
  <sheetFormatPr baseColWidth="10" defaultRowHeight="15"/>
  <cols>
    <col min="1" max="1" width="3.140625" style="28" bestFit="1" customWidth="1"/>
    <col min="2" max="2" width="50.7109375" style="28" customWidth="1"/>
    <col min="3" max="3" width="32.85546875" style="28" customWidth="1"/>
    <col min="4" max="4" width="37.140625" style="28" customWidth="1"/>
    <col min="5" max="5" width="19.85546875" style="28" bestFit="1" customWidth="1"/>
    <col min="6" max="7" width="31.5703125" style="28" customWidth="1"/>
    <col min="8" max="8" width="21.140625" style="28" customWidth="1"/>
    <col min="9" max="9" width="14.85546875" style="28" customWidth="1"/>
    <col min="10" max="10" width="30.7109375" style="28" customWidth="1"/>
    <col min="11" max="11" width="32.85546875" style="28" customWidth="1"/>
    <col min="12" max="12" width="25.28515625" style="28" customWidth="1"/>
    <col min="13" max="13" width="18.7109375" style="28" customWidth="1"/>
    <col min="14" max="14" width="16.28515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1432</v>
      </c>
      <c r="D6" s="1507"/>
      <c r="E6" s="1507"/>
      <c r="F6" s="1507"/>
      <c r="G6" s="1507"/>
      <c r="H6" s="1507"/>
      <c r="I6" s="1507"/>
      <c r="J6" s="1507"/>
      <c r="K6" s="1507"/>
      <c r="L6" s="1507"/>
      <c r="M6" s="1507"/>
      <c r="N6" s="1508"/>
    </row>
    <row r="7" spans="2:16" ht="15.75" thickBot="1">
      <c r="B7" s="116" t="s">
        <v>4</v>
      </c>
      <c r="C7" s="1503" t="s">
        <v>1419</v>
      </c>
      <c r="D7" s="1503"/>
      <c r="E7" s="1503"/>
      <c r="F7" s="1503"/>
      <c r="G7" s="1503"/>
      <c r="H7" s="1503"/>
      <c r="I7" s="1503"/>
      <c r="J7" s="1503"/>
      <c r="K7" s="1503"/>
      <c r="L7" s="1503"/>
      <c r="M7" s="1503"/>
      <c r="N7" s="1504"/>
    </row>
    <row r="8" spans="2:16" ht="15.75" thickBot="1">
      <c r="B8" s="116" t="s">
        <v>6</v>
      </c>
      <c r="C8" s="1503" t="s">
        <v>1419</v>
      </c>
      <c r="D8" s="1503"/>
      <c r="E8" s="1503"/>
      <c r="F8" s="1503"/>
      <c r="G8" s="1503"/>
      <c r="H8" s="1503"/>
      <c r="I8" s="1503"/>
      <c r="J8" s="1503"/>
      <c r="K8" s="1503"/>
      <c r="L8" s="1503"/>
      <c r="M8" s="1503"/>
      <c r="N8" s="1504"/>
    </row>
    <row r="9" spans="2:16" ht="15.75" thickBot="1">
      <c r="B9" s="116" t="s">
        <v>7</v>
      </c>
      <c r="C9" s="1503" t="s">
        <v>1419</v>
      </c>
      <c r="D9" s="1503"/>
      <c r="E9" s="1503"/>
      <c r="F9" s="1503"/>
      <c r="G9" s="1503"/>
      <c r="H9" s="1503"/>
      <c r="I9" s="1503"/>
      <c r="J9" s="1503"/>
      <c r="K9" s="1503"/>
      <c r="L9" s="1503"/>
      <c r="M9" s="1503"/>
      <c r="N9" s="1504"/>
    </row>
    <row r="10" spans="2:16" ht="15.75" thickBot="1">
      <c r="B10" s="116" t="s">
        <v>1079</v>
      </c>
      <c r="C10" s="1514">
        <v>40</v>
      </c>
      <c r="D10" s="1514"/>
      <c r="E10" s="1515"/>
      <c r="F10" s="32"/>
      <c r="G10" s="32"/>
      <c r="H10" s="32"/>
      <c r="I10" s="32"/>
      <c r="J10" s="32"/>
      <c r="K10" s="32"/>
      <c r="L10" s="32"/>
      <c r="M10" s="32"/>
      <c r="N10" s="33"/>
    </row>
    <row r="11" spans="2:16" ht="15.75" thickBot="1">
      <c r="B11" s="117" t="s">
        <v>8</v>
      </c>
      <c r="C11" s="1"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16" t="s">
        <v>9</v>
      </c>
      <c r="C14" s="1516"/>
      <c r="D14" s="144" t="s">
        <v>10</v>
      </c>
      <c r="E14" s="144" t="s">
        <v>11</v>
      </c>
      <c r="F14" s="144" t="s">
        <v>12</v>
      </c>
      <c r="G14" s="148"/>
      <c r="I14" s="41"/>
      <c r="J14" s="41"/>
      <c r="K14" s="41"/>
      <c r="L14" s="41"/>
      <c r="M14" s="41"/>
      <c r="N14" s="2"/>
    </row>
    <row r="15" spans="2:16">
      <c r="B15" s="1516"/>
      <c r="C15" s="1516"/>
      <c r="D15" s="144">
        <v>40</v>
      </c>
      <c r="E15" s="42">
        <v>835312400</v>
      </c>
      <c r="F15" s="221">
        <v>400</v>
      </c>
      <c r="G15" s="150"/>
      <c r="I15" s="45"/>
      <c r="J15" s="45"/>
      <c r="K15" s="45"/>
      <c r="L15" s="45"/>
      <c r="M15" s="45"/>
      <c r="N15" s="2"/>
    </row>
    <row r="16" spans="2:16" ht="15.75" thickBot="1">
      <c r="B16" s="1517" t="s">
        <v>13</v>
      </c>
      <c r="C16" s="1518"/>
      <c r="D16" s="144"/>
      <c r="E16" s="151">
        <f>+SUM(E15:E15)</f>
        <v>835312400</v>
      </c>
      <c r="F16" s="4">
        <f>+SUM(F15:F15)</f>
        <v>400</v>
      </c>
      <c r="G16" s="150"/>
      <c r="H16" s="46"/>
      <c r="I16" s="39"/>
      <c r="J16" s="39"/>
      <c r="K16" s="39"/>
      <c r="L16" s="39"/>
      <c r="M16" s="39"/>
      <c r="N16" s="47"/>
    </row>
    <row r="17" spans="1:14" ht="42.75" customHeight="1" thickBot="1">
      <c r="A17" s="48"/>
      <c r="B17" s="49" t="s">
        <v>14</v>
      </c>
      <c r="C17" s="49" t="s">
        <v>15</v>
      </c>
      <c r="E17" s="41"/>
      <c r="F17" s="41"/>
      <c r="G17" s="41"/>
      <c r="H17" s="41"/>
      <c r="I17" s="50"/>
      <c r="J17" s="50"/>
      <c r="K17" s="50"/>
      <c r="L17" s="50"/>
      <c r="M17" s="50"/>
    </row>
    <row r="18" spans="1:14" ht="15.75" thickBot="1">
      <c r="A18" s="51">
        <v>1</v>
      </c>
      <c r="C18" s="52">
        <f>+F16*0.8</f>
        <v>320</v>
      </c>
      <c r="D18" s="416"/>
      <c r="E18" s="6">
        <v>835312400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138" t="s">
        <v>63</v>
      </c>
      <c r="D24" s="138"/>
      <c r="E24" s="57"/>
      <c r="F24" s="57"/>
      <c r="G24" s="57"/>
      <c r="H24" s="57"/>
      <c r="I24" s="39"/>
      <c r="J24" s="39"/>
      <c r="K24" s="39"/>
      <c r="L24" s="39"/>
      <c r="M24" s="39"/>
      <c r="N24" s="2"/>
    </row>
    <row r="25" spans="1:14">
      <c r="A25" s="142"/>
      <c r="B25" s="59" t="s">
        <v>22</v>
      </c>
      <c r="C25" s="138" t="s">
        <v>63</v>
      </c>
      <c r="D25" s="138"/>
      <c r="E25" s="57"/>
      <c r="F25" s="57"/>
      <c r="G25" s="57"/>
      <c r="H25" s="57"/>
      <c r="I25" s="39"/>
      <c r="J25" s="39"/>
      <c r="K25" s="39"/>
      <c r="L25" s="39"/>
      <c r="M25" s="39"/>
      <c r="N25" s="2"/>
    </row>
    <row r="26" spans="1:14">
      <c r="A26" s="142"/>
      <c r="B26" s="59" t="s">
        <v>23</v>
      </c>
      <c r="C26" s="138" t="s">
        <v>21</v>
      </c>
      <c r="D26" s="138"/>
      <c r="E26" s="57"/>
      <c r="F26" s="57"/>
      <c r="G26" s="57"/>
      <c r="H26" s="57"/>
      <c r="I26" s="39"/>
      <c r="J26" s="39"/>
      <c r="K26" s="39"/>
      <c r="L26" s="39"/>
      <c r="M26" s="39"/>
      <c r="N26" s="2"/>
    </row>
    <row r="27" spans="1:14">
      <c r="A27" s="142"/>
      <c r="B27" s="59" t="s">
        <v>24</v>
      </c>
      <c r="C27" s="138" t="s">
        <v>21</v>
      </c>
      <c r="D27" s="138"/>
      <c r="E27" s="57"/>
      <c r="F27" s="57"/>
      <c r="G27" s="57"/>
      <c r="H27" s="57"/>
      <c r="I27" s="39"/>
      <c r="J27" s="39"/>
      <c r="K27" s="39"/>
      <c r="L27" s="39"/>
      <c r="M27" s="39"/>
      <c r="N27" s="2"/>
    </row>
    <row r="28" spans="1:14">
      <c r="A28" s="142"/>
      <c r="B28" s="374" t="s">
        <v>240</v>
      </c>
      <c r="C28" s="138" t="s">
        <v>63</v>
      </c>
      <c r="D28" s="375"/>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45">
      <c r="A34" s="142"/>
      <c r="B34" s="367" t="s">
        <v>30</v>
      </c>
      <c r="C34" s="141">
        <v>40</v>
      </c>
      <c r="D34" s="138">
        <f>+D122</f>
        <v>30</v>
      </c>
      <c r="E34" s="1519">
        <f>+D34+D35</f>
        <v>30</v>
      </c>
      <c r="F34" s="57"/>
      <c r="G34" s="57"/>
      <c r="H34" s="57"/>
      <c r="I34" s="39"/>
      <c r="J34" s="39"/>
      <c r="K34" s="39"/>
      <c r="L34" s="39"/>
      <c r="M34" s="39"/>
      <c r="N34" s="2"/>
    </row>
    <row r="35" spans="1:26" ht="75">
      <c r="A35" s="142"/>
      <c r="B35" s="367" t="s">
        <v>31</v>
      </c>
      <c r="C35" s="141">
        <v>60</v>
      </c>
      <c r="D35" s="138">
        <f>+D123</f>
        <v>0</v>
      </c>
      <c r="E35" s="1520"/>
      <c r="F35" s="57"/>
      <c r="G35" s="57"/>
      <c r="H35" s="57"/>
      <c r="I35" s="39"/>
      <c r="J35" s="39"/>
      <c r="K35" s="39"/>
      <c r="L35" s="39"/>
      <c r="M35" s="39"/>
      <c r="N35" s="2"/>
    </row>
    <row r="36" spans="1:26">
      <c r="A36" s="142"/>
      <c r="C36" s="54"/>
      <c r="D36" s="45"/>
      <c r="E36" s="56"/>
      <c r="F36" s="7"/>
      <c r="G36" s="7"/>
      <c r="H36" s="7"/>
      <c r="I36" s="53"/>
      <c r="J36" s="53"/>
      <c r="K36" s="53"/>
      <c r="L36" s="53"/>
      <c r="M36" s="53"/>
    </row>
    <row r="37" spans="1:26">
      <c r="B37" s="8" t="s">
        <v>32</v>
      </c>
      <c r="M37" s="10"/>
      <c r="N37" s="10"/>
    </row>
    <row r="38" spans="1:26" ht="15.75" thickBot="1">
      <c r="M38" s="10"/>
      <c r="N38" s="10"/>
    </row>
    <row r="39" spans="1:26" s="39" customFormat="1" ht="109.5" customHeight="1">
      <c r="B39" s="11" t="s">
        <v>33</v>
      </c>
      <c r="C39" s="11" t="s">
        <v>34</v>
      </c>
      <c r="D39" s="11" t="s">
        <v>35</v>
      </c>
      <c r="E39" s="11" t="s">
        <v>36</v>
      </c>
      <c r="F39" s="11" t="s">
        <v>37</v>
      </c>
      <c r="G39" s="11" t="s">
        <v>38</v>
      </c>
      <c r="H39" s="11" t="s">
        <v>39</v>
      </c>
      <c r="I39" s="11" t="s">
        <v>40</v>
      </c>
      <c r="J39" s="11" t="s">
        <v>41</v>
      </c>
      <c r="K39" s="11" t="s">
        <v>42</v>
      </c>
      <c r="L39" s="11" t="s">
        <v>43</v>
      </c>
      <c r="M39" s="12" t="s">
        <v>44</v>
      </c>
      <c r="N39" s="11" t="s">
        <v>45</v>
      </c>
      <c r="O39" s="11" t="s">
        <v>46</v>
      </c>
      <c r="P39" s="13" t="s">
        <v>47</v>
      </c>
      <c r="Q39" s="13" t="s">
        <v>48</v>
      </c>
    </row>
    <row r="40" spans="1:26" s="147" customFormat="1" ht="30">
      <c r="A40" s="14">
        <v>1</v>
      </c>
      <c r="B40" s="15" t="s">
        <v>1719</v>
      </c>
      <c r="C40" s="15" t="s">
        <v>1719</v>
      </c>
      <c r="D40" s="15" t="s">
        <v>1422</v>
      </c>
      <c r="E40" s="98" t="s">
        <v>1720</v>
      </c>
      <c r="F40" s="16" t="s">
        <v>18</v>
      </c>
      <c r="G40" s="99" t="s">
        <v>51</v>
      </c>
      <c r="H40" s="100">
        <v>40731</v>
      </c>
      <c r="I40" s="100">
        <v>40813</v>
      </c>
      <c r="J40" s="103" t="s">
        <v>19</v>
      </c>
      <c r="K40" s="186">
        <f>(DAYS360(H40,I40))/30</f>
        <v>2.6666666666666665</v>
      </c>
      <c r="L40" s="103"/>
      <c r="M40" s="186">
        <v>614</v>
      </c>
      <c r="N40" s="105" t="s">
        <v>51</v>
      </c>
      <c r="O40" s="106">
        <v>176133349</v>
      </c>
      <c r="P40" s="106">
        <v>63</v>
      </c>
      <c r="Q40" s="18"/>
      <c r="R40" s="64"/>
      <c r="S40" s="64"/>
      <c r="T40" s="64"/>
      <c r="U40" s="64"/>
      <c r="V40" s="64"/>
      <c r="W40" s="64"/>
      <c r="X40" s="64"/>
      <c r="Y40" s="64"/>
      <c r="Z40" s="64"/>
    </row>
    <row r="41" spans="1:26" s="147" customFormat="1" ht="30">
      <c r="A41" s="14">
        <f t="shared" ref="A41:A42" si="0">+A40+1</f>
        <v>2</v>
      </c>
      <c r="B41" s="15" t="s">
        <v>1719</v>
      </c>
      <c r="C41" s="15" t="s">
        <v>1719</v>
      </c>
      <c r="D41" s="15" t="s">
        <v>1422</v>
      </c>
      <c r="E41" s="98" t="s">
        <v>1721</v>
      </c>
      <c r="F41" s="16" t="s">
        <v>18</v>
      </c>
      <c r="G41" s="99" t="s">
        <v>51</v>
      </c>
      <c r="H41" s="100">
        <v>40662</v>
      </c>
      <c r="I41" s="100">
        <v>40697</v>
      </c>
      <c r="J41" s="103" t="s">
        <v>19</v>
      </c>
      <c r="K41" s="186">
        <f t="shared" ref="K41:K42" si="1">(DAYS360(H41,I41))/30</f>
        <v>1.1333333333333333</v>
      </c>
      <c r="L41" s="103"/>
      <c r="M41" s="186">
        <v>136</v>
      </c>
      <c r="N41" s="105" t="s">
        <v>51</v>
      </c>
      <c r="O41" s="106">
        <v>15537338</v>
      </c>
      <c r="P41" s="106">
        <v>59</v>
      </c>
      <c r="Q41" s="18"/>
      <c r="R41" s="64"/>
      <c r="S41" s="64"/>
      <c r="T41" s="64"/>
      <c r="U41" s="64"/>
      <c r="V41" s="64"/>
      <c r="W41" s="64"/>
      <c r="X41" s="64"/>
      <c r="Y41" s="64"/>
      <c r="Z41" s="64"/>
    </row>
    <row r="42" spans="1:26" s="147" customFormat="1" ht="30">
      <c r="A42" s="14">
        <f t="shared" si="0"/>
        <v>3</v>
      </c>
      <c r="B42" s="15" t="s">
        <v>1719</v>
      </c>
      <c r="C42" s="15" t="s">
        <v>1719</v>
      </c>
      <c r="D42" s="15" t="s">
        <v>340</v>
      </c>
      <c r="E42" s="186" t="s">
        <v>1722</v>
      </c>
      <c r="F42" s="16" t="s">
        <v>18</v>
      </c>
      <c r="G42" s="99" t="s">
        <v>51</v>
      </c>
      <c r="H42" s="100">
        <v>41290</v>
      </c>
      <c r="I42" s="100">
        <v>41943</v>
      </c>
      <c r="J42" s="103" t="s">
        <v>19</v>
      </c>
      <c r="K42" s="186">
        <f t="shared" si="1"/>
        <v>21.5</v>
      </c>
      <c r="L42" s="103"/>
      <c r="M42" s="186">
        <v>2901</v>
      </c>
      <c r="N42" s="105" t="s">
        <v>51</v>
      </c>
      <c r="O42" s="106">
        <v>10545263854</v>
      </c>
      <c r="P42" s="106">
        <v>68</v>
      </c>
      <c r="Q42" s="18"/>
      <c r="R42" s="64"/>
      <c r="S42" s="64"/>
      <c r="T42" s="64"/>
      <c r="U42" s="64"/>
      <c r="V42" s="64"/>
      <c r="W42" s="64"/>
      <c r="X42" s="64"/>
      <c r="Y42" s="64"/>
      <c r="Z42" s="64"/>
    </row>
    <row r="43" spans="1:26" s="136" customFormat="1">
      <c r="A43" s="129"/>
      <c r="B43" s="130" t="s">
        <v>29</v>
      </c>
      <c r="C43" s="131"/>
      <c r="D43" s="109"/>
      <c r="E43" s="132"/>
      <c r="F43" s="131"/>
      <c r="G43" s="131"/>
      <c r="H43" s="131"/>
      <c r="I43" s="133"/>
      <c r="J43" s="133"/>
      <c r="K43" s="109">
        <f>SUM(K40:K42)</f>
        <v>25.3</v>
      </c>
      <c r="L43" s="109">
        <f>SUM(L40:L42)</f>
        <v>0</v>
      </c>
      <c r="M43" s="108">
        <f>SUM(M40:M42)</f>
        <v>3651</v>
      </c>
      <c r="N43" s="109">
        <f>SUM(N40:N42)</f>
        <v>0</v>
      </c>
      <c r="O43" s="134"/>
      <c r="P43" s="134"/>
      <c r="Q43" s="135"/>
    </row>
    <row r="44" spans="1:26" s="66" customFormat="1">
      <c r="E44" s="68"/>
    </row>
    <row r="45" spans="1:26" s="66" customFormat="1">
      <c r="B45" s="1587" t="s">
        <v>57</v>
      </c>
      <c r="C45" s="1587" t="s">
        <v>58</v>
      </c>
      <c r="D45" s="1589" t="s">
        <v>59</v>
      </c>
      <c r="E45" s="1589"/>
    </row>
    <row r="46" spans="1:26" s="66" customFormat="1">
      <c r="B46" s="1588"/>
      <c r="C46" s="1588"/>
      <c r="D46" s="146" t="s">
        <v>60</v>
      </c>
      <c r="E46" s="118" t="s">
        <v>61</v>
      </c>
    </row>
    <row r="47" spans="1:26" s="66" customFormat="1" ht="30.6" customHeight="1">
      <c r="B47" s="19" t="s">
        <v>62</v>
      </c>
      <c r="C47" s="160">
        <f>+K43</f>
        <v>25.3</v>
      </c>
      <c r="D47" s="71" t="s">
        <v>21</v>
      </c>
      <c r="E47" s="90"/>
      <c r="F47" s="112"/>
      <c r="G47" s="112"/>
      <c r="H47" s="112"/>
      <c r="I47" s="112"/>
      <c r="J47" s="112"/>
      <c r="K47" s="112"/>
      <c r="L47" s="112"/>
      <c r="M47" s="112"/>
    </row>
    <row r="48" spans="1:26" s="66" customFormat="1" ht="30" customHeight="1">
      <c r="B48" s="19" t="s">
        <v>64</v>
      </c>
      <c r="C48" s="160">
        <f>+M43</f>
        <v>3651</v>
      </c>
      <c r="D48" s="71" t="s">
        <v>21</v>
      </c>
      <c r="E48" s="90"/>
    </row>
    <row r="49" spans="2:17" s="66" customFormat="1">
      <c r="B49" s="113"/>
      <c r="C49" s="1512"/>
      <c r="D49" s="1512"/>
      <c r="E49" s="1512"/>
      <c r="F49" s="1512"/>
      <c r="G49" s="1512"/>
      <c r="H49" s="1512"/>
      <c r="I49" s="1512"/>
      <c r="J49" s="1512"/>
      <c r="K49" s="1512"/>
      <c r="L49" s="1512"/>
      <c r="M49" s="1512"/>
      <c r="N49" s="1512"/>
    </row>
    <row r="50" spans="2:17" ht="28.15" customHeight="1" thickBot="1"/>
    <row r="51" spans="2:17" ht="15.75" thickBot="1">
      <c r="B51" s="1513" t="s">
        <v>65</v>
      </c>
      <c r="C51" s="1513"/>
      <c r="D51" s="1513"/>
      <c r="E51" s="1513"/>
      <c r="F51" s="1513"/>
      <c r="G51" s="1513"/>
      <c r="H51" s="1513"/>
      <c r="I51" s="1513"/>
      <c r="J51" s="1513"/>
      <c r="K51" s="1513"/>
      <c r="L51" s="1513"/>
      <c r="M51" s="1513"/>
      <c r="N51" s="1513"/>
    </row>
    <row r="54" spans="2:17" ht="109.5" customHeight="1">
      <c r="B54" s="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ht="29.25" customHeight="1">
      <c r="B55" s="72" t="s">
        <v>1428</v>
      </c>
      <c r="C55" s="72" t="s">
        <v>251</v>
      </c>
      <c r="D55" s="74" t="s">
        <v>1723</v>
      </c>
      <c r="E55" s="74">
        <v>400</v>
      </c>
      <c r="F55" s="76"/>
      <c r="G55" s="76"/>
      <c r="H55" s="76"/>
      <c r="I55" s="77" t="s">
        <v>18</v>
      </c>
      <c r="J55" s="77" t="s">
        <v>18</v>
      </c>
      <c r="K55" s="59" t="s">
        <v>18</v>
      </c>
      <c r="L55" s="59" t="s">
        <v>18</v>
      </c>
      <c r="M55" s="59" t="s">
        <v>18</v>
      </c>
      <c r="N55" s="59" t="s">
        <v>18</v>
      </c>
      <c r="O55" s="1530"/>
      <c r="P55" s="1531"/>
      <c r="Q55" s="59" t="s">
        <v>18</v>
      </c>
    </row>
    <row r="56" spans="2:17">
      <c r="B56" s="72"/>
      <c r="C56" s="72"/>
      <c r="D56" s="74"/>
      <c r="E56" s="74"/>
      <c r="F56" s="76"/>
      <c r="G56" s="76"/>
      <c r="H56" s="76"/>
      <c r="I56" s="77"/>
      <c r="J56" s="77"/>
      <c r="K56" s="59"/>
      <c r="L56" s="59"/>
      <c r="M56" s="59"/>
      <c r="N56" s="59"/>
      <c r="O56" s="1526"/>
      <c r="P56" s="1527"/>
      <c r="Q56" s="59"/>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7" spans="2:17" ht="76.5" customHeight="1">
      <c r="B67" s="9" t="s">
        <v>88</v>
      </c>
      <c r="C67" s="9" t="s">
        <v>89</v>
      </c>
      <c r="D67" s="9" t="s">
        <v>90</v>
      </c>
      <c r="E67" s="9" t="s">
        <v>91</v>
      </c>
      <c r="F67" s="9" t="s">
        <v>92</v>
      </c>
      <c r="G67" s="9" t="s">
        <v>93</v>
      </c>
      <c r="H67" s="9" t="s">
        <v>94</v>
      </c>
      <c r="I67" s="9" t="s">
        <v>95</v>
      </c>
      <c r="J67" s="1522" t="s">
        <v>164</v>
      </c>
      <c r="K67" s="1529"/>
      <c r="L67" s="1523"/>
      <c r="M67" s="9" t="s">
        <v>97</v>
      </c>
      <c r="N67" s="9" t="s">
        <v>234</v>
      </c>
      <c r="O67" s="9" t="s">
        <v>235</v>
      </c>
      <c r="P67" s="1522" t="s">
        <v>79</v>
      </c>
      <c r="Q67" s="1523"/>
    </row>
    <row r="68" spans="2:17" ht="199.5" customHeight="1">
      <c r="B68" s="141" t="s">
        <v>356</v>
      </c>
      <c r="C68" s="163" t="s">
        <v>1634</v>
      </c>
      <c r="D68" s="60" t="s">
        <v>1724</v>
      </c>
      <c r="E68" s="60">
        <v>25277922</v>
      </c>
      <c r="F68" s="163" t="s">
        <v>1038</v>
      </c>
      <c r="G68" s="163" t="s">
        <v>1725</v>
      </c>
      <c r="H68" s="162">
        <v>40389</v>
      </c>
      <c r="I68" s="60" t="s">
        <v>5</v>
      </c>
      <c r="J68" s="163" t="s">
        <v>1726</v>
      </c>
      <c r="K68" s="163" t="s">
        <v>1727</v>
      </c>
      <c r="L68" s="163" t="s">
        <v>1728</v>
      </c>
      <c r="M68" s="60" t="s">
        <v>18</v>
      </c>
      <c r="N68" s="60" t="s">
        <v>19</v>
      </c>
      <c r="O68" s="60" t="s">
        <v>18</v>
      </c>
      <c r="P68" s="1590"/>
      <c r="Q68" s="1591"/>
    </row>
    <row r="69" spans="2:17" ht="159.75" customHeight="1">
      <c r="B69" s="141" t="s">
        <v>274</v>
      </c>
      <c r="C69" s="163" t="s">
        <v>1729</v>
      </c>
      <c r="D69" s="60" t="s">
        <v>1730</v>
      </c>
      <c r="E69" s="60">
        <v>34565947</v>
      </c>
      <c r="F69" s="60" t="s">
        <v>277</v>
      </c>
      <c r="G69" s="163" t="s">
        <v>1731</v>
      </c>
      <c r="H69" s="162">
        <v>41621</v>
      </c>
      <c r="I69" s="60">
        <v>140137</v>
      </c>
      <c r="J69" s="163" t="s">
        <v>1731</v>
      </c>
      <c r="K69" s="163" t="s">
        <v>1732</v>
      </c>
      <c r="L69" s="163" t="s">
        <v>1733</v>
      </c>
      <c r="M69" s="60" t="s">
        <v>18</v>
      </c>
      <c r="N69" s="60" t="s">
        <v>18</v>
      </c>
      <c r="O69" s="60" t="s">
        <v>18</v>
      </c>
      <c r="P69" s="1590"/>
      <c r="Q69" s="1591"/>
    </row>
    <row r="70" spans="2:17" ht="105" customHeight="1">
      <c r="B70" s="141" t="s">
        <v>274</v>
      </c>
      <c r="C70" s="163" t="s">
        <v>1729</v>
      </c>
      <c r="D70" s="60" t="s">
        <v>293</v>
      </c>
      <c r="E70" s="60">
        <v>67003400</v>
      </c>
      <c r="F70" s="163" t="s">
        <v>277</v>
      </c>
      <c r="G70" s="163" t="s">
        <v>1731</v>
      </c>
      <c r="H70" s="162">
        <v>41915</v>
      </c>
      <c r="I70" s="60" t="s">
        <v>368</v>
      </c>
      <c r="J70" s="163" t="s">
        <v>1731</v>
      </c>
      <c r="K70" s="163" t="s">
        <v>295</v>
      </c>
      <c r="L70" s="163" t="s">
        <v>1734</v>
      </c>
      <c r="M70" s="60" t="s">
        <v>18</v>
      </c>
      <c r="N70" s="60" t="s">
        <v>18</v>
      </c>
      <c r="O70" s="60" t="s">
        <v>18</v>
      </c>
      <c r="P70" s="1590"/>
      <c r="Q70" s="1591"/>
    </row>
    <row r="71" spans="2:17" ht="61.5" customHeight="1">
      <c r="B71" s="141" t="s">
        <v>1163</v>
      </c>
      <c r="C71" s="163" t="s">
        <v>1729</v>
      </c>
      <c r="D71" s="60" t="s">
        <v>1735</v>
      </c>
      <c r="E71" s="60">
        <v>25516885</v>
      </c>
      <c r="F71" s="60" t="s">
        <v>1736</v>
      </c>
      <c r="G71" s="163" t="s">
        <v>1737</v>
      </c>
      <c r="H71" s="162">
        <v>37071</v>
      </c>
      <c r="I71" s="60" t="s">
        <v>5</v>
      </c>
      <c r="J71" s="163" t="s">
        <v>368</v>
      </c>
      <c r="K71" s="163"/>
      <c r="L71" s="60" t="s">
        <v>368</v>
      </c>
      <c r="M71" s="60" t="s">
        <v>18</v>
      </c>
      <c r="N71" s="60" t="s">
        <v>19</v>
      </c>
      <c r="O71" s="60" t="s">
        <v>18</v>
      </c>
      <c r="P71" s="1590" t="s">
        <v>1738</v>
      </c>
      <c r="Q71" s="1591"/>
    </row>
    <row r="72" spans="2:17">
      <c r="B72" s="138"/>
      <c r="C72" s="138"/>
      <c r="D72" s="138"/>
      <c r="E72" s="138"/>
      <c r="F72" s="138"/>
      <c r="G72" s="138"/>
      <c r="H72" s="138"/>
      <c r="I72" s="138"/>
      <c r="J72" s="138"/>
      <c r="K72" s="138"/>
      <c r="L72" s="138"/>
      <c r="M72" s="138"/>
      <c r="N72" s="138"/>
      <c r="O72" s="138"/>
      <c r="P72" s="1528"/>
      <c r="Q72" s="1528"/>
    </row>
    <row r="73" spans="2:17" ht="15.75" thickBot="1">
      <c r="B73" s="1553" t="s">
        <v>139</v>
      </c>
      <c r="C73" s="1554"/>
      <c r="D73" s="1554"/>
      <c r="E73" s="1554"/>
      <c r="F73" s="1554"/>
      <c r="G73" s="1554"/>
      <c r="H73" s="1554"/>
      <c r="I73" s="1554"/>
      <c r="J73" s="1554"/>
      <c r="K73" s="1554"/>
      <c r="L73" s="1554"/>
      <c r="M73" s="1554"/>
      <c r="N73" s="1555"/>
      <c r="O73" s="59"/>
      <c r="P73" s="1528"/>
      <c r="Q73" s="1528"/>
    </row>
    <row r="76" spans="2:17" ht="46.15" customHeight="1">
      <c r="B76" s="22" t="s">
        <v>17</v>
      </c>
      <c r="C76" s="22" t="s">
        <v>80</v>
      </c>
      <c r="D76" s="1522" t="s">
        <v>79</v>
      </c>
      <c r="E76" s="1523"/>
    </row>
    <row r="77" spans="2:17" ht="46.9" customHeight="1">
      <c r="B77" s="78" t="s">
        <v>140</v>
      </c>
      <c r="C77" s="60" t="s">
        <v>18</v>
      </c>
      <c r="D77" s="1528"/>
      <c r="E77" s="1528"/>
      <c r="F77" s="166"/>
    </row>
    <row r="78" spans="2:17">
      <c r="B78" s="78"/>
      <c r="C78" s="377"/>
      <c r="D78" s="1528"/>
      <c r="E78" s="1528"/>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1" t="s">
        <v>42</v>
      </c>
      <c r="L87" s="11" t="s">
        <v>43</v>
      </c>
      <c r="M87" s="12" t="s">
        <v>44</v>
      </c>
      <c r="N87" s="11" t="s">
        <v>45</v>
      </c>
      <c r="O87" s="11" t="s">
        <v>46</v>
      </c>
      <c r="P87" s="13" t="s">
        <v>47</v>
      </c>
      <c r="Q87" s="13" t="s">
        <v>48</v>
      </c>
    </row>
    <row r="88" spans="1:26" s="147" customFormat="1" ht="105">
      <c r="A88" s="14">
        <v>1</v>
      </c>
      <c r="B88" s="18" t="s">
        <v>1629</v>
      </c>
      <c r="C88" s="18" t="s">
        <v>1629</v>
      </c>
      <c r="D88" s="15" t="s">
        <v>340</v>
      </c>
      <c r="E88" s="303" t="s">
        <v>1739</v>
      </c>
      <c r="F88" s="281" t="s">
        <v>18</v>
      </c>
      <c r="G88" s="277" t="s">
        <v>51</v>
      </c>
      <c r="H88" s="275">
        <v>39910</v>
      </c>
      <c r="I88" s="275">
        <v>40031</v>
      </c>
      <c r="J88" s="276" t="s">
        <v>19</v>
      </c>
      <c r="K88" s="441"/>
      <c r="L88" s="441">
        <v>5</v>
      </c>
      <c r="M88" s="277">
        <v>720</v>
      </c>
      <c r="N88" s="277" t="s">
        <v>51</v>
      </c>
      <c r="O88" s="278">
        <v>234601920</v>
      </c>
      <c r="P88" s="278">
        <v>154</v>
      </c>
      <c r="Q88" s="323" t="s">
        <v>1740</v>
      </c>
      <c r="R88" s="64"/>
      <c r="S88" s="64"/>
      <c r="T88" s="64"/>
      <c r="U88" s="64"/>
      <c r="V88" s="64"/>
      <c r="W88" s="64"/>
      <c r="X88" s="64"/>
      <c r="Y88" s="64"/>
      <c r="Z88" s="64"/>
    </row>
    <row r="89" spans="1:26" s="147" customFormat="1" ht="30">
      <c r="A89" s="14">
        <f t="shared" ref="A89:A90" si="2">+A88+1</f>
        <v>2</v>
      </c>
      <c r="B89" s="18" t="s">
        <v>1629</v>
      </c>
      <c r="C89" s="18" t="s">
        <v>1629</v>
      </c>
      <c r="D89" s="15" t="s">
        <v>241</v>
      </c>
      <c r="E89" s="303" t="s">
        <v>1741</v>
      </c>
      <c r="F89" s="281" t="s">
        <v>18</v>
      </c>
      <c r="G89" s="277" t="s">
        <v>51</v>
      </c>
      <c r="H89" s="275">
        <v>40226</v>
      </c>
      <c r="I89" s="275">
        <v>40529</v>
      </c>
      <c r="J89" s="276" t="s">
        <v>19</v>
      </c>
      <c r="K89" s="441">
        <v>10</v>
      </c>
      <c r="L89" s="441"/>
      <c r="M89" s="277">
        <v>2586</v>
      </c>
      <c r="N89" s="277" t="s">
        <v>51</v>
      </c>
      <c r="O89" s="278">
        <v>2896320000</v>
      </c>
      <c r="P89" s="278">
        <v>165</v>
      </c>
      <c r="Q89" s="323"/>
      <c r="R89" s="64"/>
      <c r="S89" s="64"/>
      <c r="T89" s="64"/>
      <c r="U89" s="64"/>
      <c r="V89" s="64"/>
      <c r="W89" s="64"/>
      <c r="X89" s="64"/>
      <c r="Y89" s="64"/>
      <c r="Z89" s="64"/>
    </row>
    <row r="90" spans="1:26" s="147" customFormat="1" ht="30">
      <c r="A90" s="14">
        <f t="shared" si="2"/>
        <v>3</v>
      </c>
      <c r="B90" s="18" t="s">
        <v>1629</v>
      </c>
      <c r="C90" s="18" t="s">
        <v>1629</v>
      </c>
      <c r="D90" s="15" t="s">
        <v>1673</v>
      </c>
      <c r="E90" s="303" t="s">
        <v>1742</v>
      </c>
      <c r="F90" s="281" t="s">
        <v>18</v>
      </c>
      <c r="G90" s="277" t="s">
        <v>51</v>
      </c>
      <c r="H90" s="275">
        <v>40842</v>
      </c>
      <c r="I90" s="275">
        <v>40983</v>
      </c>
      <c r="J90" s="276" t="s">
        <v>19</v>
      </c>
      <c r="K90" s="441">
        <v>5</v>
      </c>
      <c r="L90" s="441"/>
      <c r="M90" s="277">
        <v>614</v>
      </c>
      <c r="N90" s="277" t="s">
        <v>51</v>
      </c>
      <c r="O90" s="278">
        <v>247086961</v>
      </c>
      <c r="P90" s="278">
        <v>167</v>
      </c>
      <c r="Q90" s="323"/>
      <c r="R90" s="64"/>
      <c r="S90" s="64"/>
      <c r="T90" s="64"/>
      <c r="U90" s="64"/>
      <c r="V90" s="64"/>
      <c r="W90" s="64"/>
      <c r="X90" s="64"/>
      <c r="Y90" s="64"/>
      <c r="Z90" s="64"/>
    </row>
    <row r="91" spans="1:26" s="136" customFormat="1">
      <c r="A91" s="129"/>
      <c r="B91" s="130" t="s">
        <v>29</v>
      </c>
      <c r="C91" s="131"/>
      <c r="D91" s="109"/>
      <c r="E91" s="132"/>
      <c r="F91" s="131"/>
      <c r="G91" s="131"/>
      <c r="H91" s="131"/>
      <c r="I91" s="133"/>
      <c r="J91" s="133"/>
      <c r="K91" s="109">
        <f>SUM(K88:K90)</f>
        <v>15</v>
      </c>
      <c r="L91" s="109">
        <f>SUM(L88:L90)</f>
        <v>5</v>
      </c>
      <c r="M91" s="110">
        <f>SUM(M88:M90)</f>
        <v>3920</v>
      </c>
      <c r="N91" s="109">
        <f>SUM(N88:N90)</f>
        <v>0</v>
      </c>
      <c r="O91" s="134"/>
      <c r="P91" s="134"/>
      <c r="Q91" s="135"/>
    </row>
    <row r="92" spans="1:26">
      <c r="B92" s="66"/>
      <c r="C92" s="66"/>
      <c r="D92" s="66"/>
      <c r="E92" s="68"/>
      <c r="F92" s="66"/>
      <c r="G92" s="66"/>
      <c r="H92" s="66"/>
      <c r="I92" s="66"/>
      <c r="J92" s="66"/>
      <c r="K92" s="66"/>
      <c r="L92" s="66"/>
      <c r="M92" s="66"/>
      <c r="N92" s="66"/>
      <c r="O92" s="66"/>
      <c r="P92" s="66"/>
    </row>
    <row r="93" spans="1:26">
      <c r="B93" s="19" t="s">
        <v>156</v>
      </c>
      <c r="C93" s="84">
        <f>+K91</f>
        <v>15</v>
      </c>
      <c r="H93" s="112"/>
      <c r="I93" s="112"/>
      <c r="J93" s="112"/>
      <c r="K93" s="112"/>
      <c r="L93" s="112"/>
      <c r="M93" s="112"/>
      <c r="N93" s="66"/>
      <c r="O93" s="66"/>
      <c r="P93" s="66"/>
    </row>
    <row r="95" spans="1:26" ht="15.75" thickBot="1"/>
    <row r="96" spans="1:26" ht="37.15" customHeight="1" thickBot="1">
      <c r="B96" s="24" t="s">
        <v>157</v>
      </c>
      <c r="C96" s="25" t="s">
        <v>158</v>
      </c>
      <c r="D96" s="24" t="s">
        <v>28</v>
      </c>
      <c r="E96" s="25" t="s">
        <v>159</v>
      </c>
    </row>
    <row r="97" spans="2:17" ht="41.45" customHeight="1">
      <c r="B97" s="85" t="s">
        <v>160</v>
      </c>
      <c r="C97" s="86">
        <v>20</v>
      </c>
      <c r="D97" s="167">
        <v>0</v>
      </c>
      <c r="E97" s="1536">
        <f>+D97+D98+D99</f>
        <v>30</v>
      </c>
    </row>
    <row r="98" spans="2:17">
      <c r="B98" s="85" t="s">
        <v>161</v>
      </c>
      <c r="C98" s="71">
        <v>30</v>
      </c>
      <c r="D98" s="60">
        <v>30</v>
      </c>
      <c r="E98" s="1537"/>
    </row>
    <row r="99" spans="2:17" ht="15.75" thickBot="1">
      <c r="B99" s="85" t="s">
        <v>162</v>
      </c>
      <c r="C99" s="87">
        <v>40</v>
      </c>
      <c r="D99" s="168">
        <v>0</v>
      </c>
      <c r="E99" s="1538"/>
    </row>
    <row r="101" spans="2:17" ht="15.75" thickBot="1"/>
    <row r="102" spans="2:17" ht="15.75" thickBot="1">
      <c r="B102" s="1532" t="s">
        <v>163</v>
      </c>
      <c r="C102" s="1533"/>
      <c r="D102" s="1533"/>
      <c r="E102" s="1533"/>
      <c r="F102" s="1533"/>
      <c r="G102" s="1533"/>
      <c r="H102" s="1533"/>
      <c r="I102" s="1533"/>
      <c r="J102" s="1533"/>
      <c r="K102" s="1533"/>
      <c r="L102" s="1533"/>
      <c r="M102" s="1533"/>
      <c r="N102" s="1534"/>
    </row>
    <row r="104" spans="2:17" ht="76.5" customHeight="1">
      <c r="B104" s="9" t="s">
        <v>88</v>
      </c>
      <c r="C104" s="9" t="s">
        <v>89</v>
      </c>
      <c r="D104" s="9" t="s">
        <v>90</v>
      </c>
      <c r="E104" s="9" t="s">
        <v>91</v>
      </c>
      <c r="F104" s="9" t="s">
        <v>92</v>
      </c>
      <c r="G104" s="9" t="s">
        <v>93</v>
      </c>
      <c r="H104" s="9" t="s">
        <v>94</v>
      </c>
      <c r="I104" s="9" t="s">
        <v>95</v>
      </c>
      <c r="J104" s="1522" t="s">
        <v>164</v>
      </c>
      <c r="K104" s="1529"/>
      <c r="L104" s="1523"/>
      <c r="M104" s="9" t="s">
        <v>97</v>
      </c>
      <c r="N104" s="9" t="s">
        <v>234</v>
      </c>
      <c r="O104" s="9" t="s">
        <v>235</v>
      </c>
      <c r="P104" s="1522" t="s">
        <v>79</v>
      </c>
      <c r="Q104" s="1523"/>
    </row>
    <row r="105" spans="2:17" ht="60.75" customHeight="1">
      <c r="B105" s="308" t="s">
        <v>333</v>
      </c>
      <c r="C105" s="395" t="s">
        <v>1185</v>
      </c>
      <c r="D105" s="337" t="s">
        <v>1743</v>
      </c>
      <c r="E105" s="337">
        <v>94327851</v>
      </c>
      <c r="F105" s="337" t="s">
        <v>323</v>
      </c>
      <c r="G105" s="395" t="s">
        <v>476</v>
      </c>
      <c r="H105" s="172">
        <v>40662</v>
      </c>
      <c r="I105" s="300" t="s">
        <v>368</v>
      </c>
      <c r="J105" s="395" t="s">
        <v>1432</v>
      </c>
      <c r="K105" s="335" t="s">
        <v>98</v>
      </c>
      <c r="L105" s="335" t="s">
        <v>1744</v>
      </c>
      <c r="M105" s="337" t="s">
        <v>18</v>
      </c>
      <c r="N105" s="337" t="s">
        <v>19</v>
      </c>
      <c r="O105" s="337" t="s">
        <v>18</v>
      </c>
      <c r="P105" s="1539" t="s">
        <v>1501</v>
      </c>
      <c r="Q105" s="1539"/>
    </row>
    <row r="106" spans="2:17" ht="86.25" customHeight="1">
      <c r="B106" s="308" t="s">
        <v>334</v>
      </c>
      <c r="C106" s="395" t="s">
        <v>1185</v>
      </c>
      <c r="D106" s="337" t="s">
        <v>1745</v>
      </c>
      <c r="E106" s="337">
        <v>31854476</v>
      </c>
      <c r="F106" s="395" t="s">
        <v>368</v>
      </c>
      <c r="G106" s="337" t="s">
        <v>368</v>
      </c>
      <c r="H106" s="172"/>
      <c r="I106" s="300" t="s">
        <v>368</v>
      </c>
      <c r="J106" s="395" t="s">
        <v>1432</v>
      </c>
      <c r="K106" s="335" t="s">
        <v>98</v>
      </c>
      <c r="L106" s="335" t="s">
        <v>1746</v>
      </c>
      <c r="M106" s="337" t="s">
        <v>18</v>
      </c>
      <c r="N106" s="176" t="s">
        <v>19</v>
      </c>
      <c r="O106" s="337" t="s">
        <v>18</v>
      </c>
      <c r="P106" s="1539" t="s">
        <v>1747</v>
      </c>
      <c r="Q106" s="1539"/>
    </row>
    <row r="107" spans="2:17" ht="83.25" customHeight="1">
      <c r="B107" s="308" t="s">
        <v>335</v>
      </c>
      <c r="C107" s="395" t="s">
        <v>1185</v>
      </c>
      <c r="D107" s="337" t="s">
        <v>1599</v>
      </c>
      <c r="E107" s="337">
        <v>34671385</v>
      </c>
      <c r="F107" s="337" t="s">
        <v>457</v>
      </c>
      <c r="G107" s="395" t="s">
        <v>1748</v>
      </c>
      <c r="H107" s="172"/>
      <c r="I107" s="300" t="s">
        <v>368</v>
      </c>
      <c r="J107" s="337" t="s">
        <v>368</v>
      </c>
      <c r="K107" s="335"/>
      <c r="L107" s="300"/>
      <c r="M107" s="337" t="s">
        <v>18</v>
      </c>
      <c r="N107" s="176" t="s">
        <v>19</v>
      </c>
      <c r="O107" s="337" t="s">
        <v>18</v>
      </c>
      <c r="P107" s="1539" t="s">
        <v>1749</v>
      </c>
      <c r="Q107" s="1539"/>
    </row>
    <row r="108" spans="2:17" ht="69.75" customHeight="1">
      <c r="B108" s="265" t="s">
        <v>1750</v>
      </c>
      <c r="C108" s="265"/>
      <c r="D108" s="337" t="s">
        <v>1622</v>
      </c>
      <c r="E108" s="337">
        <v>76028577</v>
      </c>
      <c r="F108" s="337" t="s">
        <v>1751</v>
      </c>
      <c r="G108" s="343" t="s">
        <v>1752</v>
      </c>
      <c r="H108" s="172">
        <v>40025</v>
      </c>
      <c r="I108" s="337" t="s">
        <v>368</v>
      </c>
      <c r="J108" s="337" t="s">
        <v>368</v>
      </c>
      <c r="K108" s="337"/>
      <c r="L108" s="337"/>
      <c r="M108" s="337" t="s">
        <v>18</v>
      </c>
      <c r="N108" s="337" t="s">
        <v>19</v>
      </c>
      <c r="O108" s="337" t="s">
        <v>19</v>
      </c>
      <c r="P108" s="1539" t="s">
        <v>1753</v>
      </c>
      <c r="Q108" s="1539"/>
    </row>
    <row r="109" spans="2:17" ht="59.25" customHeight="1">
      <c r="B109" s="265" t="s">
        <v>1754</v>
      </c>
      <c r="C109" s="265"/>
      <c r="D109" s="337" t="s">
        <v>1755</v>
      </c>
      <c r="E109" s="337">
        <v>29675735</v>
      </c>
      <c r="F109" s="337" t="s">
        <v>457</v>
      </c>
      <c r="G109" s="337" t="s">
        <v>1105</v>
      </c>
      <c r="H109" s="172">
        <v>39570</v>
      </c>
      <c r="I109" s="337" t="s">
        <v>368</v>
      </c>
      <c r="J109" s="395" t="s">
        <v>1756</v>
      </c>
      <c r="K109" s="337" t="s">
        <v>1757</v>
      </c>
      <c r="L109" s="335" t="s">
        <v>1758</v>
      </c>
      <c r="M109" s="337" t="s">
        <v>18</v>
      </c>
      <c r="N109" s="337" t="s">
        <v>19</v>
      </c>
      <c r="O109" s="337" t="s">
        <v>18</v>
      </c>
      <c r="P109" s="1539" t="s">
        <v>1753</v>
      </c>
      <c r="Q109" s="1539"/>
    </row>
    <row r="112" spans="2:17" ht="15.75" thickBot="1"/>
    <row r="113" spans="2:7" ht="54" customHeight="1">
      <c r="B113" s="146" t="s">
        <v>17</v>
      </c>
      <c r="C113" s="146" t="s">
        <v>157</v>
      </c>
      <c r="D113" s="9" t="s">
        <v>158</v>
      </c>
      <c r="E113" s="146" t="s">
        <v>28</v>
      </c>
      <c r="F113" s="25" t="s">
        <v>228</v>
      </c>
      <c r="G113" s="178"/>
    </row>
    <row r="114" spans="2:7" ht="150">
      <c r="B114" s="1540" t="s">
        <v>229</v>
      </c>
      <c r="C114" s="115" t="s">
        <v>230</v>
      </c>
      <c r="D114" s="138">
        <v>25</v>
      </c>
      <c r="E114" s="60">
        <v>0</v>
      </c>
      <c r="F114" s="1541">
        <f>+E114+E115+E116</f>
        <v>0</v>
      </c>
      <c r="G114" s="27"/>
    </row>
    <row r="115" spans="2:7" ht="120">
      <c r="B115" s="1540"/>
      <c r="C115" s="115" t="s">
        <v>231</v>
      </c>
      <c r="D115" s="141">
        <v>25</v>
      </c>
      <c r="E115" s="60">
        <v>0</v>
      </c>
      <c r="F115" s="1542"/>
      <c r="G115" s="27"/>
    </row>
    <row r="116" spans="2:7" ht="90" customHeight="1">
      <c r="B116" s="1540"/>
      <c r="C116" s="115" t="s">
        <v>232</v>
      </c>
      <c r="D116" s="138">
        <v>10</v>
      </c>
      <c r="E116" s="60">
        <v>0</v>
      </c>
      <c r="F116" s="1543"/>
      <c r="G116" s="27"/>
    </row>
    <row r="117" spans="2:7">
      <c r="C117" s="57"/>
    </row>
    <row r="118" spans="2:7">
      <c r="B118" s="8" t="s">
        <v>233</v>
      </c>
    </row>
    <row r="121" spans="2:7">
      <c r="B121" s="9" t="s">
        <v>17</v>
      </c>
      <c r="C121" s="9" t="s">
        <v>27</v>
      </c>
      <c r="D121" s="146" t="s">
        <v>28</v>
      </c>
      <c r="E121" s="146" t="s">
        <v>29</v>
      </c>
    </row>
    <row r="122" spans="2:7" ht="61.5" customHeight="1">
      <c r="B122" s="367" t="s">
        <v>236</v>
      </c>
      <c r="C122" s="141">
        <v>40</v>
      </c>
      <c r="D122" s="138">
        <f>+E97</f>
        <v>30</v>
      </c>
      <c r="E122" s="1519">
        <f>+D122+D123</f>
        <v>30</v>
      </c>
    </row>
    <row r="123" spans="2:7" ht="68.25" customHeight="1">
      <c r="B123" s="367" t="s">
        <v>237</v>
      </c>
      <c r="C123" s="141">
        <v>60</v>
      </c>
      <c r="D123" s="138">
        <f>+F114</f>
        <v>0</v>
      </c>
      <c r="E123" s="1520"/>
    </row>
  </sheetData>
  <mergeCells count="45">
    <mergeCell ref="E122:E123"/>
    <mergeCell ref="P105:Q105"/>
    <mergeCell ref="P106:Q106"/>
    <mergeCell ref="P107:Q107"/>
    <mergeCell ref="P108:Q108"/>
    <mergeCell ref="P109:Q109"/>
    <mergeCell ref="B114:B116"/>
    <mergeCell ref="F114:F116"/>
    <mergeCell ref="B81:P81"/>
    <mergeCell ref="B84:N84"/>
    <mergeCell ref="E97:E99"/>
    <mergeCell ref="B102:N102"/>
    <mergeCell ref="J104:L104"/>
    <mergeCell ref="P104:Q104"/>
    <mergeCell ref="O54:P54"/>
    <mergeCell ref="O55:P55"/>
    <mergeCell ref="O56:P56"/>
    <mergeCell ref="D78:E78"/>
    <mergeCell ref="J67:L67"/>
    <mergeCell ref="P67:Q67"/>
    <mergeCell ref="P68:Q68"/>
    <mergeCell ref="P69:Q69"/>
    <mergeCell ref="P70:Q70"/>
    <mergeCell ref="P71:Q71"/>
    <mergeCell ref="P72:Q72"/>
    <mergeCell ref="B73:N73"/>
    <mergeCell ref="P73:Q73"/>
    <mergeCell ref="D76:E76"/>
    <mergeCell ref="D77:E77"/>
    <mergeCell ref="B62:N62"/>
    <mergeCell ref="C49:N49"/>
    <mergeCell ref="B51:N51"/>
    <mergeCell ref="C9:N9"/>
    <mergeCell ref="B2:P2"/>
    <mergeCell ref="B4:P4"/>
    <mergeCell ref="C6:N6"/>
    <mergeCell ref="C7:N7"/>
    <mergeCell ref="C8:N8"/>
    <mergeCell ref="C10:E10"/>
    <mergeCell ref="B14:C15"/>
    <mergeCell ref="B16:C16"/>
    <mergeCell ref="E34:E35"/>
    <mergeCell ref="B45:B46"/>
    <mergeCell ref="C45:C46"/>
    <mergeCell ref="D45:E45"/>
  </mergeCells>
  <dataValidations count="2">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opLeftCell="A19" zoomScale="60" zoomScaleNormal="60" workbookViewId="0">
      <selection activeCell="D40" sqref="D40"/>
    </sheetView>
  </sheetViews>
  <sheetFormatPr baseColWidth="10" defaultRowHeight="15"/>
  <cols>
    <col min="1" max="1" width="3.140625" style="28" bestFit="1" customWidth="1"/>
    <col min="2" max="2" width="65.57031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2" width="32.7109375" style="28" customWidth="1"/>
    <col min="13" max="13" width="18.7109375" style="28" customWidth="1"/>
    <col min="14" max="14" width="22.140625" style="28" customWidth="1"/>
    <col min="15" max="15" width="26.140625" style="28" customWidth="1"/>
    <col min="16" max="16" width="18" style="28" customWidth="1"/>
    <col min="17" max="17" width="18.85546875" style="28" customWidth="1"/>
    <col min="18" max="18" width="22.7109375" style="28" customWidth="1"/>
    <col min="19"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3027</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3028</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8</v>
      </c>
      <c r="E15" s="42">
        <v>2409876274</v>
      </c>
      <c r="F15" s="149">
        <v>1154</v>
      </c>
      <c r="G15" s="150"/>
      <c r="I15" s="45"/>
      <c r="J15" s="45"/>
      <c r="K15" s="45"/>
      <c r="L15" s="45"/>
      <c r="M15" s="45"/>
      <c r="N15" s="1289"/>
    </row>
    <row r="16" spans="2:16" ht="15.75" thickBot="1">
      <c r="B16" s="1517" t="s">
        <v>13</v>
      </c>
      <c r="C16" s="1518"/>
      <c r="D16" s="1265"/>
      <c r="E16" s="502">
        <v>2409876274</v>
      </c>
      <c r="F16" s="149">
        <v>1154</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c r="C18" s="223">
        <f>F16*80%</f>
        <v>923.2</v>
      </c>
      <c r="D18" s="224"/>
      <c r="E18" s="225">
        <f>E16</f>
        <v>2409876274</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59" t="s">
        <v>21</v>
      </c>
      <c r="D24" s="59"/>
      <c r="E24" s="57"/>
      <c r="F24" s="57"/>
      <c r="G24" s="57"/>
      <c r="H24" s="57"/>
      <c r="I24" s="39"/>
      <c r="J24" s="39"/>
      <c r="K24" s="39"/>
      <c r="L24" s="39"/>
      <c r="M24" s="39"/>
      <c r="N24" s="1289"/>
    </row>
    <row r="25" spans="1:14">
      <c r="A25" s="142"/>
      <c r="B25" s="59" t="s">
        <v>22</v>
      </c>
      <c r="C25" s="59" t="s">
        <v>21</v>
      </c>
      <c r="D25" s="59"/>
      <c r="E25" s="57"/>
      <c r="F25" s="57"/>
      <c r="G25" s="57"/>
      <c r="H25" s="57"/>
      <c r="I25" s="39"/>
      <c r="J25" s="39"/>
      <c r="K25" s="39"/>
      <c r="L25" s="39"/>
      <c r="M25" s="39"/>
      <c r="N25" s="1289"/>
    </row>
    <row r="26" spans="1:14">
      <c r="A26" s="142"/>
      <c r="B26" s="59" t="s">
        <v>23</v>
      </c>
      <c r="C26" s="59" t="s">
        <v>21</v>
      </c>
      <c r="D26" s="59"/>
      <c r="E26" s="57"/>
      <c r="F26" s="57"/>
      <c r="G26" s="57"/>
      <c r="H26" s="57"/>
      <c r="I26" s="39"/>
      <c r="J26" s="39"/>
      <c r="K26" s="39"/>
      <c r="L26" s="39"/>
      <c r="M26" s="39"/>
      <c r="N26" s="1289"/>
    </row>
    <row r="27" spans="1:14">
      <c r="A27" s="142"/>
      <c r="B27" s="59" t="s">
        <v>24</v>
      </c>
      <c r="C27" s="59" t="s">
        <v>21</v>
      </c>
      <c r="D27" s="681"/>
      <c r="E27" s="57"/>
      <c r="F27" s="57"/>
      <c r="G27" s="57"/>
      <c r="H27" s="57"/>
      <c r="I27" s="39"/>
      <c r="J27" s="39"/>
      <c r="K27" s="39"/>
      <c r="L27" s="39"/>
      <c r="M27" s="39"/>
      <c r="N27" s="1289"/>
    </row>
    <row r="28" spans="1:14">
      <c r="A28" s="142"/>
      <c r="B28" s="88" t="s">
        <v>240</v>
      </c>
      <c r="C28" s="88" t="s">
        <v>21</v>
      </c>
      <c r="D28" s="88"/>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79</v>
      </c>
      <c r="G33" s="57"/>
      <c r="H33" s="57"/>
      <c r="I33" s="39"/>
      <c r="J33" s="39"/>
      <c r="K33" s="39"/>
      <c r="L33" s="39"/>
      <c r="M33" s="39"/>
      <c r="N33" s="1289"/>
    </row>
    <row r="34" spans="1:26" ht="57.75" customHeight="1">
      <c r="A34" s="142"/>
      <c r="B34" s="1302" t="s">
        <v>30</v>
      </c>
      <c r="C34" s="1262">
        <v>40</v>
      </c>
      <c r="D34" s="1256">
        <f>+D134</f>
        <v>0</v>
      </c>
      <c r="E34" s="1519">
        <f>+D34+D35</f>
        <v>60</v>
      </c>
      <c r="F34" s="78"/>
      <c r="G34" s="57"/>
      <c r="H34" s="57"/>
      <c r="I34" s="39"/>
      <c r="J34" s="39"/>
      <c r="K34" s="39"/>
      <c r="L34" s="39"/>
      <c r="M34" s="39"/>
      <c r="N34" s="1289"/>
    </row>
    <row r="35" spans="1:26" ht="82.5" customHeight="1">
      <c r="A35" s="142"/>
      <c r="B35" s="1302" t="s">
        <v>31</v>
      </c>
      <c r="C35" s="1262">
        <v>60</v>
      </c>
      <c r="D35" s="1256">
        <f>+D135</f>
        <v>60</v>
      </c>
      <c r="E35" s="1520"/>
      <c r="F35" s="88"/>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752" t="s">
        <v>48</v>
      </c>
      <c r="R40" s="1752"/>
    </row>
    <row r="41" spans="1:26" s="1263" customFormat="1" ht="51.75" customHeight="1">
      <c r="A41" s="1311">
        <v>1</v>
      </c>
      <c r="B41" s="15" t="s">
        <v>3027</v>
      </c>
      <c r="C41" s="15" t="s">
        <v>3027</v>
      </c>
      <c r="D41" s="16" t="s">
        <v>340</v>
      </c>
      <c r="E41" s="15" t="s">
        <v>3029</v>
      </c>
      <c r="F41" s="16" t="s">
        <v>18</v>
      </c>
      <c r="G41" s="99" t="s">
        <v>5</v>
      </c>
      <c r="H41" s="362">
        <v>41254</v>
      </c>
      <c r="I41" s="362">
        <v>41912</v>
      </c>
      <c r="J41" s="103" t="s">
        <v>19</v>
      </c>
      <c r="K41" s="186">
        <f>DAYS360(H41,I41)/30</f>
        <v>21.633333333333333</v>
      </c>
      <c r="L41" s="186"/>
      <c r="M41" s="105">
        <v>2404</v>
      </c>
      <c r="N41" s="105" t="s">
        <v>5</v>
      </c>
      <c r="O41" s="518">
        <v>7563031634</v>
      </c>
      <c r="P41" s="518">
        <v>37</v>
      </c>
      <c r="Q41" s="18"/>
      <c r="R41" s="232"/>
      <c r="S41" s="64"/>
      <c r="T41" s="64"/>
      <c r="U41" s="64"/>
      <c r="V41" s="64"/>
      <c r="W41" s="64"/>
      <c r="X41" s="64"/>
      <c r="Y41" s="64"/>
      <c r="Z41" s="64"/>
    </row>
    <row r="42" spans="1:26" s="1263" customFormat="1" ht="60">
      <c r="A42" s="1311">
        <v>2</v>
      </c>
      <c r="B42" s="15" t="s">
        <v>3027</v>
      </c>
      <c r="C42" s="15" t="s">
        <v>3027</v>
      </c>
      <c r="D42" s="16" t="s">
        <v>245</v>
      </c>
      <c r="E42" s="682">
        <v>2121135</v>
      </c>
      <c r="F42" s="16" t="s">
        <v>18</v>
      </c>
      <c r="G42" s="99" t="s">
        <v>5</v>
      </c>
      <c r="H42" s="362">
        <v>41025</v>
      </c>
      <c r="I42" s="362">
        <v>41147</v>
      </c>
      <c r="J42" s="103" t="s">
        <v>19</v>
      </c>
      <c r="K42" s="186">
        <f>DAYS360(H42,I42)/30</f>
        <v>4</v>
      </c>
      <c r="L42" s="186"/>
      <c r="M42" s="105">
        <v>1086</v>
      </c>
      <c r="N42" s="105" t="s">
        <v>5</v>
      </c>
      <c r="O42" s="518">
        <v>360178416</v>
      </c>
      <c r="P42" s="518">
        <v>77</v>
      </c>
      <c r="Q42" s="18"/>
      <c r="R42" s="232"/>
      <c r="S42" s="64"/>
      <c r="T42" s="64"/>
      <c r="U42" s="64"/>
      <c r="V42" s="64"/>
      <c r="W42" s="64"/>
      <c r="X42" s="64"/>
      <c r="Y42" s="64"/>
      <c r="Z42" s="64"/>
    </row>
    <row r="43" spans="1:26" s="136" customFormat="1">
      <c r="A43" s="129"/>
      <c r="B43" s="130" t="s">
        <v>29</v>
      </c>
      <c r="C43" s="131"/>
      <c r="D43" s="109"/>
      <c r="E43" s="132"/>
      <c r="F43" s="131"/>
      <c r="G43" s="131"/>
      <c r="H43" s="131"/>
      <c r="I43" s="133"/>
      <c r="J43" s="133"/>
      <c r="K43" s="109">
        <f>SUM(K41:K42)</f>
        <v>25.633333333333333</v>
      </c>
      <c r="L43" s="109">
        <f>SUM(L41:L42)</f>
        <v>0</v>
      </c>
      <c r="M43" s="110">
        <f>SUM(M41:M42)</f>
        <v>3490</v>
      </c>
      <c r="N43" s="109">
        <f>SUM(N41:N42)</f>
        <v>0</v>
      </c>
      <c r="O43" s="519"/>
      <c r="P43" s="519"/>
      <c r="Q43" s="683"/>
      <c r="R43" s="135"/>
    </row>
    <row r="44" spans="1:26" s="66" customFormat="1">
      <c r="E44" s="68"/>
    </row>
    <row r="45" spans="1:26" s="66" customFormat="1">
      <c r="B45" s="1587" t="s">
        <v>57</v>
      </c>
      <c r="C45" s="1587" t="s">
        <v>58</v>
      </c>
      <c r="D45" s="1589" t="s">
        <v>59</v>
      </c>
      <c r="E45" s="1589"/>
      <c r="F45" s="1754" t="s">
        <v>79</v>
      </c>
    </row>
    <row r="46" spans="1:26" s="66" customFormat="1">
      <c r="B46" s="1588"/>
      <c r="C46" s="1588"/>
      <c r="D46" s="1283" t="s">
        <v>60</v>
      </c>
      <c r="E46" s="118" t="s">
        <v>61</v>
      </c>
      <c r="F46" s="1754"/>
    </row>
    <row r="47" spans="1:26" s="66" customFormat="1" ht="30.6" customHeight="1">
      <c r="B47" s="19" t="s">
        <v>62</v>
      </c>
      <c r="C47" s="160">
        <f>+K43</f>
        <v>25.633333333333333</v>
      </c>
      <c r="D47" s="90" t="s">
        <v>21</v>
      </c>
      <c r="E47" s="90"/>
      <c r="F47" s="1528"/>
      <c r="G47" s="112"/>
      <c r="H47" s="112"/>
      <c r="I47" s="112"/>
      <c r="J47" s="112"/>
      <c r="K47" s="112"/>
      <c r="L47" s="112"/>
      <c r="M47" s="112"/>
    </row>
    <row r="48" spans="1:26" s="66" customFormat="1" ht="30" customHeight="1">
      <c r="B48" s="19" t="s">
        <v>64</v>
      </c>
      <c r="C48" s="160">
        <f>+M43</f>
        <v>3490</v>
      </c>
      <c r="D48" s="90" t="s">
        <v>21</v>
      </c>
      <c r="E48" s="90"/>
      <c r="F48" s="1528"/>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109.5" customHeight="1">
      <c r="B54" s="130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c r="B55" s="72" t="s">
        <v>1428</v>
      </c>
      <c r="C55" s="72" t="s">
        <v>251</v>
      </c>
      <c r="D55" s="74"/>
      <c r="E55" s="74"/>
      <c r="F55" s="76"/>
      <c r="G55" s="76"/>
      <c r="H55" s="76" t="s">
        <v>18</v>
      </c>
      <c r="I55" s="77"/>
      <c r="J55" s="77"/>
      <c r="K55" s="59"/>
      <c r="L55" s="59"/>
      <c r="M55" s="59"/>
      <c r="N55" s="59"/>
      <c r="O55" s="1526"/>
      <c r="P55" s="1527"/>
      <c r="Q55" s="59" t="s">
        <v>18</v>
      </c>
    </row>
    <row r="56" spans="2:17">
      <c r="B56" s="28" t="s">
        <v>84</v>
      </c>
    </row>
    <row r="57" spans="2:17">
      <c r="B57" s="28" t="s">
        <v>85</v>
      </c>
    </row>
    <row r="58" spans="2:17">
      <c r="B58" s="28" t="s">
        <v>86</v>
      </c>
    </row>
    <row r="59" spans="2:17" ht="15.75" thickBot="1"/>
    <row r="60" spans="2:17" ht="15.75" thickBot="1">
      <c r="B60" s="1532" t="s">
        <v>87</v>
      </c>
      <c r="C60" s="1533"/>
      <c r="D60" s="1533"/>
      <c r="E60" s="1533"/>
      <c r="F60" s="1533"/>
      <c r="G60" s="1533"/>
      <c r="H60" s="1533"/>
      <c r="I60" s="1533"/>
      <c r="J60" s="1533"/>
      <c r="K60" s="1533"/>
      <c r="L60" s="1533"/>
      <c r="M60" s="1533"/>
      <c r="N60" s="1534"/>
    </row>
    <row r="62" spans="2:17" ht="76.5" customHeight="1">
      <c r="B62" s="1309" t="s">
        <v>88</v>
      </c>
      <c r="C62" s="1309" t="s">
        <v>89</v>
      </c>
      <c r="D62" s="1309" t="s">
        <v>90</v>
      </c>
      <c r="E62" s="1309" t="s">
        <v>91</v>
      </c>
      <c r="F62" s="1309" t="s">
        <v>92</v>
      </c>
      <c r="G62" s="1309" t="s">
        <v>93</v>
      </c>
      <c r="H62" s="1309" t="s">
        <v>94</v>
      </c>
      <c r="I62" s="1309" t="s">
        <v>95</v>
      </c>
      <c r="J62" s="1522" t="s">
        <v>164</v>
      </c>
      <c r="K62" s="1529"/>
      <c r="L62" s="1523"/>
      <c r="M62" s="1309" t="s">
        <v>97</v>
      </c>
      <c r="N62" s="1309" t="s">
        <v>234</v>
      </c>
      <c r="O62" s="1309" t="s">
        <v>235</v>
      </c>
      <c r="P62" s="1522" t="s">
        <v>79</v>
      </c>
      <c r="Q62" s="1523"/>
    </row>
    <row r="63" spans="2:17" s="30" customFormat="1" ht="50.1" customHeight="1">
      <c r="B63" s="1278" t="s">
        <v>1289</v>
      </c>
      <c r="C63" s="1278" t="s">
        <v>253</v>
      </c>
      <c r="D63" s="1278" t="s">
        <v>3030</v>
      </c>
      <c r="E63" s="684">
        <v>1061688610</v>
      </c>
      <c r="F63" s="1278" t="s">
        <v>3031</v>
      </c>
      <c r="G63" s="1278" t="s">
        <v>1624</v>
      </c>
      <c r="H63" s="685">
        <v>40788</v>
      </c>
      <c r="I63" s="1278"/>
      <c r="J63" s="1278" t="s">
        <v>855</v>
      </c>
      <c r="K63" s="1278" t="s">
        <v>856</v>
      </c>
      <c r="L63" s="1278" t="s">
        <v>3032</v>
      </c>
      <c r="M63" s="1278" t="s">
        <v>18</v>
      </c>
      <c r="N63" s="1278" t="s">
        <v>18</v>
      </c>
      <c r="O63" s="1278" t="s">
        <v>18</v>
      </c>
      <c r="P63" s="1278"/>
      <c r="Q63" s="1278"/>
    </row>
    <row r="64" spans="2:17" s="30" customFormat="1" ht="50.1" customHeight="1">
      <c r="B64" s="1278" t="s">
        <v>1289</v>
      </c>
      <c r="C64" s="1278" t="s">
        <v>253</v>
      </c>
      <c r="D64" s="1278" t="s">
        <v>3033</v>
      </c>
      <c r="E64" s="684">
        <v>25275886</v>
      </c>
      <c r="F64" s="1278" t="s">
        <v>3034</v>
      </c>
      <c r="G64" s="1278" t="s">
        <v>1624</v>
      </c>
      <c r="H64" s="685">
        <v>39416</v>
      </c>
      <c r="I64" s="1278"/>
      <c r="J64" s="1278" t="s">
        <v>855</v>
      </c>
      <c r="K64" s="1278"/>
      <c r="L64" s="1278" t="s">
        <v>857</v>
      </c>
      <c r="M64" s="1278" t="s">
        <v>18</v>
      </c>
      <c r="N64" s="1278" t="s">
        <v>18</v>
      </c>
      <c r="O64" s="1278" t="s">
        <v>18</v>
      </c>
      <c r="P64" s="1278"/>
      <c r="Q64" s="1278"/>
    </row>
    <row r="65" spans="2:17" s="30" customFormat="1" ht="50.1" customHeight="1">
      <c r="B65" s="1278" t="s">
        <v>1289</v>
      </c>
      <c r="C65" s="1278" t="s">
        <v>253</v>
      </c>
      <c r="D65" s="1278" t="s">
        <v>3035</v>
      </c>
      <c r="E65" s="684">
        <v>48662610</v>
      </c>
      <c r="F65" s="1278" t="s">
        <v>3034</v>
      </c>
      <c r="G65" s="1278" t="s">
        <v>1624</v>
      </c>
      <c r="H65" s="685">
        <v>41523</v>
      </c>
      <c r="I65" s="1278"/>
      <c r="J65" s="1278" t="s">
        <v>855</v>
      </c>
      <c r="K65" s="1278" t="s">
        <v>3036</v>
      </c>
      <c r="L65" s="1278" t="s">
        <v>3037</v>
      </c>
      <c r="M65" s="1278" t="s">
        <v>18</v>
      </c>
      <c r="N65" s="1278" t="s">
        <v>18</v>
      </c>
      <c r="O65" s="1278" t="s">
        <v>18</v>
      </c>
      <c r="P65" s="1278"/>
      <c r="Q65" s="1278"/>
    </row>
    <row r="66" spans="2:17" s="30" customFormat="1" ht="50.1" customHeight="1">
      <c r="B66" s="1278" t="s">
        <v>1289</v>
      </c>
      <c r="C66" s="1278" t="s">
        <v>253</v>
      </c>
      <c r="D66" s="1278" t="s">
        <v>3038</v>
      </c>
      <c r="E66" s="684">
        <v>66908827</v>
      </c>
      <c r="F66" s="1278" t="s">
        <v>3039</v>
      </c>
      <c r="G66" s="1278" t="s">
        <v>1923</v>
      </c>
      <c r="H66" s="685">
        <v>36089</v>
      </c>
      <c r="I66" s="1278"/>
      <c r="J66" s="1278" t="s">
        <v>855</v>
      </c>
      <c r="K66" s="1278" t="s">
        <v>3040</v>
      </c>
      <c r="L66" s="1278" t="s">
        <v>857</v>
      </c>
      <c r="M66" s="1278" t="s">
        <v>18</v>
      </c>
      <c r="N66" s="1278" t="s">
        <v>18</v>
      </c>
      <c r="O66" s="1278" t="s">
        <v>18</v>
      </c>
      <c r="P66" s="1278"/>
      <c r="Q66" s="1278"/>
    </row>
    <row r="67" spans="2:17" s="30" customFormat="1" ht="50.1" customHeight="1">
      <c r="B67" s="1278" t="s">
        <v>277</v>
      </c>
      <c r="C67" s="1278" t="s">
        <v>275</v>
      </c>
      <c r="D67" s="1278" t="s">
        <v>3041</v>
      </c>
      <c r="E67" s="684">
        <v>32326090</v>
      </c>
      <c r="F67" s="1278" t="s">
        <v>277</v>
      </c>
      <c r="G67" s="1278" t="s">
        <v>438</v>
      </c>
      <c r="H67" s="1278" t="s">
        <v>3042</v>
      </c>
      <c r="I67" s="1278"/>
      <c r="J67" s="1278" t="s">
        <v>855</v>
      </c>
      <c r="K67" s="1278" t="s">
        <v>3043</v>
      </c>
      <c r="L67" s="1278" t="s">
        <v>3044</v>
      </c>
      <c r="M67" s="1278" t="s">
        <v>18</v>
      </c>
      <c r="N67" s="1296" t="s">
        <v>18</v>
      </c>
      <c r="O67" s="1278" t="s">
        <v>18</v>
      </c>
      <c r="P67" s="1278"/>
      <c r="Q67" s="1278"/>
    </row>
    <row r="68" spans="2:17" s="30" customFormat="1" ht="50.1" customHeight="1">
      <c r="B68" s="1278" t="s">
        <v>277</v>
      </c>
      <c r="C68" s="1278" t="s">
        <v>275</v>
      </c>
      <c r="D68" s="1278" t="s">
        <v>3045</v>
      </c>
      <c r="E68" s="684">
        <v>25287867</v>
      </c>
      <c r="F68" s="1278" t="s">
        <v>277</v>
      </c>
      <c r="G68" s="1278" t="s">
        <v>438</v>
      </c>
      <c r="H68" s="685">
        <v>41978</v>
      </c>
      <c r="I68" s="1278"/>
      <c r="J68" s="1278" t="s">
        <v>855</v>
      </c>
      <c r="K68" s="1278" t="s">
        <v>3046</v>
      </c>
      <c r="L68" s="1278" t="s">
        <v>3044</v>
      </c>
      <c r="M68" s="1278" t="s">
        <v>18</v>
      </c>
      <c r="N68" s="1296" t="s">
        <v>18</v>
      </c>
      <c r="O68" s="1278" t="s">
        <v>18</v>
      </c>
      <c r="P68" s="1278"/>
      <c r="Q68" s="1278"/>
    </row>
    <row r="69" spans="2:17" s="30" customFormat="1" ht="50.1" customHeight="1">
      <c r="B69" s="1278" t="s">
        <v>277</v>
      </c>
      <c r="C69" s="1278" t="s">
        <v>275</v>
      </c>
      <c r="D69" s="1278" t="s">
        <v>3047</v>
      </c>
      <c r="E69" s="684">
        <v>1061719837</v>
      </c>
      <c r="F69" s="1278" t="s">
        <v>277</v>
      </c>
      <c r="G69" s="1278" t="s">
        <v>438</v>
      </c>
      <c r="H69" s="685">
        <v>41978</v>
      </c>
      <c r="I69" s="1278"/>
      <c r="J69" s="1278" t="s">
        <v>855</v>
      </c>
      <c r="K69" s="1278" t="s">
        <v>3048</v>
      </c>
      <c r="L69" s="1278" t="s">
        <v>3044</v>
      </c>
      <c r="M69" s="686" t="s">
        <v>18</v>
      </c>
      <c r="N69" s="1278" t="s">
        <v>18</v>
      </c>
      <c r="O69" s="1278" t="s">
        <v>18</v>
      </c>
      <c r="P69" s="1278"/>
      <c r="Q69" s="1278"/>
    </row>
    <row r="70" spans="2:17" s="30" customFormat="1" ht="50.1" customHeight="1">
      <c r="B70" s="1278" t="s">
        <v>277</v>
      </c>
      <c r="C70" s="1278" t="s">
        <v>275</v>
      </c>
      <c r="D70" s="1278" t="s">
        <v>3049</v>
      </c>
      <c r="E70" s="684">
        <v>1061724832</v>
      </c>
      <c r="F70" s="1278" t="s">
        <v>277</v>
      </c>
      <c r="G70" s="1278" t="s">
        <v>438</v>
      </c>
      <c r="H70" s="685">
        <v>41803</v>
      </c>
      <c r="I70" s="1278"/>
      <c r="J70" s="1278" t="s">
        <v>855</v>
      </c>
      <c r="K70" s="1278" t="s">
        <v>3050</v>
      </c>
      <c r="L70" s="1278" t="s">
        <v>3051</v>
      </c>
      <c r="M70" s="1278" t="s">
        <v>18</v>
      </c>
      <c r="N70" s="1278" t="s">
        <v>18</v>
      </c>
      <c r="O70" s="1278" t="s">
        <v>18</v>
      </c>
      <c r="P70" s="1278"/>
      <c r="Q70" s="1278"/>
    </row>
    <row r="71" spans="2:17" s="30" customFormat="1" ht="50.1" customHeight="1">
      <c r="B71" s="1278" t="s">
        <v>277</v>
      </c>
      <c r="C71" s="1278" t="s">
        <v>275</v>
      </c>
      <c r="D71" s="1278" t="s">
        <v>3052</v>
      </c>
      <c r="E71" s="684">
        <v>25273141</v>
      </c>
      <c r="F71" s="1278" t="s">
        <v>277</v>
      </c>
      <c r="G71" s="1278" t="s">
        <v>3053</v>
      </c>
      <c r="H71" s="685">
        <v>38698</v>
      </c>
      <c r="I71" s="1278"/>
      <c r="J71" s="1278" t="s">
        <v>855</v>
      </c>
      <c r="K71" s="1278" t="s">
        <v>3054</v>
      </c>
      <c r="L71" s="1278" t="s">
        <v>857</v>
      </c>
      <c r="M71" s="1278" t="s">
        <v>18</v>
      </c>
      <c r="N71" s="1278" t="s">
        <v>18</v>
      </c>
      <c r="O71" s="1278" t="s">
        <v>18</v>
      </c>
      <c r="P71" s="1278"/>
      <c r="Q71" s="1278"/>
    </row>
    <row r="72" spans="2:17" s="30" customFormat="1" ht="50.1" customHeight="1">
      <c r="B72" s="1278" t="s">
        <v>277</v>
      </c>
      <c r="C72" s="1278" t="s">
        <v>275</v>
      </c>
      <c r="D72" s="1278" t="s">
        <v>3055</v>
      </c>
      <c r="E72" s="684">
        <v>1115071741</v>
      </c>
      <c r="F72" s="1278" t="s">
        <v>277</v>
      </c>
      <c r="G72" s="1278" t="s">
        <v>438</v>
      </c>
      <c r="H72" s="685">
        <v>41089</v>
      </c>
      <c r="I72" s="1278"/>
      <c r="J72" s="1278" t="s">
        <v>855</v>
      </c>
      <c r="K72" s="1278" t="s">
        <v>3056</v>
      </c>
      <c r="L72" s="1278" t="s">
        <v>857</v>
      </c>
      <c r="M72" s="1278" t="s">
        <v>18</v>
      </c>
      <c r="N72" s="1278" t="s">
        <v>18</v>
      </c>
      <c r="O72" s="1278" t="s">
        <v>18</v>
      </c>
      <c r="P72" s="1278"/>
      <c r="Q72" s="1278"/>
    </row>
    <row r="73" spans="2:17" s="30" customFormat="1" ht="50.1" customHeight="1">
      <c r="B73" s="1278" t="s">
        <v>277</v>
      </c>
      <c r="C73" s="1278" t="s">
        <v>275</v>
      </c>
      <c r="D73" s="1278" t="s">
        <v>3057</v>
      </c>
      <c r="E73" s="684">
        <v>34558995</v>
      </c>
      <c r="F73" s="1278" t="s">
        <v>277</v>
      </c>
      <c r="G73" s="1278" t="s">
        <v>438</v>
      </c>
      <c r="H73" s="685">
        <v>37421</v>
      </c>
      <c r="I73" s="1278"/>
      <c r="J73" s="1278" t="s">
        <v>855</v>
      </c>
      <c r="K73" s="1278" t="s">
        <v>3058</v>
      </c>
      <c r="L73" s="1278" t="s">
        <v>3059</v>
      </c>
      <c r="M73" s="1278" t="s">
        <v>18</v>
      </c>
      <c r="N73" s="1278" t="s">
        <v>18</v>
      </c>
      <c r="O73" s="1278" t="s">
        <v>18</v>
      </c>
      <c r="P73" s="1278"/>
      <c r="Q73" s="1278"/>
    </row>
    <row r="74" spans="2:17" s="30" customFormat="1" ht="50.1" customHeight="1">
      <c r="B74" s="1278" t="s">
        <v>277</v>
      </c>
      <c r="C74" s="1278" t="s">
        <v>275</v>
      </c>
      <c r="D74" s="1278" t="s">
        <v>3060</v>
      </c>
      <c r="E74" s="684">
        <v>34332023</v>
      </c>
      <c r="F74" s="1278" t="s">
        <v>277</v>
      </c>
      <c r="G74" s="1278" t="s">
        <v>278</v>
      </c>
      <c r="H74" s="685">
        <v>39619</v>
      </c>
      <c r="I74" s="1278"/>
      <c r="J74" s="1278" t="s">
        <v>855</v>
      </c>
      <c r="K74" s="1278"/>
      <c r="L74" s="1278" t="s">
        <v>3061</v>
      </c>
      <c r="M74" s="1278" t="s">
        <v>18</v>
      </c>
      <c r="N74" s="1278" t="s">
        <v>18</v>
      </c>
      <c r="O74" s="1278" t="s">
        <v>18</v>
      </c>
      <c r="P74" s="1278"/>
      <c r="Q74" s="1278"/>
    </row>
    <row r="75" spans="2:17" ht="15.75" thickBot="1"/>
    <row r="76" spans="2:17" ht="15.75" thickBot="1">
      <c r="B76" s="1532" t="s">
        <v>139</v>
      </c>
      <c r="C76" s="1533"/>
      <c r="D76" s="1533"/>
      <c r="E76" s="1533"/>
      <c r="F76" s="1533"/>
      <c r="G76" s="1533"/>
      <c r="H76" s="1533"/>
      <c r="I76" s="1533"/>
      <c r="J76" s="1533"/>
      <c r="K76" s="1533"/>
      <c r="L76" s="1533"/>
      <c r="M76" s="1533"/>
      <c r="N76" s="1534"/>
    </row>
    <row r="79" spans="2:17" ht="46.15" customHeight="1">
      <c r="B79" s="22" t="s">
        <v>17</v>
      </c>
      <c r="C79" s="22" t="s">
        <v>80</v>
      </c>
      <c r="D79" s="1522" t="s">
        <v>79</v>
      </c>
      <c r="E79" s="1523"/>
    </row>
    <row r="80" spans="2:17" ht="30">
      <c r="B80" s="78" t="s">
        <v>140</v>
      </c>
      <c r="C80" s="59" t="s">
        <v>18</v>
      </c>
      <c r="D80" s="1535"/>
      <c r="E80" s="1535"/>
    </row>
    <row r="83" spans="1:26">
      <c r="B83" s="1505" t="s">
        <v>141</v>
      </c>
      <c r="C83" s="1506"/>
      <c r="D83" s="1506"/>
      <c r="E83" s="1506"/>
      <c r="F83" s="1506"/>
      <c r="G83" s="1506"/>
      <c r="H83" s="1506"/>
      <c r="I83" s="1506"/>
      <c r="J83" s="1506"/>
      <c r="K83" s="1506"/>
      <c r="L83" s="1506"/>
      <c r="M83" s="1506"/>
      <c r="N83" s="1506"/>
      <c r="O83" s="1506"/>
      <c r="P83" s="1506"/>
    </row>
    <row r="85" spans="1:26" ht="15.75" thickBot="1"/>
    <row r="86" spans="1:26" ht="15.75" thickBot="1">
      <c r="B86" s="1532" t="s">
        <v>142</v>
      </c>
      <c r="C86" s="1533"/>
      <c r="D86" s="1533"/>
      <c r="E86" s="1533"/>
      <c r="F86" s="1533"/>
      <c r="G86" s="1533"/>
      <c r="H86" s="1533"/>
      <c r="I86" s="1533"/>
      <c r="J86" s="1533"/>
      <c r="K86" s="1533"/>
      <c r="L86" s="1533"/>
      <c r="M86" s="1533"/>
      <c r="N86" s="1534"/>
    </row>
    <row r="88" spans="1:26" ht="15.75" thickBot="1">
      <c r="M88" s="10"/>
      <c r="N88" s="10"/>
    </row>
    <row r="89" spans="1:26" s="39" customFormat="1" ht="109.5" customHeight="1">
      <c r="B89" s="11" t="s">
        <v>33</v>
      </c>
      <c r="C89" s="11" t="s">
        <v>34</v>
      </c>
      <c r="D89" s="11" t="s">
        <v>35</v>
      </c>
      <c r="E89" s="11" t="s">
        <v>36</v>
      </c>
      <c r="F89" s="11" t="s">
        <v>37</v>
      </c>
      <c r="G89" s="11" t="s">
        <v>38</v>
      </c>
      <c r="H89" s="11" t="s">
        <v>39</v>
      </c>
      <c r="I89" s="11" t="s">
        <v>40</v>
      </c>
      <c r="J89" s="11" t="s">
        <v>41</v>
      </c>
      <c r="K89" s="11" t="s">
        <v>42</v>
      </c>
      <c r="L89" s="11" t="s">
        <v>43</v>
      </c>
      <c r="M89" s="12" t="s">
        <v>44</v>
      </c>
      <c r="N89" s="11" t="s">
        <v>45</v>
      </c>
      <c r="O89" s="11" t="s">
        <v>46</v>
      </c>
      <c r="P89" s="13" t="s">
        <v>47</v>
      </c>
      <c r="Q89" s="1752" t="s">
        <v>48</v>
      </c>
      <c r="R89" s="1752"/>
    </row>
    <row r="90" spans="1:26" s="1263" customFormat="1" ht="60">
      <c r="A90" s="1311">
        <v>1</v>
      </c>
      <c r="B90" s="15" t="s">
        <v>3027</v>
      </c>
      <c r="C90" s="15" t="s">
        <v>3027</v>
      </c>
      <c r="D90" s="15" t="s">
        <v>2593</v>
      </c>
      <c r="E90" s="98" t="s">
        <v>3062</v>
      </c>
      <c r="F90" s="16" t="s">
        <v>18</v>
      </c>
      <c r="G90" s="99" t="s">
        <v>5</v>
      </c>
      <c r="H90" s="100">
        <v>40679</v>
      </c>
      <c r="I90" s="100">
        <v>40710</v>
      </c>
      <c r="J90" s="103" t="s">
        <v>19</v>
      </c>
      <c r="K90" s="186"/>
      <c r="L90" s="186">
        <f>DAYS360(H90,I90)/30</f>
        <v>1</v>
      </c>
      <c r="M90" s="105">
        <v>450</v>
      </c>
      <c r="N90" s="105" t="s">
        <v>51</v>
      </c>
      <c r="O90" s="105">
        <v>40622671</v>
      </c>
      <c r="P90" s="518">
        <v>897</v>
      </c>
      <c r="Q90" s="323"/>
      <c r="R90" s="1755" t="s">
        <v>3063</v>
      </c>
      <c r="S90" s="64"/>
      <c r="T90" s="64"/>
      <c r="U90" s="64"/>
      <c r="V90" s="64"/>
      <c r="W90" s="64"/>
      <c r="X90" s="64"/>
      <c r="Y90" s="64"/>
      <c r="Z90" s="64"/>
    </row>
    <row r="91" spans="1:26" s="1263" customFormat="1" ht="60">
      <c r="A91" s="1311">
        <f>+A90+1</f>
        <v>2</v>
      </c>
      <c r="B91" s="15" t="s">
        <v>3027</v>
      </c>
      <c r="C91" s="15" t="s">
        <v>3027</v>
      </c>
      <c r="D91" s="15" t="s">
        <v>2593</v>
      </c>
      <c r="E91" s="98" t="s">
        <v>3064</v>
      </c>
      <c r="F91" s="16" t="s">
        <v>18</v>
      </c>
      <c r="G91" s="99" t="s">
        <v>5</v>
      </c>
      <c r="H91" s="100">
        <v>40735</v>
      </c>
      <c r="I91" s="100">
        <v>40887</v>
      </c>
      <c r="J91" s="103" t="s">
        <v>19</v>
      </c>
      <c r="K91" s="186"/>
      <c r="L91" s="186">
        <f t="shared" ref="L91:L97" si="0">DAYS360(H91,I91)/30</f>
        <v>4.9666666666666668</v>
      </c>
      <c r="M91" s="105">
        <v>1086</v>
      </c>
      <c r="N91" s="105" t="s">
        <v>51</v>
      </c>
      <c r="O91" s="518">
        <v>499553539</v>
      </c>
      <c r="P91" s="518">
        <v>897</v>
      </c>
      <c r="Q91" s="323"/>
      <c r="R91" s="1755"/>
      <c r="S91" s="64"/>
      <c r="T91" s="64"/>
      <c r="U91" s="64"/>
      <c r="V91" s="64"/>
      <c r="W91" s="64"/>
      <c r="X91" s="64"/>
      <c r="Y91" s="64"/>
      <c r="Z91" s="64"/>
    </row>
    <row r="92" spans="1:26" s="1263" customFormat="1" ht="60">
      <c r="A92" s="1311">
        <f t="shared" ref="A92:A97" si="1">+A91+1</f>
        <v>3</v>
      </c>
      <c r="B92" s="15" t="s">
        <v>3027</v>
      </c>
      <c r="C92" s="15" t="s">
        <v>3027</v>
      </c>
      <c r="D92" s="15" t="s">
        <v>2593</v>
      </c>
      <c r="E92" s="98" t="s">
        <v>3065</v>
      </c>
      <c r="F92" s="16" t="s">
        <v>18</v>
      </c>
      <c r="G92" s="99" t="s">
        <v>5</v>
      </c>
      <c r="H92" s="100">
        <v>40847</v>
      </c>
      <c r="I92" s="100">
        <v>40893</v>
      </c>
      <c r="J92" s="103" t="s">
        <v>19</v>
      </c>
      <c r="K92" s="186"/>
      <c r="L92" s="186">
        <f t="shared" si="0"/>
        <v>1.5333333333333334</v>
      </c>
      <c r="M92" s="105"/>
      <c r="N92" s="105" t="s">
        <v>51</v>
      </c>
      <c r="O92" s="518">
        <v>69108928</v>
      </c>
      <c r="P92" s="518" t="s">
        <v>3066</v>
      </c>
      <c r="Q92" s="323" t="s">
        <v>3067</v>
      </c>
      <c r="R92" s="1755"/>
      <c r="S92" s="64"/>
      <c r="T92" s="64"/>
      <c r="U92" s="64"/>
      <c r="V92" s="64"/>
      <c r="W92" s="64"/>
      <c r="X92" s="64"/>
      <c r="Y92" s="64"/>
      <c r="Z92" s="64"/>
    </row>
    <row r="93" spans="1:26" s="1263" customFormat="1" ht="60">
      <c r="A93" s="1311">
        <f t="shared" si="1"/>
        <v>4</v>
      </c>
      <c r="B93" s="15" t="s">
        <v>3027</v>
      </c>
      <c r="C93" s="15" t="s">
        <v>3027</v>
      </c>
      <c r="D93" s="15" t="s">
        <v>245</v>
      </c>
      <c r="E93" s="186">
        <v>2111601</v>
      </c>
      <c r="F93" s="16" t="s">
        <v>18</v>
      </c>
      <c r="G93" s="99" t="s">
        <v>5</v>
      </c>
      <c r="H93" s="100">
        <v>40815</v>
      </c>
      <c r="I93" s="100">
        <v>40969</v>
      </c>
      <c r="J93" s="103" t="s">
        <v>19</v>
      </c>
      <c r="K93" s="186"/>
      <c r="L93" s="186">
        <f t="shared" si="0"/>
        <v>5.0666666666666664</v>
      </c>
      <c r="M93" s="105"/>
      <c r="N93" s="105" t="s">
        <v>51</v>
      </c>
      <c r="O93" s="518">
        <v>191963545</v>
      </c>
      <c r="P93" s="518">
        <v>901</v>
      </c>
      <c r="Q93" s="323" t="s">
        <v>3068</v>
      </c>
      <c r="R93" s="1755"/>
      <c r="S93" s="64"/>
      <c r="T93" s="64"/>
      <c r="U93" s="64"/>
      <c r="V93" s="64"/>
      <c r="W93" s="64"/>
      <c r="X93" s="64"/>
      <c r="Y93" s="64"/>
      <c r="Z93" s="64"/>
    </row>
    <row r="94" spans="1:26" s="1263" customFormat="1" ht="60">
      <c r="A94" s="1311">
        <f t="shared" si="1"/>
        <v>5</v>
      </c>
      <c r="B94" s="15" t="s">
        <v>3027</v>
      </c>
      <c r="C94" s="15" t="s">
        <v>3027</v>
      </c>
      <c r="D94" s="15" t="s">
        <v>245</v>
      </c>
      <c r="E94" s="186">
        <v>2111722</v>
      </c>
      <c r="F94" s="16" t="s">
        <v>18</v>
      </c>
      <c r="G94" s="99" t="s">
        <v>5</v>
      </c>
      <c r="H94" s="100">
        <v>40820</v>
      </c>
      <c r="I94" s="100">
        <v>40974</v>
      </c>
      <c r="J94" s="103" t="s">
        <v>19</v>
      </c>
      <c r="K94" s="186"/>
      <c r="L94" s="186">
        <f t="shared" si="0"/>
        <v>5.0666666666666664</v>
      </c>
      <c r="M94" s="105"/>
      <c r="N94" s="105" t="s">
        <v>51</v>
      </c>
      <c r="O94" s="518">
        <v>265331448</v>
      </c>
      <c r="P94" s="518">
        <v>903</v>
      </c>
      <c r="Q94" s="323" t="s">
        <v>3069</v>
      </c>
      <c r="R94" s="1755"/>
      <c r="S94" s="64"/>
      <c r="T94" s="64"/>
      <c r="U94" s="64"/>
      <c r="V94" s="64"/>
      <c r="W94" s="64"/>
      <c r="X94" s="64"/>
      <c r="Y94" s="64"/>
      <c r="Z94" s="64"/>
    </row>
    <row r="95" spans="1:26" s="1263" customFormat="1" ht="60">
      <c r="A95" s="1311">
        <f t="shared" si="1"/>
        <v>6</v>
      </c>
      <c r="B95" s="15" t="s">
        <v>3027</v>
      </c>
      <c r="C95" s="15" t="s">
        <v>3027</v>
      </c>
      <c r="D95" s="15" t="s">
        <v>245</v>
      </c>
      <c r="E95" s="186">
        <v>2111723</v>
      </c>
      <c r="F95" s="16" t="s">
        <v>18</v>
      </c>
      <c r="G95" s="99" t="s">
        <v>5</v>
      </c>
      <c r="H95" s="100">
        <v>40820</v>
      </c>
      <c r="I95" s="100">
        <v>40974</v>
      </c>
      <c r="J95" s="103" t="s">
        <v>19</v>
      </c>
      <c r="K95" s="186"/>
      <c r="L95" s="186">
        <f t="shared" si="0"/>
        <v>5.0666666666666664</v>
      </c>
      <c r="M95" s="105"/>
      <c r="N95" s="105" t="s">
        <v>51</v>
      </c>
      <c r="O95" s="518">
        <v>312376639</v>
      </c>
      <c r="P95" s="518">
        <v>905</v>
      </c>
      <c r="Q95" s="323" t="s">
        <v>3070</v>
      </c>
      <c r="R95" s="1755"/>
      <c r="S95" s="64"/>
      <c r="T95" s="64"/>
      <c r="U95" s="64"/>
      <c r="V95" s="64"/>
      <c r="W95" s="64"/>
      <c r="X95" s="64"/>
      <c r="Y95" s="64"/>
      <c r="Z95" s="64"/>
    </row>
    <row r="96" spans="1:26" s="1263" customFormat="1" ht="60">
      <c r="A96" s="1311">
        <f t="shared" si="1"/>
        <v>7</v>
      </c>
      <c r="B96" s="15" t="s">
        <v>3027</v>
      </c>
      <c r="C96" s="15" t="s">
        <v>3027</v>
      </c>
      <c r="D96" s="15" t="s">
        <v>245</v>
      </c>
      <c r="E96" s="186">
        <v>2121025</v>
      </c>
      <c r="F96" s="16" t="s">
        <v>18</v>
      </c>
      <c r="G96" s="99" t="s">
        <v>5</v>
      </c>
      <c r="H96" s="100">
        <v>41024</v>
      </c>
      <c r="I96" s="100">
        <v>41181</v>
      </c>
      <c r="J96" s="103" t="s">
        <v>19</v>
      </c>
      <c r="K96" s="186"/>
      <c r="L96" s="186">
        <f t="shared" si="0"/>
        <v>5.1333333333333337</v>
      </c>
      <c r="M96" s="105"/>
      <c r="N96" s="105" t="s">
        <v>51</v>
      </c>
      <c r="O96" s="518">
        <v>241060482</v>
      </c>
      <c r="P96" s="518">
        <v>907</v>
      </c>
      <c r="Q96" s="323"/>
      <c r="R96" s="1755"/>
      <c r="S96" s="64"/>
      <c r="T96" s="64"/>
      <c r="U96" s="64"/>
      <c r="V96" s="64"/>
      <c r="W96" s="64"/>
      <c r="X96" s="64"/>
      <c r="Y96" s="64"/>
      <c r="Z96" s="64"/>
    </row>
    <row r="97" spans="1:26" s="1263" customFormat="1" ht="60">
      <c r="A97" s="1311">
        <f t="shared" si="1"/>
        <v>8</v>
      </c>
      <c r="B97" s="15" t="s">
        <v>3027</v>
      </c>
      <c r="C97" s="15" t="s">
        <v>3027</v>
      </c>
      <c r="D97" s="15" t="s">
        <v>245</v>
      </c>
      <c r="E97" s="186">
        <v>2121042</v>
      </c>
      <c r="F97" s="16" t="s">
        <v>18</v>
      </c>
      <c r="G97" s="99" t="s">
        <v>5</v>
      </c>
      <c r="H97" s="100">
        <v>41033</v>
      </c>
      <c r="I97" s="100">
        <v>41182</v>
      </c>
      <c r="J97" s="103" t="s">
        <v>19</v>
      </c>
      <c r="K97" s="186"/>
      <c r="L97" s="186">
        <f t="shared" si="0"/>
        <v>4.8666666666666663</v>
      </c>
      <c r="M97" s="105"/>
      <c r="N97" s="105" t="s">
        <v>51</v>
      </c>
      <c r="O97" s="518">
        <v>324713762</v>
      </c>
      <c r="P97" s="518">
        <v>909</v>
      </c>
      <c r="Q97" s="323" t="s">
        <v>3071</v>
      </c>
      <c r="R97" s="1755"/>
      <c r="S97" s="64"/>
      <c r="T97" s="64"/>
      <c r="U97" s="64"/>
      <c r="V97" s="64"/>
      <c r="W97" s="64"/>
      <c r="X97" s="64"/>
      <c r="Y97" s="64"/>
      <c r="Z97" s="64"/>
    </row>
    <row r="98" spans="1:26" s="136" customFormat="1">
      <c r="A98" s="129"/>
      <c r="B98" s="130" t="s">
        <v>29</v>
      </c>
      <c r="C98" s="131"/>
      <c r="D98" s="109"/>
      <c r="E98" s="132"/>
      <c r="F98" s="131"/>
      <c r="G98" s="131"/>
      <c r="H98" s="131"/>
      <c r="I98" s="133"/>
      <c r="J98" s="133"/>
      <c r="K98" s="109">
        <f>SUM(K90:K97)</f>
        <v>0</v>
      </c>
      <c r="L98" s="109">
        <f>SUM(L90:L97)</f>
        <v>32.699999999999996</v>
      </c>
      <c r="M98" s="110">
        <f>SUM(M90:M97)</f>
        <v>1536</v>
      </c>
      <c r="N98" s="109">
        <f>SUM(N90:N97)</f>
        <v>0</v>
      </c>
      <c r="O98" s="519"/>
      <c r="P98" s="519"/>
      <c r="Q98" s="683"/>
    </row>
    <row r="99" spans="1:26">
      <c r="B99" s="66"/>
      <c r="C99" s="66"/>
      <c r="D99" s="66"/>
      <c r="E99" s="68"/>
      <c r="F99" s="66"/>
      <c r="G99" s="66"/>
      <c r="H99" s="66"/>
      <c r="I99" s="66"/>
      <c r="J99" s="66"/>
      <c r="K99" s="66"/>
      <c r="L99" s="66"/>
      <c r="M99" s="66"/>
      <c r="N99" s="66"/>
      <c r="O99" s="66"/>
      <c r="P99" s="66"/>
    </row>
    <row r="100" spans="1:26">
      <c r="B100" s="19" t="s">
        <v>156</v>
      </c>
      <c r="C100" s="84">
        <f>+K98</f>
        <v>0</v>
      </c>
      <c r="H100" s="112"/>
      <c r="I100" s="112"/>
      <c r="J100" s="112"/>
      <c r="K100" s="112"/>
      <c r="L100" s="112">
        <v>30.5</v>
      </c>
      <c r="M100" s="112"/>
      <c r="N100" s="66"/>
      <c r="O100" s="66"/>
      <c r="P100" s="66"/>
    </row>
    <row r="101" spans="1:26">
      <c r="J101" s="50"/>
      <c r="K101" s="50"/>
      <c r="L101" s="50"/>
      <c r="M101" s="50"/>
    </row>
    <row r="102" spans="1:26" ht="15.75" thickBot="1">
      <c r="J102" s="50"/>
      <c r="K102" s="50"/>
      <c r="L102" s="50"/>
      <c r="M102" s="50"/>
    </row>
    <row r="103" spans="1:26" ht="37.15" customHeight="1" thickBot="1">
      <c r="B103" s="24" t="s">
        <v>157</v>
      </c>
      <c r="C103" s="25" t="s">
        <v>158</v>
      </c>
      <c r="D103" s="24" t="s">
        <v>28</v>
      </c>
      <c r="E103" s="25" t="s">
        <v>159</v>
      </c>
      <c r="J103" s="50"/>
      <c r="K103" s="50"/>
      <c r="L103" s="687"/>
      <c r="M103" s="50"/>
    </row>
    <row r="104" spans="1:26">
      <c r="B104" s="85" t="s">
        <v>160</v>
      </c>
      <c r="C104" s="86">
        <v>20</v>
      </c>
      <c r="D104" s="167">
        <v>0</v>
      </c>
      <c r="E104" s="1536">
        <f>+D104+D105+D106</f>
        <v>0</v>
      </c>
      <c r="J104" s="50"/>
      <c r="K104" s="50"/>
      <c r="L104" s="50"/>
      <c r="M104" s="50"/>
    </row>
    <row r="105" spans="1:26">
      <c r="B105" s="85" t="s">
        <v>161</v>
      </c>
      <c r="C105" s="71">
        <v>30</v>
      </c>
      <c r="D105" s="1275">
        <v>0</v>
      </c>
      <c r="E105" s="1537"/>
      <c r="J105" s="50"/>
      <c r="K105" s="50"/>
      <c r="L105" s="50"/>
      <c r="M105" s="50"/>
    </row>
    <row r="106" spans="1:26" ht="15.75" thickBot="1">
      <c r="B106" s="85" t="s">
        <v>162</v>
      </c>
      <c r="C106" s="87">
        <v>40</v>
      </c>
      <c r="D106" s="168">
        <v>0</v>
      </c>
      <c r="E106" s="1538"/>
    </row>
    <row r="108" spans="1:26" ht="15.75" thickBot="1"/>
    <row r="109" spans="1:26" ht="15.75" thickBot="1">
      <c r="B109" s="1532" t="s">
        <v>163</v>
      </c>
      <c r="C109" s="1533"/>
      <c r="D109" s="1533"/>
      <c r="E109" s="1533"/>
      <c r="F109" s="1533"/>
      <c r="G109" s="1533"/>
      <c r="H109" s="1533"/>
      <c r="I109" s="1533"/>
      <c r="J109" s="1533"/>
      <c r="K109" s="1533"/>
      <c r="L109" s="1533"/>
      <c r="M109" s="1533"/>
      <c r="N109" s="1534"/>
    </row>
    <row r="111" spans="1:26" ht="76.5" customHeight="1">
      <c r="B111" s="1309" t="s">
        <v>88</v>
      </c>
      <c r="C111" s="1309" t="s">
        <v>89</v>
      </c>
      <c r="D111" s="1309" t="s">
        <v>90</v>
      </c>
      <c r="E111" s="1309" t="s">
        <v>91</v>
      </c>
      <c r="F111" s="1309" t="s">
        <v>92</v>
      </c>
      <c r="G111" s="1309" t="s">
        <v>93</v>
      </c>
      <c r="H111" s="1309" t="s">
        <v>94</v>
      </c>
      <c r="I111" s="1309" t="s">
        <v>95</v>
      </c>
      <c r="J111" s="1522" t="s">
        <v>164</v>
      </c>
      <c r="K111" s="1529"/>
      <c r="L111" s="1523"/>
      <c r="M111" s="1309" t="s">
        <v>97</v>
      </c>
      <c r="N111" s="1309" t="s">
        <v>234</v>
      </c>
      <c r="O111" s="1309" t="s">
        <v>235</v>
      </c>
      <c r="P111" s="1522" t="s">
        <v>79</v>
      </c>
      <c r="Q111" s="1523"/>
    </row>
    <row r="112" spans="1:26" s="688" customFormat="1" ht="39.950000000000003" customHeight="1">
      <c r="B112" s="689" t="s">
        <v>1677</v>
      </c>
      <c r="C112" s="690" t="s">
        <v>253</v>
      </c>
      <c r="D112" s="690" t="s">
        <v>3072</v>
      </c>
      <c r="E112" s="691">
        <v>10292528</v>
      </c>
      <c r="F112" s="689" t="s">
        <v>359</v>
      </c>
      <c r="G112" s="689" t="s">
        <v>55</v>
      </c>
      <c r="H112" s="692">
        <v>39127</v>
      </c>
      <c r="I112" s="689"/>
      <c r="J112" s="689" t="s">
        <v>3073</v>
      </c>
      <c r="K112" s="689" t="s">
        <v>3074</v>
      </c>
      <c r="L112" s="689" t="s">
        <v>3075</v>
      </c>
      <c r="M112" s="1310" t="s">
        <v>18</v>
      </c>
      <c r="N112" s="1310" t="s">
        <v>18</v>
      </c>
      <c r="O112" s="690" t="s">
        <v>60</v>
      </c>
      <c r="P112" s="693"/>
      <c r="Q112" s="694"/>
    </row>
    <row r="113" spans="2:17" s="688" customFormat="1" ht="39.950000000000003" customHeight="1">
      <c r="B113" s="689" t="s">
        <v>1677</v>
      </c>
      <c r="C113" s="690" t="s">
        <v>253</v>
      </c>
      <c r="D113" s="690" t="s">
        <v>3076</v>
      </c>
      <c r="E113" s="691">
        <v>76328820</v>
      </c>
      <c r="F113" s="689" t="s">
        <v>1098</v>
      </c>
      <c r="G113" s="689" t="s">
        <v>55</v>
      </c>
      <c r="H113" s="692">
        <v>39794</v>
      </c>
      <c r="I113" s="689"/>
      <c r="J113" s="689" t="s">
        <v>3077</v>
      </c>
      <c r="K113" s="689" t="s">
        <v>3078</v>
      </c>
      <c r="L113" s="689" t="s">
        <v>3079</v>
      </c>
      <c r="M113" s="1310" t="s">
        <v>18</v>
      </c>
      <c r="N113" s="1310" t="s">
        <v>18</v>
      </c>
      <c r="O113" s="690" t="s">
        <v>60</v>
      </c>
      <c r="P113" s="695"/>
      <c r="Q113" s="696"/>
    </row>
    <row r="114" spans="2:17" s="688" customFormat="1" ht="39.950000000000003" customHeight="1">
      <c r="B114" s="689" t="s">
        <v>1677</v>
      </c>
      <c r="C114" s="690" t="s">
        <v>253</v>
      </c>
      <c r="D114" s="690" t="s">
        <v>3080</v>
      </c>
      <c r="E114" s="691">
        <v>25291961</v>
      </c>
      <c r="F114" s="689" t="s">
        <v>1792</v>
      </c>
      <c r="G114" s="689" t="s">
        <v>3081</v>
      </c>
      <c r="H114" s="692">
        <v>38863</v>
      </c>
      <c r="I114" s="689"/>
      <c r="J114" s="689" t="s">
        <v>3082</v>
      </c>
      <c r="K114" s="689" t="s">
        <v>3083</v>
      </c>
      <c r="L114" s="689" t="s">
        <v>3084</v>
      </c>
      <c r="M114" s="1310" t="s">
        <v>18</v>
      </c>
      <c r="N114" s="1310" t="s">
        <v>18</v>
      </c>
      <c r="O114" s="690" t="s">
        <v>60</v>
      </c>
      <c r="P114" s="695"/>
      <c r="Q114" s="696"/>
    </row>
    <row r="115" spans="2:17" s="688" customFormat="1" ht="39.950000000000003" customHeight="1">
      <c r="B115" s="689" t="s">
        <v>1677</v>
      </c>
      <c r="C115" s="690" t="s">
        <v>253</v>
      </c>
      <c r="D115" s="690" t="s">
        <v>3085</v>
      </c>
      <c r="E115" s="691">
        <v>94528040</v>
      </c>
      <c r="F115" s="689" t="s">
        <v>359</v>
      </c>
      <c r="G115" s="689" t="s">
        <v>3086</v>
      </c>
      <c r="H115" s="692">
        <v>42235</v>
      </c>
      <c r="I115" s="689"/>
      <c r="J115" s="689" t="s">
        <v>3082</v>
      </c>
      <c r="K115" s="689" t="s">
        <v>3087</v>
      </c>
      <c r="L115" s="689" t="s">
        <v>3088</v>
      </c>
      <c r="M115" s="1310" t="s">
        <v>18</v>
      </c>
      <c r="N115" s="1310" t="s">
        <v>18</v>
      </c>
      <c r="O115" s="690" t="s">
        <v>60</v>
      </c>
      <c r="P115" s="695"/>
      <c r="Q115" s="696"/>
    </row>
    <row r="116" spans="2:17" s="688" customFormat="1" ht="39.950000000000003" customHeight="1">
      <c r="B116" s="689" t="s">
        <v>3089</v>
      </c>
      <c r="C116" s="690" t="s">
        <v>3090</v>
      </c>
      <c r="D116" s="690" t="s">
        <v>3091</v>
      </c>
      <c r="E116" s="691">
        <v>25277585</v>
      </c>
      <c r="F116" s="689" t="s">
        <v>1038</v>
      </c>
      <c r="G116" s="689" t="s">
        <v>3092</v>
      </c>
      <c r="H116" s="692">
        <v>36770</v>
      </c>
      <c r="I116" s="689"/>
      <c r="J116" s="689" t="s">
        <v>855</v>
      </c>
      <c r="K116" s="689" t="s">
        <v>3093</v>
      </c>
      <c r="L116" s="689" t="s">
        <v>3094</v>
      </c>
      <c r="M116" s="1310" t="s">
        <v>18</v>
      </c>
      <c r="N116" s="1310" t="s">
        <v>18</v>
      </c>
      <c r="O116" s="690" t="s">
        <v>60</v>
      </c>
      <c r="P116" s="695"/>
      <c r="Q116" s="696"/>
    </row>
    <row r="117" spans="2:17" s="688" customFormat="1" ht="39.950000000000003" customHeight="1">
      <c r="B117" s="689" t="s">
        <v>3089</v>
      </c>
      <c r="C117" s="690" t="s">
        <v>3090</v>
      </c>
      <c r="D117" s="690" t="s">
        <v>3095</v>
      </c>
      <c r="E117" s="691">
        <v>59825207</v>
      </c>
      <c r="F117" s="689" t="s">
        <v>3096</v>
      </c>
      <c r="G117" s="689" t="s">
        <v>271</v>
      </c>
      <c r="H117" s="692">
        <v>36981</v>
      </c>
      <c r="I117" s="689"/>
      <c r="J117" s="689" t="s">
        <v>3097</v>
      </c>
      <c r="K117" s="689" t="s">
        <v>3098</v>
      </c>
      <c r="L117" s="689" t="s">
        <v>3099</v>
      </c>
      <c r="M117" s="1310" t="s">
        <v>18</v>
      </c>
      <c r="N117" s="1310" t="s">
        <v>18</v>
      </c>
      <c r="O117" s="690" t="s">
        <v>60</v>
      </c>
      <c r="P117" s="695"/>
      <c r="Q117" s="696"/>
    </row>
    <row r="118" spans="2:17" s="688" customFormat="1" ht="39.950000000000003" customHeight="1">
      <c r="B118" s="689" t="s">
        <v>3089</v>
      </c>
      <c r="C118" s="690" t="s">
        <v>3090</v>
      </c>
      <c r="D118" s="690" t="s">
        <v>3100</v>
      </c>
      <c r="E118" s="691">
        <v>1061696251</v>
      </c>
      <c r="F118" s="689" t="s">
        <v>3101</v>
      </c>
      <c r="G118" s="689" t="s">
        <v>55</v>
      </c>
      <c r="H118" s="692">
        <v>40606</v>
      </c>
      <c r="I118" s="689"/>
      <c r="J118" s="689" t="s">
        <v>3082</v>
      </c>
      <c r="K118" s="689" t="s">
        <v>3102</v>
      </c>
      <c r="L118" s="689" t="s">
        <v>3103</v>
      </c>
      <c r="M118" s="1310" t="s">
        <v>18</v>
      </c>
      <c r="N118" s="1310" t="s">
        <v>18</v>
      </c>
      <c r="O118" s="690" t="s">
        <v>60</v>
      </c>
      <c r="P118" s="695"/>
      <c r="Q118" s="696"/>
    </row>
    <row r="119" spans="2:17" s="688" customFormat="1" ht="39.950000000000003" customHeight="1">
      <c r="B119" s="689" t="s">
        <v>3089</v>
      </c>
      <c r="C119" s="690" t="s">
        <v>3090</v>
      </c>
      <c r="D119" s="690" t="s">
        <v>3104</v>
      </c>
      <c r="E119" s="691">
        <v>25483614</v>
      </c>
      <c r="F119" s="689" t="s">
        <v>3105</v>
      </c>
      <c r="G119" s="689" t="s">
        <v>55</v>
      </c>
      <c r="H119" s="692">
        <v>39353</v>
      </c>
      <c r="I119" s="689"/>
      <c r="J119" s="689" t="s">
        <v>3106</v>
      </c>
      <c r="K119" s="689" t="s">
        <v>3107</v>
      </c>
      <c r="L119" s="689" t="s">
        <v>3108</v>
      </c>
      <c r="M119" s="1310" t="s">
        <v>18</v>
      </c>
      <c r="N119" s="1310" t="s">
        <v>18</v>
      </c>
      <c r="O119" s="690" t="s">
        <v>60</v>
      </c>
      <c r="P119" s="695"/>
      <c r="Q119" s="696"/>
    </row>
    <row r="120" spans="2:17" s="688" customFormat="1" ht="39.950000000000003" customHeight="1">
      <c r="B120" s="689" t="s">
        <v>3089</v>
      </c>
      <c r="C120" s="690" t="s">
        <v>3090</v>
      </c>
      <c r="D120" s="690" t="s">
        <v>3109</v>
      </c>
      <c r="E120" s="691">
        <v>34323263</v>
      </c>
      <c r="F120" s="689" t="s">
        <v>1038</v>
      </c>
      <c r="G120" s="689" t="s">
        <v>3110</v>
      </c>
      <c r="H120" s="692">
        <v>41387</v>
      </c>
      <c r="I120" s="689"/>
      <c r="J120" s="689" t="s">
        <v>3106</v>
      </c>
      <c r="K120" s="689" t="s">
        <v>3111</v>
      </c>
      <c r="L120" s="689" t="s">
        <v>3108</v>
      </c>
      <c r="M120" s="1310" t="s">
        <v>18</v>
      </c>
      <c r="N120" s="1310" t="s">
        <v>18</v>
      </c>
      <c r="O120" s="690" t="s">
        <v>60</v>
      </c>
      <c r="P120" s="697"/>
      <c r="Q120" s="698"/>
    </row>
    <row r="121" spans="2:17" s="688" customFormat="1" ht="39.950000000000003" customHeight="1">
      <c r="B121" s="310" t="s">
        <v>3112</v>
      </c>
      <c r="C121" s="289" t="s">
        <v>3113</v>
      </c>
      <c r="D121" s="699" t="s">
        <v>3114</v>
      </c>
      <c r="E121" s="700">
        <v>98343810</v>
      </c>
      <c r="F121" s="310" t="s">
        <v>3115</v>
      </c>
      <c r="G121" s="310" t="s">
        <v>55</v>
      </c>
      <c r="H121" s="701">
        <v>37792</v>
      </c>
      <c r="I121" s="289"/>
      <c r="J121" s="217" t="s">
        <v>3106</v>
      </c>
      <c r="K121" s="310" t="s">
        <v>3116</v>
      </c>
      <c r="L121" s="217" t="s">
        <v>3117</v>
      </c>
      <c r="M121" s="1271" t="s">
        <v>18</v>
      </c>
      <c r="N121" s="1271" t="s">
        <v>18</v>
      </c>
      <c r="O121" s="265" t="s">
        <v>60</v>
      </c>
      <c r="P121" s="217"/>
      <c r="Q121" s="289"/>
    </row>
    <row r="123" spans="2:17" ht="15.75" thickBot="1"/>
    <row r="124" spans="2:17" ht="54" customHeight="1">
      <c r="B124" s="1283" t="s">
        <v>17</v>
      </c>
      <c r="C124" s="1283" t="s">
        <v>157</v>
      </c>
      <c r="D124" s="1309" t="s">
        <v>158</v>
      </c>
      <c r="E124" s="1283" t="s">
        <v>28</v>
      </c>
      <c r="F124" s="25" t="s">
        <v>228</v>
      </c>
      <c r="G124" s="178"/>
    </row>
    <row r="125" spans="2:17" ht="172.5" customHeight="1">
      <c r="B125" s="1540" t="s">
        <v>229</v>
      </c>
      <c r="C125" s="115" t="s">
        <v>230</v>
      </c>
      <c r="D125" s="1256">
        <v>25</v>
      </c>
      <c r="E125" s="1275">
        <v>25</v>
      </c>
      <c r="F125" s="1541">
        <f>+E125+E126+E127</f>
        <v>60</v>
      </c>
      <c r="G125" s="27"/>
    </row>
    <row r="126" spans="2:17" ht="76.150000000000006" customHeight="1">
      <c r="B126" s="1540"/>
      <c r="C126" s="115" t="s">
        <v>231</v>
      </c>
      <c r="D126" s="1262">
        <v>25</v>
      </c>
      <c r="E126" s="1275">
        <v>25</v>
      </c>
      <c r="F126" s="1542"/>
      <c r="G126" s="27"/>
    </row>
    <row r="127" spans="2:17" ht="69" customHeight="1">
      <c r="B127" s="1540"/>
      <c r="C127" s="115" t="s">
        <v>232</v>
      </c>
      <c r="D127" s="1256">
        <v>10</v>
      </c>
      <c r="E127" s="1275">
        <v>10</v>
      </c>
      <c r="F127" s="1543"/>
      <c r="G127" s="27"/>
    </row>
    <row r="128" spans="2:17">
      <c r="C128" s="57"/>
    </row>
    <row r="130" spans="2:5">
      <c r="B130" s="8" t="s">
        <v>233</v>
      </c>
    </row>
    <row r="133" spans="2:5">
      <c r="B133" s="1309" t="s">
        <v>17</v>
      </c>
      <c r="C133" s="1309" t="s">
        <v>27</v>
      </c>
      <c r="D133" s="1283" t="s">
        <v>28</v>
      </c>
      <c r="E133" s="1283" t="s">
        <v>29</v>
      </c>
    </row>
    <row r="134" spans="2:5" ht="61.5" customHeight="1">
      <c r="B134" s="1302" t="s">
        <v>236</v>
      </c>
      <c r="C134" s="1262">
        <v>40</v>
      </c>
      <c r="D134" s="1256">
        <f>+E104</f>
        <v>0</v>
      </c>
      <c r="E134" s="1519">
        <f>+D134+D135</f>
        <v>60</v>
      </c>
    </row>
    <row r="135" spans="2:5" ht="68.25" customHeight="1">
      <c r="B135" s="1302" t="s">
        <v>237</v>
      </c>
      <c r="C135" s="1262">
        <v>60</v>
      </c>
      <c r="D135" s="1256">
        <f>+F125</f>
        <v>60</v>
      </c>
      <c r="E135" s="1520"/>
    </row>
  </sheetData>
  <mergeCells count="38">
    <mergeCell ref="E134:E135"/>
    <mergeCell ref="R90:R97"/>
    <mergeCell ref="E104:E106"/>
    <mergeCell ref="B109:N109"/>
    <mergeCell ref="J111:L111"/>
    <mergeCell ref="P111:Q111"/>
    <mergeCell ref="B125:B127"/>
    <mergeCell ref="F125:F127"/>
    <mergeCell ref="Q89:R89"/>
    <mergeCell ref="B51:N51"/>
    <mergeCell ref="O54:P54"/>
    <mergeCell ref="O55:P55"/>
    <mergeCell ref="B60:N60"/>
    <mergeCell ref="J62:L62"/>
    <mergeCell ref="P62:Q62"/>
    <mergeCell ref="B76:N76"/>
    <mergeCell ref="D79:E79"/>
    <mergeCell ref="D80:E80"/>
    <mergeCell ref="B83:P83"/>
    <mergeCell ref="B86:N86"/>
    <mergeCell ref="C49:N49"/>
    <mergeCell ref="C10:E10"/>
    <mergeCell ref="B14:C15"/>
    <mergeCell ref="B16:C16"/>
    <mergeCell ref="E34:E35"/>
    <mergeCell ref="M37:N37"/>
    <mergeCell ref="B45:B46"/>
    <mergeCell ref="C45:C46"/>
    <mergeCell ref="D45:E45"/>
    <mergeCell ref="F45:F46"/>
    <mergeCell ref="F47:F48"/>
    <mergeCell ref="Q40:R40"/>
    <mergeCell ref="B2:P2"/>
    <mergeCell ref="B4:P4"/>
    <mergeCell ref="C6:N6"/>
    <mergeCell ref="C7:N7"/>
    <mergeCell ref="C8:N8"/>
    <mergeCell ref="C9:N9"/>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3" zoomScale="85" zoomScaleNormal="85"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9.71093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3502</v>
      </c>
      <c r="D6" s="1762"/>
      <c r="E6" s="1762"/>
      <c r="F6" s="1762"/>
      <c r="G6" s="1762"/>
      <c r="H6" s="1762"/>
      <c r="I6" s="1762"/>
      <c r="J6" s="1762"/>
      <c r="K6" s="1762"/>
      <c r="L6" s="1762"/>
      <c r="M6" s="1762"/>
      <c r="N6" s="1763"/>
    </row>
    <row r="7" spans="2:16" ht="16.5" thickBot="1">
      <c r="B7" s="313" t="s">
        <v>4</v>
      </c>
      <c r="C7" s="1762" t="s">
        <v>1419</v>
      </c>
      <c r="D7" s="1762"/>
      <c r="E7" s="1762"/>
      <c r="F7" s="1762"/>
      <c r="G7" s="1762"/>
      <c r="H7" s="1762"/>
      <c r="I7" s="1762"/>
      <c r="J7" s="1762"/>
      <c r="K7" s="1762"/>
      <c r="L7" s="1762"/>
      <c r="M7" s="1762"/>
      <c r="N7" s="1763"/>
    </row>
    <row r="8" spans="2:16" ht="16.5" thickBot="1">
      <c r="B8" s="313" t="s">
        <v>6</v>
      </c>
      <c r="C8" s="1762" t="s">
        <v>1419</v>
      </c>
      <c r="D8" s="1762"/>
      <c r="E8" s="1762"/>
      <c r="F8" s="1762"/>
      <c r="G8" s="1762"/>
      <c r="H8" s="1762"/>
      <c r="I8" s="1762"/>
      <c r="J8" s="1762"/>
      <c r="K8" s="1762"/>
      <c r="L8" s="1762"/>
      <c r="M8" s="1762"/>
      <c r="N8" s="1763"/>
    </row>
    <row r="9" spans="2:16" ht="16.5" thickBot="1">
      <c r="B9" s="313" t="s">
        <v>7</v>
      </c>
      <c r="C9" s="1762" t="s">
        <v>1419</v>
      </c>
      <c r="D9" s="1762"/>
      <c r="E9" s="1762"/>
      <c r="F9" s="1762"/>
      <c r="G9" s="1762"/>
      <c r="H9" s="1762"/>
      <c r="I9" s="1762"/>
      <c r="J9" s="1762"/>
      <c r="K9" s="1762"/>
      <c r="L9" s="1762"/>
      <c r="M9" s="1762"/>
      <c r="N9" s="1763"/>
    </row>
    <row r="10" spans="2:16" ht="16.5" thickBot="1">
      <c r="B10" s="313" t="s">
        <v>1079</v>
      </c>
      <c r="C10" s="1514">
        <v>37</v>
      </c>
      <c r="D10" s="1514"/>
      <c r="E10" s="1515"/>
      <c r="F10" s="239"/>
      <c r="G10" s="239"/>
      <c r="H10" s="239"/>
      <c r="I10" s="239"/>
      <c r="J10" s="239"/>
      <c r="K10" s="239"/>
      <c r="L10" s="239"/>
      <c r="M10" s="239"/>
      <c r="N10" s="240"/>
    </row>
    <row r="11" spans="2:16" ht="16.5" thickBot="1">
      <c r="B11" s="314" t="s">
        <v>8</v>
      </c>
      <c r="C11" s="1308">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37</v>
      </c>
      <c r="E15" s="251">
        <v>359137416</v>
      </c>
      <c r="F15" s="734">
        <v>132</v>
      </c>
      <c r="G15" s="316"/>
      <c r="I15" s="252"/>
      <c r="J15" s="252"/>
      <c r="K15" s="252"/>
      <c r="L15" s="252"/>
      <c r="M15" s="252"/>
      <c r="N15" s="1289"/>
    </row>
    <row r="16" spans="2:16">
      <c r="B16" s="1764"/>
      <c r="C16" s="1764"/>
      <c r="D16" s="1314"/>
      <c r="E16" s="251"/>
      <c r="F16" s="734"/>
      <c r="G16" s="316"/>
      <c r="I16" s="252"/>
      <c r="J16" s="252"/>
      <c r="K16" s="252"/>
      <c r="L16" s="252"/>
      <c r="M16" s="252"/>
      <c r="N16" s="1289"/>
    </row>
    <row r="17" spans="1:14">
      <c r="B17" s="1764"/>
      <c r="C17" s="1764"/>
      <c r="D17" s="1314"/>
      <c r="E17" s="251"/>
      <c r="F17" s="734"/>
      <c r="G17" s="316"/>
      <c r="I17" s="252"/>
      <c r="J17" s="252"/>
      <c r="K17" s="252"/>
      <c r="L17" s="252"/>
      <c r="M17" s="252"/>
      <c r="N17" s="1289"/>
    </row>
    <row r="18" spans="1:14">
      <c r="B18" s="1764"/>
      <c r="C18" s="1764"/>
      <c r="D18" s="1314"/>
      <c r="E18" s="317"/>
      <c r="F18" s="734"/>
      <c r="G18" s="316"/>
      <c r="H18" s="253"/>
      <c r="I18" s="252"/>
      <c r="J18" s="252"/>
      <c r="K18" s="252"/>
      <c r="L18" s="252"/>
      <c r="M18" s="252"/>
      <c r="N18" s="254"/>
    </row>
    <row r="19" spans="1:14">
      <c r="B19" s="1764"/>
      <c r="C19" s="1764"/>
      <c r="D19" s="1314"/>
      <c r="E19" s="317"/>
      <c r="F19" s="734"/>
      <c r="G19" s="316"/>
      <c r="H19" s="253"/>
      <c r="I19" s="318"/>
      <c r="J19" s="318"/>
      <c r="K19" s="318"/>
      <c r="L19" s="318"/>
      <c r="M19" s="318"/>
      <c r="N19" s="254"/>
    </row>
    <row r="20" spans="1:14">
      <c r="B20" s="1764"/>
      <c r="C20" s="1764"/>
      <c r="D20" s="1314"/>
      <c r="E20" s="317"/>
      <c r="F20" s="734"/>
      <c r="G20" s="316"/>
      <c r="H20" s="253"/>
      <c r="I20" s="248"/>
      <c r="J20" s="248"/>
      <c r="K20" s="248"/>
      <c r="L20" s="248"/>
      <c r="M20" s="248"/>
      <c r="N20" s="254"/>
    </row>
    <row r="21" spans="1:14">
      <c r="B21" s="1764"/>
      <c r="C21" s="1764"/>
      <c r="D21" s="1314"/>
      <c r="E21" s="317"/>
      <c r="F21" s="734"/>
      <c r="G21" s="316"/>
      <c r="H21" s="253"/>
      <c r="I21" s="248"/>
      <c r="J21" s="248"/>
      <c r="K21" s="248"/>
      <c r="L21" s="248"/>
      <c r="M21" s="248"/>
      <c r="N21" s="254"/>
    </row>
    <row r="22" spans="1:14" ht="15.75" thickBot="1">
      <c r="B22" s="1765" t="s">
        <v>13</v>
      </c>
      <c r="C22" s="1766"/>
      <c r="D22" s="1314"/>
      <c r="E22" s="151">
        <f>+SUM(E15:E21)</f>
        <v>359137416</v>
      </c>
      <c r="F22" s="4">
        <f>+SUM(F15:F21)</f>
        <v>132</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259">
        <f>+F22*0.8</f>
        <v>105.60000000000001</v>
      </c>
      <c r="D24" s="416"/>
      <c r="E24" s="6">
        <v>359137416</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1271"/>
      <c r="D30" s="1271" t="s">
        <v>21</v>
      </c>
      <c r="E30"/>
      <c r="F30"/>
      <c r="G30"/>
      <c r="H30"/>
      <c r="I30" s="248"/>
      <c r="J30" s="248"/>
      <c r="K30" s="248"/>
      <c r="L30" s="248"/>
      <c r="M30" s="248"/>
      <c r="N30" s="1289"/>
    </row>
    <row r="31" spans="1:14">
      <c r="A31" s="1333"/>
      <c r="B31" s="265" t="s">
        <v>22</v>
      </c>
      <c r="C31" s="1271"/>
      <c r="D31" s="1271" t="s">
        <v>63</v>
      </c>
      <c r="E31"/>
      <c r="F31"/>
      <c r="G31"/>
      <c r="H31"/>
      <c r="I31" s="248"/>
      <c r="J31" s="248"/>
      <c r="K31" s="248"/>
      <c r="L31" s="248"/>
      <c r="M31" s="248"/>
      <c r="N31" s="1289"/>
    </row>
    <row r="32" spans="1:14">
      <c r="A32" s="1333"/>
      <c r="B32" s="265" t="s">
        <v>23</v>
      </c>
      <c r="C32" s="1271"/>
      <c r="D32" s="1271" t="s">
        <v>21</v>
      </c>
      <c r="E32"/>
      <c r="F32"/>
      <c r="G32"/>
      <c r="H32"/>
      <c r="I32" s="248"/>
      <c r="J32" s="248"/>
      <c r="K32" s="248"/>
      <c r="L32" s="248"/>
      <c r="M32" s="248"/>
      <c r="N32" s="1289"/>
    </row>
    <row r="33" spans="1:17">
      <c r="A33" s="1333"/>
      <c r="B33" s="265" t="s">
        <v>24</v>
      </c>
      <c r="C33" s="1271"/>
      <c r="D33" s="1271" t="s">
        <v>21</v>
      </c>
      <c r="E33"/>
      <c r="F33"/>
      <c r="G33"/>
      <c r="H33"/>
      <c r="I33" s="248"/>
      <c r="J33" s="248"/>
      <c r="K33" s="248"/>
      <c r="L33" s="248"/>
      <c r="M33" s="248"/>
      <c r="N33" s="1289"/>
    </row>
    <row r="34" spans="1:17">
      <c r="A34" s="1333"/>
      <c r="B34" s="289" t="s">
        <v>240</v>
      </c>
      <c r="C34" s="1330" t="s">
        <v>21</v>
      </c>
      <c r="D34" s="1330"/>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+F148</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v>1</v>
      </c>
      <c r="B49" s="15"/>
      <c r="C49" s="16"/>
      <c r="D49" s="15"/>
      <c r="E49" s="303"/>
      <c r="F49" s="281"/>
      <c r="G49" s="274"/>
      <c r="H49" s="275"/>
      <c r="I49" s="276"/>
      <c r="J49" s="276"/>
      <c r="K49" s="276"/>
      <c r="L49" s="276"/>
      <c r="M49" s="277"/>
      <c r="N49" s="277">
        <f>+M49*G49</f>
        <v>0</v>
      </c>
      <c r="O49" s="278"/>
      <c r="P49" s="278"/>
      <c r="Q49" s="323" t="s">
        <v>3503</v>
      </c>
      <c r="R49" s="279"/>
      <c r="S49" s="279"/>
      <c r="T49" s="279"/>
      <c r="U49" s="279"/>
      <c r="V49" s="279"/>
      <c r="W49" s="279"/>
      <c r="X49" s="279"/>
      <c r="Y49" s="279"/>
      <c r="Z49" s="279"/>
    </row>
    <row r="50" spans="1:26" s="1263" customFormat="1">
      <c r="A50" s="1311">
        <f>+A49+1</f>
        <v>2</v>
      </c>
      <c r="B50" s="15"/>
      <c r="C50" s="16"/>
      <c r="D50" s="15"/>
      <c r="E50" s="303"/>
      <c r="F50" s="281"/>
      <c r="G50" s="281"/>
      <c r="H50" s="281"/>
      <c r="I50" s="276"/>
      <c r="J50" s="276"/>
      <c r="K50" s="276"/>
      <c r="L50" s="276"/>
      <c r="M50" s="277"/>
      <c r="N50" s="277"/>
      <c r="O50" s="278"/>
      <c r="P50" s="278"/>
      <c r="Q50" s="323"/>
      <c r="R50" s="279"/>
      <c r="S50" s="279"/>
      <c r="T50" s="279"/>
      <c r="U50" s="279"/>
      <c r="V50" s="279"/>
      <c r="W50" s="279"/>
      <c r="X50" s="279"/>
      <c r="Y50" s="279"/>
      <c r="Z50" s="279"/>
    </row>
    <row r="51" spans="1:26" s="1263" customFormat="1">
      <c r="A51" s="1311">
        <f t="shared" ref="A51:A56" si="0">+A50+1</f>
        <v>3</v>
      </c>
      <c r="B51" s="15"/>
      <c r="C51" s="16"/>
      <c r="D51" s="15"/>
      <c r="E51" s="303"/>
      <c r="F51" s="281"/>
      <c r="G51" s="281"/>
      <c r="H51" s="281"/>
      <c r="I51" s="276"/>
      <c r="J51" s="276"/>
      <c r="K51" s="276"/>
      <c r="L51" s="276"/>
      <c r="M51" s="277"/>
      <c r="N51" s="277"/>
      <c r="O51" s="278"/>
      <c r="P51" s="278"/>
      <c r="Q51" s="323"/>
      <c r="R51" s="279"/>
      <c r="S51" s="279"/>
      <c r="T51" s="279"/>
      <c r="U51" s="279"/>
      <c r="V51" s="279"/>
      <c r="W51" s="279"/>
      <c r="X51" s="279"/>
      <c r="Y51" s="279"/>
      <c r="Z51" s="279"/>
    </row>
    <row r="52" spans="1:26" s="1263" customFormat="1">
      <c r="A52" s="1311">
        <f t="shared" si="0"/>
        <v>4</v>
      </c>
      <c r="B52" s="15"/>
      <c r="C52" s="16"/>
      <c r="D52" s="15"/>
      <c r="E52" s="303"/>
      <c r="F52" s="281"/>
      <c r="G52" s="281"/>
      <c r="H52" s="281"/>
      <c r="I52" s="276"/>
      <c r="J52" s="276"/>
      <c r="K52" s="276"/>
      <c r="L52" s="276"/>
      <c r="M52" s="277"/>
      <c r="N52" s="277"/>
      <c r="O52" s="278"/>
      <c r="P52" s="278"/>
      <c r="Q52" s="323"/>
      <c r="R52" s="279"/>
      <c r="S52" s="279"/>
      <c r="T52" s="279"/>
      <c r="U52" s="279"/>
      <c r="V52" s="279"/>
      <c r="W52" s="279"/>
      <c r="X52" s="279"/>
      <c r="Y52" s="279"/>
      <c r="Z52" s="279"/>
    </row>
    <row r="53" spans="1:26" s="1263" customFormat="1">
      <c r="A53" s="1311">
        <f t="shared" si="0"/>
        <v>5</v>
      </c>
      <c r="B53" s="15"/>
      <c r="C53" s="16"/>
      <c r="D53" s="15"/>
      <c r="E53" s="303"/>
      <c r="F53" s="281"/>
      <c r="G53" s="281"/>
      <c r="H53" s="281"/>
      <c r="I53" s="276"/>
      <c r="J53" s="276"/>
      <c r="K53" s="276"/>
      <c r="L53" s="276"/>
      <c r="M53" s="277"/>
      <c r="N53" s="277"/>
      <c r="O53" s="278"/>
      <c r="P53" s="278"/>
      <c r="Q53" s="323"/>
      <c r="R53" s="279"/>
      <c r="S53" s="279"/>
      <c r="T53" s="279"/>
      <c r="U53" s="279"/>
      <c r="V53" s="279"/>
      <c r="W53" s="279"/>
      <c r="X53" s="279"/>
      <c r="Y53" s="279"/>
      <c r="Z53" s="279"/>
    </row>
    <row r="54" spans="1:26" s="1263" customFormat="1">
      <c r="A54" s="1311">
        <f t="shared" si="0"/>
        <v>6</v>
      </c>
      <c r="B54" s="15"/>
      <c r="C54" s="16"/>
      <c r="D54" s="15"/>
      <c r="E54" s="303"/>
      <c r="F54" s="281"/>
      <c r="G54" s="281"/>
      <c r="H54" s="281"/>
      <c r="I54" s="276"/>
      <c r="J54" s="276"/>
      <c r="K54" s="276"/>
      <c r="L54" s="276"/>
      <c r="M54" s="277"/>
      <c r="N54" s="277"/>
      <c r="O54" s="278"/>
      <c r="P54" s="278"/>
      <c r="Q54" s="323"/>
      <c r="R54" s="279"/>
      <c r="S54" s="279"/>
      <c r="T54" s="279"/>
      <c r="U54" s="279"/>
      <c r="V54" s="279"/>
      <c r="W54" s="279"/>
      <c r="X54" s="279"/>
      <c r="Y54" s="279"/>
      <c r="Z54" s="279"/>
    </row>
    <row r="55" spans="1:26" s="1263" customFormat="1">
      <c r="A55" s="1311">
        <f t="shared" si="0"/>
        <v>7</v>
      </c>
      <c r="B55" s="15"/>
      <c r="C55" s="16"/>
      <c r="D55" s="15"/>
      <c r="E55" s="303"/>
      <c r="F55" s="281"/>
      <c r="G55" s="281"/>
      <c r="H55" s="281"/>
      <c r="I55" s="276"/>
      <c r="J55" s="276"/>
      <c r="K55" s="276"/>
      <c r="L55" s="276"/>
      <c r="M55" s="277"/>
      <c r="N55" s="277"/>
      <c r="O55" s="278"/>
      <c r="P55" s="278"/>
      <c r="Q55" s="323"/>
      <c r="R55" s="279"/>
      <c r="S55" s="279"/>
      <c r="T55" s="279"/>
      <c r="U55" s="279"/>
      <c r="V55" s="279"/>
      <c r="W55" s="279"/>
      <c r="X55" s="279"/>
      <c r="Y55" s="279"/>
      <c r="Z55" s="279"/>
    </row>
    <row r="56" spans="1:26" s="1263" customFormat="1">
      <c r="A56" s="1311">
        <f t="shared" si="0"/>
        <v>8</v>
      </c>
      <c r="B56" s="15"/>
      <c r="C56" s="16"/>
      <c r="D56" s="15"/>
      <c r="E56" s="303"/>
      <c r="F56" s="281"/>
      <c r="G56" s="281"/>
      <c r="H56" s="281"/>
      <c r="I56" s="276"/>
      <c r="J56" s="276"/>
      <c r="K56" s="276"/>
      <c r="L56" s="276"/>
      <c r="M56" s="277"/>
      <c r="N56" s="277"/>
      <c r="O56" s="278"/>
      <c r="P56" s="278"/>
      <c r="Q56" s="323"/>
      <c r="R56" s="279"/>
      <c r="S56" s="279"/>
      <c r="T56" s="279"/>
      <c r="U56" s="279"/>
      <c r="V56" s="279"/>
      <c r="W56" s="279"/>
      <c r="X56" s="279"/>
      <c r="Y56" s="279"/>
      <c r="Z56" s="279"/>
    </row>
    <row r="57" spans="1:26" s="1263" customFormat="1">
      <c r="A57" s="1311"/>
      <c r="B57" s="17" t="s">
        <v>29</v>
      </c>
      <c r="C57" s="16"/>
      <c r="D57" s="15"/>
      <c r="E57" s="303"/>
      <c r="F57" s="281"/>
      <c r="G57" s="281"/>
      <c r="H57" s="281"/>
      <c r="I57" s="276"/>
      <c r="J57" s="276"/>
      <c r="K57" s="282">
        <f t="shared" ref="K57:N57" si="1">SUM(K49:K56)</f>
        <v>0</v>
      </c>
      <c r="L57" s="282">
        <f t="shared" si="1"/>
        <v>0</v>
      </c>
      <c r="M57" s="283">
        <f t="shared" si="1"/>
        <v>0</v>
      </c>
      <c r="N57" s="282">
        <f t="shared" si="1"/>
        <v>0</v>
      </c>
      <c r="O57" s="278"/>
      <c r="P57" s="278"/>
      <c r="Q57" s="18"/>
    </row>
    <row r="58" spans="1:26" s="1263" customFormat="1" ht="56.25" customHeight="1">
      <c r="A58" s="1285"/>
      <c r="B58" s="1759" t="s">
        <v>3504</v>
      </c>
      <c r="C58" s="1759"/>
      <c r="D58" s="1759"/>
      <c r="E58" s="1759"/>
      <c r="F58" s="1759"/>
      <c r="G58" s="1759"/>
      <c r="H58" s="1759"/>
      <c r="I58" s="1759"/>
      <c r="J58" s="1759"/>
      <c r="K58" s="1759"/>
      <c r="L58" s="1759"/>
      <c r="M58" s="1759"/>
      <c r="N58" s="1759"/>
      <c r="O58" s="1759"/>
      <c r="P58" s="1759"/>
      <c r="Q58" s="1759"/>
    </row>
    <row r="59" spans="1:26" s="284" customFormat="1">
      <c r="E59" s="285"/>
    </row>
    <row r="60" spans="1:26" s="284" customFormat="1">
      <c r="B60" s="1550" t="s">
        <v>57</v>
      </c>
      <c r="C60" s="1550" t="s">
        <v>58</v>
      </c>
      <c r="D60" s="1552" t="s">
        <v>59</v>
      </c>
      <c r="E60" s="1552"/>
    </row>
    <row r="61" spans="1:26" s="284" customFormat="1">
      <c r="B61" s="1551"/>
      <c r="C61" s="1551"/>
      <c r="D61" s="1276" t="s">
        <v>60</v>
      </c>
      <c r="E61" s="325" t="s">
        <v>61</v>
      </c>
    </row>
    <row r="62" spans="1:26" s="284" customFormat="1" ht="30.6" customHeight="1">
      <c r="B62" s="19" t="s">
        <v>62</v>
      </c>
      <c r="C62" s="286">
        <f>+K57</f>
        <v>0</v>
      </c>
      <c r="D62" s="266"/>
      <c r="E62" s="1313" t="s">
        <v>63</v>
      </c>
      <c r="F62" s="287"/>
      <c r="G62" s="287"/>
      <c r="H62" s="287"/>
      <c r="I62" s="287"/>
      <c r="J62" s="287"/>
      <c r="K62" s="287"/>
      <c r="L62" s="287"/>
      <c r="M62" s="287"/>
    </row>
    <row r="63" spans="1:26" s="284" customFormat="1" ht="30" customHeight="1">
      <c r="B63" s="19" t="s">
        <v>64</v>
      </c>
      <c r="C63" s="286">
        <f>+M57</f>
        <v>0</v>
      </c>
      <c r="D63" s="266"/>
      <c r="E63" s="1313" t="s">
        <v>63</v>
      </c>
    </row>
    <row r="64" spans="1:26" s="284" customFormat="1">
      <c r="B64" s="288"/>
      <c r="C64" s="1769"/>
      <c r="D64" s="1769"/>
      <c r="E64" s="1769"/>
      <c r="F64" s="1769"/>
      <c r="G64" s="1769"/>
      <c r="H64" s="1769"/>
      <c r="I64" s="1769"/>
      <c r="J64" s="1769"/>
      <c r="K64" s="1769"/>
      <c r="L64" s="1769"/>
      <c r="M64" s="1769"/>
      <c r="N64" s="1769"/>
    </row>
    <row r="65" spans="2:17" ht="28.15" customHeight="1" thickBot="1"/>
    <row r="66" spans="2:17" ht="27" thickBot="1">
      <c r="B66" s="1770" t="s">
        <v>65</v>
      </c>
      <c r="C66" s="1770"/>
      <c r="D66" s="1770"/>
      <c r="E66" s="1770"/>
      <c r="F66" s="1770"/>
      <c r="G66" s="1770"/>
      <c r="H66" s="1770"/>
      <c r="I66" s="1770"/>
      <c r="J66" s="1770"/>
      <c r="K66" s="1770"/>
      <c r="L66" s="1770"/>
      <c r="M66" s="1770"/>
      <c r="N66" s="1770"/>
    </row>
    <row r="69" spans="2:17" ht="109.5" customHeight="1">
      <c r="B69" s="1309" t="s">
        <v>66</v>
      </c>
      <c r="C69" s="22" t="s">
        <v>67</v>
      </c>
      <c r="D69" s="22" t="s">
        <v>68</v>
      </c>
      <c r="E69" s="22" t="s">
        <v>69</v>
      </c>
      <c r="F69" s="22" t="s">
        <v>70</v>
      </c>
      <c r="G69" s="22" t="s">
        <v>71</v>
      </c>
      <c r="H69" s="22" t="s">
        <v>72</v>
      </c>
      <c r="I69" s="22" t="s">
        <v>73</v>
      </c>
      <c r="J69" s="22" t="s">
        <v>74</v>
      </c>
      <c r="K69" s="22" t="s">
        <v>75</v>
      </c>
      <c r="L69" s="22" t="s">
        <v>76</v>
      </c>
      <c r="M69" s="23" t="s">
        <v>77</v>
      </c>
      <c r="N69" s="23" t="s">
        <v>78</v>
      </c>
      <c r="O69" s="1522" t="s">
        <v>79</v>
      </c>
      <c r="P69" s="1523"/>
      <c r="Q69" s="22" t="s">
        <v>80</v>
      </c>
    </row>
    <row r="70" spans="2:17" ht="45.75" customHeight="1">
      <c r="B70" s="309" t="s">
        <v>3505</v>
      </c>
      <c r="C70" s="309" t="s">
        <v>428</v>
      </c>
      <c r="D70" s="290" t="s">
        <v>3506</v>
      </c>
      <c r="E70" s="1328">
        <v>132</v>
      </c>
      <c r="F70" s="1328" t="s">
        <v>19</v>
      </c>
      <c r="G70" s="1328"/>
      <c r="H70" s="1328" t="s">
        <v>19</v>
      </c>
      <c r="I70" s="291" t="s">
        <v>51</v>
      </c>
      <c r="J70" s="291" t="s">
        <v>18</v>
      </c>
      <c r="K70" s="265" t="s">
        <v>18</v>
      </c>
      <c r="L70" s="265" t="s">
        <v>18</v>
      </c>
      <c r="M70" s="265" t="s">
        <v>18</v>
      </c>
      <c r="N70" s="265" t="s">
        <v>18</v>
      </c>
      <c r="O70" s="1747" t="s">
        <v>3507</v>
      </c>
      <c r="P70" s="1748"/>
      <c r="Q70" s="1253" t="s">
        <v>19</v>
      </c>
    </row>
    <row r="71" spans="2:17">
      <c r="B71" s="309"/>
      <c r="C71" s="309"/>
      <c r="D71" s="310"/>
      <c r="E71" s="310"/>
      <c r="F71" s="1328"/>
      <c r="G71" s="1328"/>
      <c r="H71" s="1328"/>
      <c r="I71" s="291"/>
      <c r="J71" s="291"/>
      <c r="K71" s="265"/>
      <c r="L71" s="265"/>
      <c r="M71" s="265"/>
      <c r="N71" s="265"/>
      <c r="O71" s="1767"/>
      <c r="P71" s="1768"/>
      <c r="Q71" s="265"/>
    </row>
    <row r="72" spans="2:17">
      <c r="B72" s="309"/>
      <c r="C72" s="309"/>
      <c r="D72" s="310"/>
      <c r="E72" s="310"/>
      <c r="F72" s="1328"/>
      <c r="G72" s="1328"/>
      <c r="H72" s="1328"/>
      <c r="I72" s="291"/>
      <c r="J72" s="291"/>
      <c r="K72" s="265"/>
      <c r="L72" s="265"/>
      <c r="M72" s="265"/>
      <c r="N72" s="265"/>
      <c r="O72" s="1767"/>
      <c r="P72" s="1768"/>
      <c r="Q72" s="265"/>
    </row>
    <row r="73" spans="2:17">
      <c r="B73" s="309"/>
      <c r="C73" s="309"/>
      <c r="D73" s="310"/>
      <c r="E73" s="310"/>
      <c r="F73" s="1328"/>
      <c r="G73" s="1328"/>
      <c r="H73" s="1328"/>
      <c r="I73" s="291"/>
      <c r="J73" s="291"/>
      <c r="K73" s="265"/>
      <c r="L73" s="265"/>
      <c r="M73" s="265"/>
      <c r="N73" s="265"/>
      <c r="O73" s="1767"/>
      <c r="P73" s="1768"/>
      <c r="Q73" s="265"/>
    </row>
    <row r="74" spans="2:17">
      <c r="B74" s="309"/>
      <c r="C74" s="309"/>
      <c r="D74" s="310"/>
      <c r="E74" s="310"/>
      <c r="F74" s="1328"/>
      <c r="G74" s="1328"/>
      <c r="H74" s="1328"/>
      <c r="I74" s="291"/>
      <c r="J74" s="291"/>
      <c r="K74" s="265"/>
      <c r="L74" s="265"/>
      <c r="M74" s="265"/>
      <c r="N74" s="265"/>
      <c r="O74" s="1767"/>
      <c r="P74" s="1768"/>
      <c r="Q74" s="265"/>
    </row>
    <row r="75" spans="2:17">
      <c r="B75" s="309"/>
      <c r="C75" s="309"/>
      <c r="D75" s="310"/>
      <c r="E75" s="310"/>
      <c r="F75" s="1328"/>
      <c r="G75" s="1328"/>
      <c r="H75" s="1328"/>
      <c r="I75" s="291"/>
      <c r="J75" s="291"/>
      <c r="K75" s="265"/>
      <c r="L75" s="265"/>
      <c r="M75" s="265"/>
      <c r="N75" s="265"/>
      <c r="O75" s="1767"/>
      <c r="P75" s="1768"/>
      <c r="Q75" s="265"/>
    </row>
    <row r="76" spans="2:17">
      <c r="B76" s="265"/>
      <c r="C76" s="265"/>
      <c r="D76" s="265"/>
      <c r="E76" s="265"/>
      <c r="F76" s="265"/>
      <c r="G76" s="265"/>
      <c r="H76" s="265"/>
      <c r="I76" s="265"/>
      <c r="J76" s="265"/>
      <c r="K76" s="265"/>
      <c r="L76" s="265"/>
      <c r="M76" s="265"/>
      <c r="N76" s="265"/>
      <c r="O76" s="1767"/>
      <c r="P76" s="1768"/>
      <c r="Q76" s="265"/>
    </row>
    <row r="77" spans="2:17">
      <c r="B77" s="236" t="s">
        <v>84</v>
      </c>
    </row>
    <row r="78" spans="2:17">
      <c r="B78" s="236" t="s">
        <v>85</v>
      </c>
    </row>
    <row r="79" spans="2:17">
      <c r="B79" s="236" t="s">
        <v>86</v>
      </c>
    </row>
    <row r="81" spans="2:17" ht="15.75" thickBot="1"/>
    <row r="82" spans="2:17" ht="27" thickBot="1">
      <c r="B82" s="1771" t="s">
        <v>87</v>
      </c>
      <c r="C82" s="1772"/>
      <c r="D82" s="1772"/>
      <c r="E82" s="1772"/>
      <c r="F82" s="1772"/>
      <c r="G82" s="1772"/>
      <c r="H82" s="1772"/>
      <c r="I82" s="1772"/>
      <c r="J82" s="1772"/>
      <c r="K82" s="1772"/>
      <c r="L82" s="1772"/>
      <c r="M82" s="1772"/>
      <c r="N82" s="1773"/>
    </row>
    <row r="87" spans="2:17" ht="76.5" customHeight="1">
      <c r="B87" s="1309" t="s">
        <v>88</v>
      </c>
      <c r="C87" s="1309" t="s">
        <v>89</v>
      </c>
      <c r="D87" s="1309" t="s">
        <v>90</v>
      </c>
      <c r="E87" s="1309" t="s">
        <v>91</v>
      </c>
      <c r="F87" s="1309" t="s">
        <v>92</v>
      </c>
      <c r="G87" s="1309" t="s">
        <v>93</v>
      </c>
      <c r="H87" s="1309" t="s">
        <v>94</v>
      </c>
      <c r="I87" s="1309" t="s">
        <v>95</v>
      </c>
      <c r="J87" s="1522" t="s">
        <v>164</v>
      </c>
      <c r="K87" s="1529"/>
      <c r="L87" s="1523"/>
      <c r="M87" s="1309" t="s">
        <v>97</v>
      </c>
      <c r="N87" s="1309" t="s">
        <v>992</v>
      </c>
      <c r="O87" s="1309" t="s">
        <v>993</v>
      </c>
      <c r="P87" s="1522" t="s">
        <v>79</v>
      </c>
      <c r="Q87" s="1523"/>
    </row>
    <row r="88" spans="2:17" ht="28.9" customHeight="1">
      <c r="B88" s="308" t="s">
        <v>356</v>
      </c>
      <c r="C88" s="308"/>
      <c r="I88" s="735"/>
      <c r="J88" s="289"/>
      <c r="K88" s="290"/>
      <c r="L88" s="291"/>
      <c r="M88" s="265"/>
      <c r="N88" s="265"/>
      <c r="O88" s="265"/>
      <c r="P88" s="1574"/>
      <c r="Q88" s="1575"/>
    </row>
    <row r="89" spans="2:17" ht="28.9" customHeight="1">
      <c r="B89" s="308" t="s">
        <v>461</v>
      </c>
      <c r="C89" s="308">
        <v>132</v>
      </c>
      <c r="D89" s="309" t="s">
        <v>3508</v>
      </c>
      <c r="E89" s="736">
        <v>34675675</v>
      </c>
      <c r="F89" s="309" t="s">
        <v>3509</v>
      </c>
      <c r="G89" s="737" t="s">
        <v>470</v>
      </c>
      <c r="H89" s="1327">
        <v>41622</v>
      </c>
      <c r="I89" s="735"/>
      <c r="J89" s="289" t="s">
        <v>19</v>
      </c>
      <c r="K89" s="290"/>
      <c r="L89" s="291"/>
      <c r="M89" s="265" t="s">
        <v>18</v>
      </c>
      <c r="N89" s="678" t="s">
        <v>19</v>
      </c>
      <c r="O89" s="678"/>
      <c r="P89" s="1599" t="s">
        <v>3510</v>
      </c>
      <c r="Q89" s="1600"/>
    </row>
    <row r="90" spans="2:17" ht="28.9" customHeight="1">
      <c r="B90" s="308"/>
      <c r="C90" s="308"/>
      <c r="D90" s="309"/>
      <c r="E90" s="309"/>
      <c r="F90" s="309"/>
      <c r="G90" s="737"/>
      <c r="H90" s="1327"/>
      <c r="I90" s="735"/>
      <c r="J90" s="289"/>
      <c r="K90" s="290"/>
      <c r="L90" s="291"/>
      <c r="M90" s="265"/>
      <c r="N90" s="265"/>
      <c r="O90" s="265"/>
      <c r="P90" s="1767"/>
      <c r="Q90" s="1768"/>
    </row>
    <row r="91" spans="2:17" ht="28.9" customHeight="1">
      <c r="B91" s="308" t="s">
        <v>443</v>
      </c>
      <c r="C91" s="308"/>
      <c r="D91" s="309"/>
      <c r="E91" s="309"/>
      <c r="F91" s="309"/>
      <c r="G91" s="737"/>
      <c r="H91" s="1327"/>
      <c r="I91" s="735"/>
      <c r="J91" s="265"/>
      <c r="K91" s="265"/>
      <c r="L91" s="265"/>
      <c r="M91" s="265"/>
      <c r="N91" s="265"/>
      <c r="O91" s="265"/>
      <c r="P91" s="1567"/>
      <c r="Q91" s="1567"/>
    </row>
    <row r="92" spans="2:17" ht="28.9" customHeight="1">
      <c r="B92" s="265"/>
      <c r="H92" s="172"/>
      <c r="J92" s="739"/>
      <c r="K92" s="739"/>
      <c r="L92" s="739"/>
      <c r="M92" s="739"/>
      <c r="N92" s="739"/>
      <c r="O92" s="739"/>
      <c r="P92" s="1767"/>
      <c r="Q92" s="1768"/>
    </row>
    <row r="93" spans="2:17" ht="28.9" customHeight="1">
      <c r="B93" s="265" t="s">
        <v>443</v>
      </c>
      <c r="C93" s="265"/>
      <c r="D93" s="265"/>
      <c r="E93" s="265"/>
      <c r="F93" s="265"/>
      <c r="G93" s="740"/>
      <c r="H93" s="172"/>
      <c r="I93" s="741"/>
      <c r="J93" s="265"/>
      <c r="K93" s="265"/>
      <c r="L93" s="265"/>
      <c r="M93" s="265"/>
      <c r="N93" s="265"/>
      <c r="O93" s="265"/>
      <c r="P93" s="1767"/>
      <c r="Q93" s="1768"/>
    </row>
    <row r="94" spans="2:17" ht="28.9" customHeight="1">
      <c r="B94" s="265"/>
      <c r="C94" s="265"/>
      <c r="D94" s="265"/>
      <c r="E94" s="265"/>
      <c r="F94" s="265"/>
      <c r="G94" s="740"/>
      <c r="H94" s="172"/>
      <c r="I94" s="741"/>
      <c r="J94" s="265"/>
      <c r="K94" s="265"/>
      <c r="L94" s="265"/>
      <c r="M94" s="265"/>
      <c r="N94" s="265"/>
      <c r="O94" s="265"/>
      <c r="P94" s="1767"/>
      <c r="Q94" s="1768"/>
    </row>
    <row r="95" spans="2:17" ht="28.9" customHeight="1">
      <c r="B95" s="265" t="s">
        <v>274</v>
      </c>
      <c r="C95" s="265"/>
      <c r="D95" s="265"/>
      <c r="E95" s="265"/>
      <c r="F95" s="265"/>
      <c r="G95" s="740"/>
      <c r="H95" s="1271"/>
      <c r="I95" s="741"/>
      <c r="J95" s="265"/>
      <c r="K95" s="265"/>
      <c r="L95" s="265"/>
      <c r="M95" s="265"/>
      <c r="N95" s="265"/>
      <c r="O95" s="265"/>
      <c r="P95" s="1767"/>
      <c r="Q95" s="1768"/>
    </row>
    <row r="96" spans="2:17" ht="55.5" customHeight="1">
      <c r="B96" s="1774" t="s">
        <v>3511</v>
      </c>
      <c r="C96" s="1775"/>
      <c r="D96" s="1775"/>
      <c r="E96" s="1775"/>
      <c r="F96" s="1775"/>
      <c r="G96" s="1775"/>
      <c r="H96" s="1775"/>
      <c r="I96" s="1775"/>
      <c r="J96" s="1775"/>
      <c r="K96" s="1775"/>
      <c r="L96" s="1775"/>
      <c r="M96" s="1775"/>
      <c r="N96" s="1775"/>
      <c r="O96" s="1775"/>
      <c r="P96" s="1775"/>
      <c r="Q96" s="1776"/>
    </row>
    <row r="97" spans="1:26" ht="27" thickBot="1">
      <c r="B97" s="1777" t="s">
        <v>139</v>
      </c>
      <c r="C97" s="1778"/>
      <c r="D97" s="1778"/>
      <c r="E97" s="1778"/>
      <c r="F97" s="1778"/>
      <c r="G97" s="1778"/>
      <c r="H97" s="1778"/>
      <c r="I97" s="1778"/>
      <c r="J97" s="1778"/>
      <c r="K97" s="1778"/>
      <c r="L97" s="1778"/>
      <c r="M97" s="1778"/>
      <c r="N97" s="1779"/>
    </row>
    <row r="100" spans="1:26" ht="46.15" customHeight="1">
      <c r="B100" s="22" t="s">
        <v>17</v>
      </c>
      <c r="C100" s="22" t="s">
        <v>1064</v>
      </c>
      <c r="D100" s="1522" t="s">
        <v>79</v>
      </c>
      <c r="E100" s="1523"/>
    </row>
    <row r="101" spans="1:26" ht="46.9" customHeight="1">
      <c r="B101" s="217" t="s">
        <v>140</v>
      </c>
      <c r="C101" s="1313" t="s">
        <v>18</v>
      </c>
      <c r="D101" s="1780"/>
      <c r="E101" s="1780"/>
    </row>
    <row r="104" spans="1:26" ht="26.25">
      <c r="B104" s="1760" t="s">
        <v>141</v>
      </c>
      <c r="C104" s="1761"/>
      <c r="D104" s="1761"/>
      <c r="E104" s="1761"/>
      <c r="F104" s="1761"/>
      <c r="G104" s="1761"/>
      <c r="H104" s="1761"/>
      <c r="I104" s="1761"/>
      <c r="J104" s="1761"/>
      <c r="K104" s="1761"/>
      <c r="L104" s="1761"/>
      <c r="M104" s="1761"/>
      <c r="N104" s="1761"/>
      <c r="O104" s="1761"/>
      <c r="P104" s="1761"/>
    </row>
    <row r="106" spans="1:26" ht="15.75" thickBot="1"/>
    <row r="107" spans="1:26" ht="27" thickBot="1">
      <c r="B107" s="1771" t="s">
        <v>142</v>
      </c>
      <c r="C107" s="1772"/>
      <c r="D107" s="1772"/>
      <c r="E107" s="1772"/>
      <c r="F107" s="1772"/>
      <c r="G107" s="1772"/>
      <c r="H107" s="1772"/>
      <c r="I107" s="1772"/>
      <c r="J107" s="1772"/>
      <c r="K107" s="1772"/>
      <c r="L107" s="1772"/>
      <c r="M107" s="1772"/>
      <c r="N107" s="1773"/>
    </row>
    <row r="109" spans="1:26" ht="15.75" thickBot="1">
      <c r="M109" s="10"/>
      <c r="N109" s="10"/>
    </row>
    <row r="110" spans="1:26" s="248" customFormat="1" ht="109.5" customHeight="1">
      <c r="B110" s="11" t="s">
        <v>33</v>
      </c>
      <c r="C110" s="11" t="s">
        <v>34</v>
      </c>
      <c r="D110" s="11" t="s">
        <v>35</v>
      </c>
      <c r="E110" s="11" t="s">
        <v>36</v>
      </c>
      <c r="F110" s="11" t="s">
        <v>37</v>
      </c>
      <c r="G110" s="11" t="s">
        <v>38</v>
      </c>
      <c r="H110" s="11" t="s">
        <v>39</v>
      </c>
      <c r="I110" s="11" t="s">
        <v>40</v>
      </c>
      <c r="J110" s="11" t="s">
        <v>41</v>
      </c>
      <c r="K110" s="11" t="s">
        <v>42</v>
      </c>
      <c r="L110" s="11" t="s">
        <v>43</v>
      </c>
      <c r="M110" s="12" t="s">
        <v>44</v>
      </c>
      <c r="N110" s="11" t="s">
        <v>45</v>
      </c>
      <c r="O110" s="11" t="s">
        <v>46</v>
      </c>
      <c r="P110" s="13" t="s">
        <v>47</v>
      </c>
      <c r="Q110" s="13" t="s">
        <v>48</v>
      </c>
    </row>
    <row r="111" spans="1:26" s="1263" customFormat="1">
      <c r="A111" s="1311">
        <v>1</v>
      </c>
      <c r="B111" s="15"/>
      <c r="C111" s="15"/>
      <c r="D111" s="15"/>
      <c r="E111" s="441"/>
      <c r="F111" s="281"/>
      <c r="G111" s="274"/>
      <c r="H111" s="670"/>
      <c r="I111" s="670"/>
      <c r="J111" s="276"/>
      <c r="K111" s="441"/>
      <c r="L111" s="441"/>
      <c r="M111" s="441"/>
      <c r="N111" s="441"/>
      <c r="O111" s="742"/>
      <c r="P111" s="743"/>
      <c r="Q111" s="339"/>
      <c r="R111" s="279"/>
      <c r="S111" s="279"/>
      <c r="T111" s="279"/>
      <c r="U111" s="279"/>
      <c r="V111" s="279"/>
      <c r="W111" s="279"/>
      <c r="X111" s="279"/>
      <c r="Y111" s="279"/>
      <c r="Z111" s="279"/>
    </row>
    <row r="112" spans="1:26" s="1263" customFormat="1">
      <c r="A112" s="1311">
        <f>+A111+1</f>
        <v>2</v>
      </c>
      <c r="B112" s="15"/>
      <c r="C112" s="15"/>
      <c r="D112" s="15"/>
      <c r="E112" s="441"/>
      <c r="F112" s="281"/>
      <c r="G112" s="281"/>
      <c r="H112" s="670"/>
      <c r="I112" s="670"/>
      <c r="J112" s="276"/>
      <c r="K112" s="441"/>
      <c r="L112" s="441"/>
      <c r="M112" s="441"/>
      <c r="N112" s="441"/>
      <c r="O112" s="742"/>
      <c r="P112" s="743"/>
      <c r="Q112" s="339"/>
      <c r="R112" s="279"/>
      <c r="S112" s="279"/>
      <c r="T112" s="279"/>
      <c r="U112" s="279"/>
      <c r="V112" s="279"/>
      <c r="W112" s="279"/>
      <c r="X112" s="279"/>
      <c r="Y112" s="279"/>
      <c r="Z112" s="279"/>
    </row>
    <row r="113" spans="1:26" s="1263" customFormat="1">
      <c r="A113" s="1311">
        <f t="shared" ref="A113:A118" si="2">+A112+1</f>
        <v>3</v>
      </c>
      <c r="B113" s="15"/>
      <c r="C113" s="15"/>
      <c r="D113" s="15"/>
      <c r="E113" s="441"/>
      <c r="F113" s="281"/>
      <c r="G113" s="281"/>
      <c r="H113" s="670"/>
      <c r="I113" s="670"/>
      <c r="J113" s="276"/>
      <c r="K113" s="441"/>
      <c r="L113" s="441"/>
      <c r="M113" s="441"/>
      <c r="N113" s="441"/>
      <c r="O113" s="742"/>
      <c r="P113" s="743"/>
      <c r="Q113" s="339"/>
      <c r="R113" s="279"/>
      <c r="S113" s="279"/>
      <c r="T113" s="279"/>
      <c r="U113" s="279"/>
      <c r="V113" s="279"/>
      <c r="W113" s="279"/>
      <c r="X113" s="279"/>
      <c r="Y113" s="279"/>
      <c r="Z113" s="279"/>
    </row>
    <row r="114" spans="1:26" s="1263" customFormat="1">
      <c r="A114" s="1311">
        <f t="shared" si="2"/>
        <v>4</v>
      </c>
      <c r="B114" s="15"/>
      <c r="C114" s="15"/>
      <c r="D114" s="15"/>
      <c r="E114" s="441"/>
      <c r="F114" s="281"/>
      <c r="G114" s="281"/>
      <c r="H114" s="670"/>
      <c r="I114" s="670"/>
      <c r="J114" s="276"/>
      <c r="K114" s="441"/>
      <c r="L114" s="441"/>
      <c r="M114" s="441"/>
      <c r="N114" s="441"/>
      <c r="O114" s="742"/>
      <c r="P114" s="743"/>
      <c r="Q114" s="339"/>
      <c r="R114" s="279"/>
      <c r="S114" s="279"/>
      <c r="T114" s="279"/>
      <c r="U114" s="279"/>
      <c r="V114" s="279"/>
      <c r="W114" s="279"/>
      <c r="X114" s="279"/>
      <c r="Y114" s="279"/>
      <c r="Z114" s="279"/>
    </row>
    <row r="115" spans="1:26" s="1263" customFormat="1">
      <c r="A115" s="1311">
        <f t="shared" si="2"/>
        <v>5</v>
      </c>
      <c r="B115" s="15"/>
      <c r="C115" s="15"/>
      <c r="D115" s="15"/>
      <c r="E115" s="441"/>
      <c r="F115" s="281"/>
      <c r="G115" s="281"/>
      <c r="H115" s="670"/>
      <c r="I115" s="670"/>
      <c r="J115" s="276"/>
      <c r="K115" s="441"/>
      <c r="L115" s="441"/>
      <c r="M115" s="441"/>
      <c r="N115" s="441"/>
      <c r="O115" s="742"/>
      <c r="P115" s="743"/>
      <c r="Q115" s="339"/>
      <c r="R115" s="279"/>
      <c r="S115" s="279"/>
      <c r="T115" s="279"/>
      <c r="U115" s="279"/>
      <c r="V115" s="279"/>
      <c r="W115" s="279"/>
      <c r="X115" s="279"/>
      <c r="Y115" s="279"/>
      <c r="Z115" s="279"/>
    </row>
    <row r="116" spans="1:26" s="1263" customFormat="1">
      <c r="A116" s="1311">
        <f t="shared" si="2"/>
        <v>6</v>
      </c>
      <c r="B116" s="15"/>
      <c r="C116" s="15"/>
      <c r="D116" s="15"/>
      <c r="E116" s="441"/>
      <c r="F116" s="281"/>
      <c r="G116" s="281"/>
      <c r="H116" s="670"/>
      <c r="I116" s="670"/>
      <c r="J116" s="276"/>
      <c r="K116" s="441"/>
      <c r="L116" s="441"/>
      <c r="M116" s="441"/>
      <c r="N116" s="441"/>
      <c r="O116" s="742"/>
      <c r="P116" s="743"/>
      <c r="Q116" s="339"/>
      <c r="R116" s="279"/>
      <c r="S116" s="279"/>
      <c r="T116" s="279"/>
      <c r="U116" s="279"/>
      <c r="V116" s="279"/>
      <c r="W116" s="279"/>
      <c r="X116" s="279"/>
      <c r="Y116" s="279"/>
      <c r="Z116" s="279"/>
    </row>
    <row r="117" spans="1:26" s="1263" customFormat="1">
      <c r="A117" s="1311">
        <f t="shared" si="2"/>
        <v>7</v>
      </c>
      <c r="B117" s="15"/>
      <c r="C117" s="15"/>
      <c r="D117" s="15"/>
      <c r="E117" s="441"/>
      <c r="F117" s="281"/>
      <c r="G117" s="281"/>
      <c r="H117" s="275"/>
      <c r="I117" s="275"/>
      <c r="J117" s="276"/>
      <c r="K117" s="441"/>
      <c r="L117" s="441"/>
      <c r="M117" s="441"/>
      <c r="N117" s="441"/>
      <c r="O117" s="742"/>
      <c r="P117" s="743"/>
      <c r="Q117" s="339"/>
      <c r="R117" s="279"/>
      <c r="S117" s="279"/>
      <c r="T117" s="279"/>
      <c r="U117" s="279"/>
      <c r="V117" s="279"/>
      <c r="W117" s="279"/>
      <c r="X117" s="279"/>
      <c r="Y117" s="279"/>
      <c r="Z117" s="279"/>
    </row>
    <row r="118" spans="1:26" s="1263" customFormat="1">
      <c r="A118" s="1311">
        <f t="shared" si="2"/>
        <v>8</v>
      </c>
      <c r="B118" s="15"/>
      <c r="C118" s="15"/>
      <c r="D118" s="15"/>
      <c r="E118" s="441"/>
      <c r="F118" s="281"/>
      <c r="G118" s="281"/>
      <c r="H118" s="275"/>
      <c r="I118" s="275"/>
      <c r="J118" s="276"/>
      <c r="K118" s="441"/>
      <c r="L118" s="441"/>
      <c r="M118" s="441"/>
      <c r="N118" s="441"/>
      <c r="O118" s="742"/>
      <c r="P118" s="743"/>
      <c r="Q118" s="339"/>
      <c r="R118" s="279"/>
      <c r="S118" s="279"/>
      <c r="T118" s="279"/>
      <c r="U118" s="279"/>
      <c r="V118" s="279"/>
      <c r="W118" s="279"/>
      <c r="X118" s="279"/>
      <c r="Y118" s="279"/>
      <c r="Z118" s="279"/>
    </row>
    <row r="119" spans="1:26" s="1263" customFormat="1">
      <c r="A119" s="1311"/>
      <c r="B119" s="17" t="s">
        <v>29</v>
      </c>
      <c r="C119" s="16"/>
      <c r="D119" s="15"/>
      <c r="E119" s="441"/>
      <c r="F119" s="281"/>
      <c r="G119" s="281"/>
      <c r="H119" s="275"/>
      <c r="I119" s="275"/>
      <c r="J119" s="276"/>
      <c r="K119" s="744">
        <f t="shared" ref="K119:N119" si="3">SUM(K111:K118)</f>
        <v>0</v>
      </c>
      <c r="L119" s="744">
        <f t="shared" si="3"/>
        <v>0</v>
      </c>
      <c r="M119" s="744">
        <f t="shared" si="3"/>
        <v>0</v>
      </c>
      <c r="N119" s="744">
        <f t="shared" si="3"/>
        <v>0</v>
      </c>
      <c r="O119" s="742"/>
      <c r="P119" s="743"/>
      <c r="Q119" s="65"/>
    </row>
    <row r="120" spans="1:26">
      <c r="B120" s="284"/>
      <c r="C120" s="284"/>
      <c r="D120" s="284"/>
      <c r="E120" s="285"/>
      <c r="F120" s="284"/>
      <c r="G120" s="284"/>
      <c r="H120" s="284"/>
      <c r="I120" s="284"/>
      <c r="J120" s="284"/>
      <c r="K120" s="284"/>
      <c r="L120" s="284"/>
      <c r="M120" s="284"/>
      <c r="N120" s="284"/>
      <c r="O120" s="284"/>
      <c r="P120" s="284"/>
    </row>
    <row r="121" spans="1:26" ht="18.75">
      <c r="B121" s="19" t="s">
        <v>156</v>
      </c>
      <c r="C121" s="304">
        <f>+K119</f>
        <v>0</v>
      </c>
      <c r="H121" s="287"/>
      <c r="I121" s="287"/>
      <c r="J121" s="287"/>
      <c r="K121" s="287"/>
      <c r="L121" s="287"/>
      <c r="M121" s="287"/>
      <c r="N121" s="284"/>
      <c r="O121" s="284"/>
      <c r="P121" s="284"/>
    </row>
    <row r="123" spans="1:26" ht="15.75" thickBot="1"/>
    <row r="124" spans="1:26" ht="37.15" customHeight="1" thickBot="1">
      <c r="B124" s="24" t="s">
        <v>157</v>
      </c>
      <c r="C124" s="25" t="s">
        <v>158</v>
      </c>
      <c r="D124" s="24" t="s">
        <v>28</v>
      </c>
      <c r="E124" s="25" t="s">
        <v>159</v>
      </c>
    </row>
    <row r="125" spans="1:26" ht="41.45" customHeight="1">
      <c r="B125" s="305" t="s">
        <v>160</v>
      </c>
      <c r="C125" s="306">
        <v>20</v>
      </c>
      <c r="D125" s="745">
        <v>0</v>
      </c>
      <c r="E125" s="1781">
        <f>+D125+D126+D127</f>
        <v>0</v>
      </c>
    </row>
    <row r="126" spans="1:26">
      <c r="B126" s="305" t="s">
        <v>161</v>
      </c>
      <c r="C126" s="1369">
        <v>30</v>
      </c>
      <c r="D126" s="1313">
        <v>0</v>
      </c>
      <c r="E126" s="1561"/>
    </row>
    <row r="127" spans="1:26" ht="15.75" thickBot="1">
      <c r="B127" s="305" t="s">
        <v>162</v>
      </c>
      <c r="C127" s="307">
        <v>40</v>
      </c>
      <c r="D127" s="746">
        <v>0</v>
      </c>
      <c r="E127" s="1782"/>
    </row>
    <row r="129" spans="2:17" ht="15.75" thickBot="1"/>
    <row r="130" spans="2:17" ht="27" thickBot="1">
      <c r="B130" s="1771" t="s">
        <v>163</v>
      </c>
      <c r="C130" s="1772"/>
      <c r="D130" s="1772"/>
      <c r="E130" s="1772"/>
      <c r="F130" s="1772"/>
      <c r="G130" s="1772"/>
      <c r="H130" s="1772"/>
      <c r="I130" s="1772"/>
      <c r="J130" s="1772"/>
      <c r="K130" s="1772"/>
      <c r="L130" s="1772"/>
      <c r="M130" s="1772"/>
      <c r="N130" s="1773"/>
    </row>
    <row r="132" spans="2:17" ht="76.5" customHeight="1">
      <c r="B132" s="1309" t="s">
        <v>88</v>
      </c>
      <c r="C132" s="1309" t="s">
        <v>89</v>
      </c>
      <c r="D132" s="1309" t="s">
        <v>90</v>
      </c>
      <c r="E132" s="1309" t="s">
        <v>91</v>
      </c>
      <c r="F132" s="1309" t="s">
        <v>92</v>
      </c>
      <c r="G132" s="1309" t="s">
        <v>93</v>
      </c>
      <c r="H132" s="1309" t="s">
        <v>94</v>
      </c>
      <c r="I132" s="1309" t="s">
        <v>95</v>
      </c>
      <c r="J132" s="1522" t="s">
        <v>164</v>
      </c>
      <c r="K132" s="1529"/>
      <c r="L132" s="1523"/>
      <c r="M132" s="1309" t="s">
        <v>97</v>
      </c>
      <c r="N132" s="1309" t="s">
        <v>992</v>
      </c>
      <c r="O132" s="1309" t="s">
        <v>993</v>
      </c>
      <c r="P132" s="1522" t="s">
        <v>79</v>
      </c>
      <c r="Q132" s="1523"/>
    </row>
    <row r="133" spans="2:17" ht="30.6" customHeight="1">
      <c r="B133" s="308" t="s">
        <v>1495</v>
      </c>
      <c r="C133" s="308"/>
      <c r="D133" s="309"/>
      <c r="E133" s="309"/>
      <c r="F133" s="309"/>
      <c r="G133" s="309"/>
      <c r="H133" s="309"/>
      <c r="I133" s="310"/>
      <c r="J133" s="289"/>
      <c r="K133" s="290"/>
      <c r="L133" s="291"/>
      <c r="M133" s="265"/>
      <c r="N133" s="265"/>
      <c r="O133" s="265"/>
      <c r="P133" s="1574"/>
      <c r="Q133" s="1575"/>
    </row>
    <row r="134" spans="2:17" ht="30.6" customHeight="1">
      <c r="B134" s="394" t="s">
        <v>1075</v>
      </c>
      <c r="C134" s="308"/>
      <c r="D134" s="309"/>
      <c r="E134" s="736"/>
      <c r="F134" s="309"/>
      <c r="G134" s="737"/>
      <c r="H134" s="1327"/>
      <c r="I134" s="735"/>
      <c r="J134" s="289"/>
      <c r="K134" s="290"/>
      <c r="L134" s="291"/>
      <c r="M134" s="265"/>
      <c r="N134" s="678"/>
      <c r="O134" s="678"/>
      <c r="P134" s="1599"/>
      <c r="Q134" s="1600"/>
    </row>
    <row r="135" spans="2:17" ht="30.6" customHeight="1">
      <c r="B135" s="308" t="s">
        <v>227</v>
      </c>
      <c r="C135" s="308"/>
      <c r="D135" s="265"/>
      <c r="E135" s="265"/>
      <c r="F135" s="265"/>
      <c r="G135" s="265"/>
      <c r="H135" s="265"/>
      <c r="I135" s="310"/>
      <c r="J135" s="289"/>
      <c r="K135" s="291"/>
      <c r="L135" s="291"/>
      <c r="M135" s="265"/>
      <c r="N135" s="265"/>
      <c r="O135" s="265"/>
      <c r="P135" s="1567"/>
      <c r="Q135" s="1567"/>
    </row>
    <row r="136" spans="2:17" ht="54" customHeight="1">
      <c r="B136" s="1774" t="s">
        <v>3512</v>
      </c>
      <c r="C136" s="1775"/>
      <c r="D136" s="1775"/>
      <c r="E136" s="1775"/>
      <c r="F136" s="1775"/>
      <c r="G136" s="1775"/>
      <c r="H136" s="1775"/>
      <c r="I136" s="1775"/>
      <c r="J136" s="1775"/>
      <c r="K136" s="1775"/>
      <c r="L136" s="1775"/>
      <c r="M136" s="1775"/>
      <c r="N136" s="1775"/>
      <c r="O136" s="1775"/>
      <c r="P136" s="1775"/>
      <c r="Q136" s="1776"/>
    </row>
    <row r="137" spans="2:17" ht="120.75" customHeight="1">
      <c r="B137" s="1282" t="s">
        <v>17</v>
      </c>
      <c r="C137" s="1282" t="s">
        <v>157</v>
      </c>
      <c r="D137" s="458" t="s">
        <v>158</v>
      </c>
      <c r="E137" s="1282" t="s">
        <v>28</v>
      </c>
      <c r="F137" s="590" t="s">
        <v>228</v>
      </c>
      <c r="G137" s="26"/>
    </row>
    <row r="138" spans="2:17" ht="76.150000000000006" customHeight="1">
      <c r="B138" s="1783" t="s">
        <v>229</v>
      </c>
      <c r="C138" s="311" t="s">
        <v>230</v>
      </c>
      <c r="D138" s="1271">
        <v>25</v>
      </c>
      <c r="E138" s="1271">
        <v>0</v>
      </c>
      <c r="F138" s="1541">
        <f>+E138+E139+E140</f>
        <v>0</v>
      </c>
      <c r="G138" s="27"/>
    </row>
    <row r="139" spans="2:17" ht="69" customHeight="1">
      <c r="B139" s="1783"/>
      <c r="C139" s="311" t="s">
        <v>231</v>
      </c>
      <c r="D139" s="1253">
        <v>25</v>
      </c>
      <c r="E139" s="1271">
        <v>0</v>
      </c>
      <c r="F139" s="1542"/>
      <c r="G139" s="27"/>
    </row>
    <row r="140" spans="2:17" ht="60">
      <c r="B140" s="1783"/>
      <c r="C140" s="311" t="s">
        <v>232</v>
      </c>
      <c r="D140" s="1271">
        <v>10</v>
      </c>
      <c r="E140" s="1271">
        <v>0</v>
      </c>
      <c r="F140" s="1543"/>
      <c r="G140" s="27"/>
    </row>
    <row r="141" spans="2:17">
      <c r="C141"/>
    </row>
    <row r="144" spans="2:17">
      <c r="B144" s="8" t="s">
        <v>233</v>
      </c>
    </row>
    <row r="147" spans="2:5">
      <c r="B147" s="264" t="s">
        <v>17</v>
      </c>
      <c r="C147" s="264" t="s">
        <v>27</v>
      </c>
      <c r="D147" s="1283" t="s">
        <v>28</v>
      </c>
      <c r="E147" s="1283" t="s">
        <v>29</v>
      </c>
    </row>
    <row r="148" spans="2:5" ht="28.5">
      <c r="B148" s="269" t="s">
        <v>1076</v>
      </c>
      <c r="C148" s="270">
        <v>40</v>
      </c>
      <c r="D148" s="1271"/>
      <c r="E148" s="1560">
        <f>+D148+D149</f>
        <v>0</v>
      </c>
    </row>
    <row r="149" spans="2:5" ht="42.75">
      <c r="B149" s="269" t="s">
        <v>1077</v>
      </c>
      <c r="C149" s="270">
        <v>60</v>
      </c>
      <c r="D149" s="1271">
        <f>+F138</f>
        <v>0</v>
      </c>
      <c r="E149" s="1562"/>
    </row>
  </sheetData>
  <mergeCells count="53">
    <mergeCell ref="P135:Q135"/>
    <mergeCell ref="B136:Q136"/>
    <mergeCell ref="B138:B140"/>
    <mergeCell ref="F138:F140"/>
    <mergeCell ref="E148:E149"/>
    <mergeCell ref="P134:Q134"/>
    <mergeCell ref="B96:Q96"/>
    <mergeCell ref="B97:N97"/>
    <mergeCell ref="D100:E100"/>
    <mergeCell ref="D101:E101"/>
    <mergeCell ref="B104:P104"/>
    <mergeCell ref="B107:N107"/>
    <mergeCell ref="E125:E127"/>
    <mergeCell ref="B130:N130"/>
    <mergeCell ref="J132:L132"/>
    <mergeCell ref="P132:Q132"/>
    <mergeCell ref="P133:Q133"/>
    <mergeCell ref="P95:Q95"/>
    <mergeCell ref="O76:P76"/>
    <mergeCell ref="B82:N82"/>
    <mergeCell ref="J87:L87"/>
    <mergeCell ref="P87:Q87"/>
    <mergeCell ref="P88:Q88"/>
    <mergeCell ref="P89:Q89"/>
    <mergeCell ref="P90:Q90"/>
    <mergeCell ref="P91:Q91"/>
    <mergeCell ref="P92:Q92"/>
    <mergeCell ref="P93:Q93"/>
    <mergeCell ref="P94:Q94"/>
    <mergeCell ref="O75:P75"/>
    <mergeCell ref="B60:B61"/>
    <mergeCell ref="C60:C61"/>
    <mergeCell ref="D60:E60"/>
    <mergeCell ref="C64:N64"/>
    <mergeCell ref="B66:N66"/>
    <mergeCell ref="O69:P69"/>
    <mergeCell ref="O70:P70"/>
    <mergeCell ref="O71:P71"/>
    <mergeCell ref="O72:P72"/>
    <mergeCell ref="O73:P73"/>
    <mergeCell ref="O74:P74"/>
    <mergeCell ref="B58:Q58"/>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1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7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3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9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5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1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7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3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9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5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1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7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3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9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5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topLeftCell="B37" zoomScale="90" zoomScaleNormal="90"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3502</v>
      </c>
      <c r="D6" s="1762"/>
      <c r="E6" s="1762"/>
      <c r="F6" s="1762"/>
      <c r="G6" s="1762"/>
      <c r="H6" s="1762"/>
      <c r="I6" s="1762"/>
      <c r="J6" s="1762"/>
      <c r="K6" s="1762"/>
      <c r="L6" s="1762"/>
      <c r="M6" s="1762"/>
      <c r="N6" s="1763"/>
    </row>
    <row r="7" spans="2:16" ht="16.5" thickBot="1">
      <c r="B7" s="313" t="s">
        <v>4</v>
      </c>
      <c r="C7" s="1762" t="s">
        <v>1419</v>
      </c>
      <c r="D7" s="1762"/>
      <c r="E7" s="1762"/>
      <c r="F7" s="1762"/>
      <c r="G7" s="1762"/>
      <c r="H7" s="1762"/>
      <c r="I7" s="1762"/>
      <c r="J7" s="1762"/>
      <c r="K7" s="1762"/>
      <c r="L7" s="1762"/>
      <c r="M7" s="1762"/>
      <c r="N7" s="1763"/>
    </row>
    <row r="8" spans="2:16" ht="16.5" thickBot="1">
      <c r="B8" s="313" t="s">
        <v>6</v>
      </c>
      <c r="C8" s="1762" t="s">
        <v>1419</v>
      </c>
      <c r="D8" s="1762"/>
      <c r="E8" s="1762"/>
      <c r="F8" s="1762"/>
      <c r="G8" s="1762"/>
      <c r="H8" s="1762"/>
      <c r="I8" s="1762"/>
      <c r="J8" s="1762"/>
      <c r="K8" s="1762"/>
      <c r="L8" s="1762"/>
      <c r="M8" s="1762"/>
      <c r="N8" s="1763"/>
    </row>
    <row r="9" spans="2:16" ht="16.5" thickBot="1">
      <c r="B9" s="313" t="s">
        <v>7</v>
      </c>
      <c r="C9" s="1762" t="s">
        <v>1419</v>
      </c>
      <c r="D9" s="1762"/>
      <c r="E9" s="1762"/>
      <c r="F9" s="1762"/>
      <c r="G9" s="1762"/>
      <c r="H9" s="1762"/>
      <c r="I9" s="1762"/>
      <c r="J9" s="1762"/>
      <c r="K9" s="1762"/>
      <c r="L9" s="1762"/>
      <c r="M9" s="1762"/>
      <c r="N9" s="1763"/>
    </row>
    <row r="10" spans="2:16" ht="16.5" thickBot="1">
      <c r="B10" s="313" t="s">
        <v>1079</v>
      </c>
      <c r="C10" s="1514">
        <v>38</v>
      </c>
      <c r="D10" s="1514"/>
      <c r="E10" s="1515"/>
      <c r="F10" s="239"/>
      <c r="G10" s="239"/>
      <c r="H10" s="239"/>
      <c r="I10" s="239"/>
      <c r="J10" s="239"/>
      <c r="K10" s="239"/>
      <c r="L10" s="239"/>
      <c r="M10" s="239"/>
      <c r="N10" s="240"/>
    </row>
    <row r="11" spans="2:16" ht="16.5" thickBot="1">
      <c r="B11" s="314" t="s">
        <v>8</v>
      </c>
      <c r="C11" s="1308" t="s">
        <v>1420</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38</v>
      </c>
      <c r="E15" s="251">
        <v>391786272</v>
      </c>
      <c r="F15" s="734">
        <v>144</v>
      </c>
      <c r="G15" s="316"/>
      <c r="I15" s="252"/>
      <c r="J15" s="252"/>
      <c r="K15" s="252"/>
      <c r="L15" s="252"/>
      <c r="M15" s="252"/>
      <c r="N15" s="1289"/>
    </row>
    <row r="16" spans="2:16">
      <c r="B16" s="1764"/>
      <c r="C16" s="1764"/>
      <c r="D16" s="1314"/>
      <c r="E16" s="251"/>
      <c r="F16" s="734"/>
      <c r="G16" s="316"/>
      <c r="I16" s="252"/>
      <c r="J16" s="252"/>
      <c r="K16" s="252"/>
      <c r="L16" s="252"/>
      <c r="M16" s="252"/>
      <c r="N16" s="1289"/>
    </row>
    <row r="17" spans="1:14">
      <c r="B17" s="1764"/>
      <c r="C17" s="1764"/>
      <c r="D17" s="1314"/>
      <c r="E17" s="251"/>
      <c r="F17" s="734"/>
      <c r="G17" s="316"/>
      <c r="I17" s="252"/>
      <c r="J17" s="252"/>
      <c r="K17" s="252"/>
      <c r="L17" s="252"/>
      <c r="M17" s="252"/>
      <c r="N17" s="1289"/>
    </row>
    <row r="18" spans="1:14">
      <c r="B18" s="1764"/>
      <c r="C18" s="1764"/>
      <c r="D18" s="1314"/>
      <c r="E18" s="317"/>
      <c r="F18" s="734"/>
      <c r="G18" s="316"/>
      <c r="H18" s="253"/>
      <c r="I18" s="252"/>
      <c r="J18" s="252"/>
      <c r="K18" s="252"/>
      <c r="L18" s="252"/>
      <c r="M18" s="252"/>
      <c r="N18" s="254"/>
    </row>
    <row r="19" spans="1:14">
      <c r="B19" s="1764"/>
      <c r="C19" s="1764"/>
      <c r="D19" s="1314"/>
      <c r="E19" s="317"/>
      <c r="F19" s="734"/>
      <c r="G19" s="316"/>
      <c r="H19" s="253"/>
      <c r="I19" s="318"/>
      <c r="J19" s="318"/>
      <c r="K19" s="318"/>
      <c r="L19" s="318"/>
      <c r="M19" s="318"/>
      <c r="N19" s="254"/>
    </row>
    <row r="20" spans="1:14">
      <c r="B20" s="1764"/>
      <c r="C20" s="1764"/>
      <c r="D20" s="1314"/>
      <c r="E20" s="317"/>
      <c r="F20" s="734"/>
      <c r="G20" s="316"/>
      <c r="H20" s="253"/>
      <c r="I20" s="248"/>
      <c r="J20" s="248"/>
      <c r="K20" s="248"/>
      <c r="L20" s="248"/>
      <c r="M20" s="248"/>
      <c r="N20" s="254"/>
    </row>
    <row r="21" spans="1:14">
      <c r="B21" s="1764"/>
      <c r="C21" s="1764"/>
      <c r="D21" s="1314"/>
      <c r="E21" s="317"/>
      <c r="F21" s="734"/>
      <c r="G21" s="316"/>
      <c r="H21" s="253"/>
      <c r="I21" s="248"/>
      <c r="J21" s="248"/>
      <c r="K21" s="248"/>
      <c r="L21" s="248"/>
      <c r="M21" s="248"/>
      <c r="N21" s="254"/>
    </row>
    <row r="22" spans="1:14" ht="15.75" thickBot="1">
      <c r="B22" s="1765" t="s">
        <v>13</v>
      </c>
      <c r="C22" s="1766"/>
      <c r="D22" s="1314"/>
      <c r="E22" s="151">
        <f>+SUM(E15:E21)</f>
        <v>391786272</v>
      </c>
      <c r="F22" s="4">
        <f>+SUM(F15:F21)</f>
        <v>144</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259">
        <f>+F22*0.8</f>
        <v>115.2</v>
      </c>
      <c r="D24" s="416"/>
      <c r="E24" s="6">
        <v>391786272</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265"/>
      <c r="D30" s="265" t="s">
        <v>21</v>
      </c>
      <c r="E30"/>
      <c r="F30"/>
      <c r="G30"/>
      <c r="H30"/>
      <c r="I30" s="248"/>
      <c r="J30" s="248"/>
      <c r="K30" s="248"/>
      <c r="L30" s="248"/>
      <c r="M30" s="248"/>
      <c r="N30" s="1289"/>
    </row>
    <row r="31" spans="1:14">
      <c r="A31" s="1333"/>
      <c r="B31" s="265" t="s">
        <v>22</v>
      </c>
      <c r="C31" s="265"/>
      <c r="D31" s="265" t="s">
        <v>63</v>
      </c>
      <c r="E31"/>
      <c r="F31"/>
      <c r="G31"/>
      <c r="H31"/>
      <c r="I31" s="248"/>
      <c r="J31" s="248"/>
      <c r="K31" s="248"/>
      <c r="L31" s="248"/>
      <c r="M31" s="248"/>
      <c r="N31" s="1289"/>
    </row>
    <row r="32" spans="1:14">
      <c r="A32" s="1333"/>
      <c r="B32" s="265" t="s">
        <v>23</v>
      </c>
      <c r="C32" s="265"/>
      <c r="D32" s="265" t="s">
        <v>21</v>
      </c>
      <c r="E32"/>
      <c r="F32"/>
      <c r="G32"/>
      <c r="H32"/>
      <c r="I32" s="248"/>
      <c r="J32" s="248"/>
      <c r="K32" s="248"/>
      <c r="L32" s="248"/>
      <c r="M32" s="248"/>
      <c r="N32" s="1289"/>
    </row>
    <row r="33" spans="1:17">
      <c r="A33" s="1333"/>
      <c r="B33" s="265" t="s">
        <v>24</v>
      </c>
      <c r="C33" s="265"/>
      <c r="D33" s="265" t="s">
        <v>21</v>
      </c>
      <c r="E33"/>
      <c r="F33"/>
      <c r="G33"/>
      <c r="H33"/>
      <c r="I33" s="248"/>
      <c r="J33" s="248"/>
      <c r="K33" s="248"/>
      <c r="L33" s="248"/>
      <c r="M33" s="248"/>
      <c r="N33" s="1289"/>
    </row>
    <row r="34" spans="1:17">
      <c r="A34" s="1333"/>
      <c r="B34" s="289" t="s">
        <v>240</v>
      </c>
      <c r="C34" s="289" t="s">
        <v>21</v>
      </c>
      <c r="D34" s="289"/>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+F146</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v>1</v>
      </c>
      <c r="B49" s="15"/>
      <c r="C49" s="16"/>
      <c r="D49" s="15"/>
      <c r="E49" s="303"/>
      <c r="F49" s="281"/>
      <c r="G49" s="274"/>
      <c r="H49" s="275"/>
      <c r="I49" s="276"/>
      <c r="J49" s="276"/>
      <c r="K49" s="276"/>
      <c r="L49" s="276"/>
      <c r="M49" s="277"/>
      <c r="N49" s="277">
        <f>+M49*G49</f>
        <v>0</v>
      </c>
      <c r="O49" s="278"/>
      <c r="P49" s="278"/>
      <c r="Q49" s="323" t="s">
        <v>3503</v>
      </c>
      <c r="R49" s="279"/>
      <c r="S49" s="279"/>
      <c r="T49" s="279"/>
      <c r="U49" s="279"/>
      <c r="V49" s="279"/>
      <c r="W49" s="279"/>
      <c r="X49" s="279"/>
      <c r="Y49" s="279"/>
      <c r="Z49" s="279"/>
    </row>
    <row r="50" spans="1:26" s="1263" customFormat="1">
      <c r="A50" s="1311">
        <f>+A49+1</f>
        <v>2</v>
      </c>
      <c r="B50" s="15"/>
      <c r="C50" s="16"/>
      <c r="D50" s="15"/>
      <c r="E50" s="303"/>
      <c r="F50" s="281"/>
      <c r="G50" s="281"/>
      <c r="H50" s="281"/>
      <c r="I50" s="276"/>
      <c r="J50" s="276"/>
      <c r="K50" s="276"/>
      <c r="L50" s="276"/>
      <c r="M50" s="277"/>
      <c r="N50" s="277"/>
      <c r="O50" s="278"/>
      <c r="P50" s="278"/>
      <c r="Q50" s="323"/>
      <c r="R50" s="279"/>
      <c r="S50" s="279"/>
      <c r="T50" s="279"/>
      <c r="U50" s="279"/>
      <c r="V50" s="279"/>
      <c r="W50" s="279"/>
      <c r="X50" s="279"/>
      <c r="Y50" s="279"/>
      <c r="Z50" s="279"/>
    </row>
    <row r="51" spans="1:26" s="1263" customFormat="1">
      <c r="A51" s="1311">
        <f t="shared" ref="A51:A56" si="0">+A50+1</f>
        <v>3</v>
      </c>
      <c r="B51" s="15"/>
      <c r="C51" s="16"/>
      <c r="D51" s="15"/>
      <c r="E51" s="303"/>
      <c r="F51" s="281"/>
      <c r="G51" s="281"/>
      <c r="H51" s="281"/>
      <c r="I51" s="276"/>
      <c r="J51" s="276"/>
      <c r="K51" s="276"/>
      <c r="L51" s="276"/>
      <c r="M51" s="277"/>
      <c r="N51" s="277"/>
      <c r="O51" s="278"/>
      <c r="P51" s="278"/>
      <c r="Q51" s="323"/>
      <c r="R51" s="279"/>
      <c r="S51" s="279"/>
      <c r="T51" s="279"/>
      <c r="U51" s="279"/>
      <c r="V51" s="279"/>
      <c r="W51" s="279"/>
      <c r="X51" s="279"/>
      <c r="Y51" s="279"/>
      <c r="Z51" s="279"/>
    </row>
    <row r="52" spans="1:26" s="1263" customFormat="1">
      <c r="A52" s="1311">
        <f t="shared" si="0"/>
        <v>4</v>
      </c>
      <c r="B52" s="15"/>
      <c r="C52" s="16"/>
      <c r="D52" s="15"/>
      <c r="E52" s="303"/>
      <c r="F52" s="281"/>
      <c r="G52" s="281"/>
      <c r="H52" s="281"/>
      <c r="I52" s="276"/>
      <c r="J52" s="276"/>
      <c r="K52" s="276"/>
      <c r="L52" s="276"/>
      <c r="M52" s="277"/>
      <c r="N52" s="277"/>
      <c r="O52" s="278"/>
      <c r="P52" s="278"/>
      <c r="Q52" s="323"/>
      <c r="R52" s="279"/>
      <c r="S52" s="279"/>
      <c r="T52" s="279"/>
      <c r="U52" s="279"/>
      <c r="V52" s="279"/>
      <c r="W52" s="279"/>
      <c r="X52" s="279"/>
      <c r="Y52" s="279"/>
      <c r="Z52" s="279"/>
    </row>
    <row r="53" spans="1:26" s="1263" customFormat="1">
      <c r="A53" s="1311">
        <f t="shared" si="0"/>
        <v>5</v>
      </c>
      <c r="B53" s="15"/>
      <c r="C53" s="16"/>
      <c r="D53" s="15"/>
      <c r="E53" s="303"/>
      <c r="F53" s="281"/>
      <c r="G53" s="281"/>
      <c r="H53" s="281"/>
      <c r="I53" s="276"/>
      <c r="J53" s="276"/>
      <c r="K53" s="276"/>
      <c r="L53" s="276"/>
      <c r="M53" s="277"/>
      <c r="N53" s="277"/>
      <c r="O53" s="278"/>
      <c r="P53" s="278"/>
      <c r="Q53" s="323"/>
      <c r="R53" s="279"/>
      <c r="S53" s="279"/>
      <c r="T53" s="279"/>
      <c r="U53" s="279"/>
      <c r="V53" s="279"/>
      <c r="W53" s="279"/>
      <c r="X53" s="279"/>
      <c r="Y53" s="279"/>
      <c r="Z53" s="279"/>
    </row>
    <row r="54" spans="1:26" s="1263" customFormat="1">
      <c r="A54" s="1311">
        <f t="shared" si="0"/>
        <v>6</v>
      </c>
      <c r="B54" s="15"/>
      <c r="C54" s="16"/>
      <c r="D54" s="15"/>
      <c r="E54" s="303"/>
      <c r="F54" s="281"/>
      <c r="G54" s="281"/>
      <c r="H54" s="281"/>
      <c r="I54" s="276"/>
      <c r="J54" s="276"/>
      <c r="K54" s="276"/>
      <c r="L54" s="276"/>
      <c r="M54" s="277"/>
      <c r="N54" s="277"/>
      <c r="O54" s="278"/>
      <c r="P54" s="278"/>
      <c r="Q54" s="323"/>
      <c r="R54" s="279"/>
      <c r="S54" s="279"/>
      <c r="T54" s="279"/>
      <c r="U54" s="279"/>
      <c r="V54" s="279"/>
      <c r="W54" s="279"/>
      <c r="X54" s="279"/>
      <c r="Y54" s="279"/>
      <c r="Z54" s="279"/>
    </row>
    <row r="55" spans="1:26" s="1263" customFormat="1">
      <c r="A55" s="1311">
        <f t="shared" si="0"/>
        <v>7</v>
      </c>
      <c r="B55" s="15"/>
      <c r="C55" s="16"/>
      <c r="D55" s="15"/>
      <c r="E55" s="303"/>
      <c r="F55" s="281"/>
      <c r="G55" s="281"/>
      <c r="H55" s="281"/>
      <c r="I55" s="276"/>
      <c r="J55" s="276"/>
      <c r="K55" s="276"/>
      <c r="L55" s="276"/>
      <c r="M55" s="277"/>
      <c r="N55" s="277"/>
      <c r="O55" s="278"/>
      <c r="P55" s="278"/>
      <c r="Q55" s="323"/>
      <c r="R55" s="279"/>
      <c r="S55" s="279"/>
      <c r="T55" s="279"/>
      <c r="U55" s="279"/>
      <c r="V55" s="279"/>
      <c r="W55" s="279"/>
      <c r="X55" s="279"/>
      <c r="Y55" s="279"/>
      <c r="Z55" s="279"/>
    </row>
    <row r="56" spans="1:26" s="1263" customFormat="1">
      <c r="A56" s="1311">
        <f t="shared" si="0"/>
        <v>8</v>
      </c>
      <c r="B56" s="15"/>
      <c r="C56" s="16"/>
      <c r="D56" s="15"/>
      <c r="E56" s="303"/>
      <c r="F56" s="281"/>
      <c r="G56" s="281"/>
      <c r="H56" s="281"/>
      <c r="I56" s="276"/>
      <c r="J56" s="276"/>
      <c r="K56" s="276"/>
      <c r="L56" s="276"/>
      <c r="M56" s="277"/>
      <c r="N56" s="277"/>
      <c r="O56" s="278"/>
      <c r="P56" s="278"/>
      <c r="Q56" s="323"/>
      <c r="R56" s="279"/>
      <c r="S56" s="279"/>
      <c r="T56" s="279"/>
      <c r="U56" s="279"/>
      <c r="V56" s="279"/>
      <c r="W56" s="279"/>
      <c r="X56" s="279"/>
      <c r="Y56" s="279"/>
      <c r="Z56" s="279"/>
    </row>
    <row r="57" spans="1:26" s="1263" customFormat="1">
      <c r="A57" s="1311"/>
      <c r="B57" s="17" t="s">
        <v>29</v>
      </c>
      <c r="C57" s="16"/>
      <c r="D57" s="15"/>
      <c r="E57" s="303"/>
      <c r="F57" s="281"/>
      <c r="G57" s="281"/>
      <c r="H57" s="281"/>
      <c r="I57" s="276"/>
      <c r="J57" s="276"/>
      <c r="K57" s="282">
        <f t="shared" ref="K57" si="1">SUM(K49:K56)</f>
        <v>0</v>
      </c>
      <c r="L57" s="282">
        <f t="shared" ref="L57:N57" si="2">SUM(L49:L56)</f>
        <v>0</v>
      </c>
      <c r="M57" s="283">
        <f t="shared" si="2"/>
        <v>0</v>
      </c>
      <c r="N57" s="282">
        <f t="shared" si="2"/>
        <v>0</v>
      </c>
      <c r="O57" s="278"/>
      <c r="P57" s="278"/>
      <c r="Q57" s="18"/>
    </row>
    <row r="58" spans="1:26" s="284" customFormat="1" ht="43.5" customHeight="1">
      <c r="B58" s="1759" t="s">
        <v>3504</v>
      </c>
      <c r="C58" s="1759"/>
      <c r="D58" s="1759"/>
      <c r="E58" s="1759"/>
      <c r="F58" s="1759"/>
      <c r="G58" s="1759"/>
      <c r="H58" s="1759"/>
      <c r="I58" s="1759"/>
      <c r="J58" s="1759"/>
      <c r="K58" s="1759"/>
      <c r="L58" s="1759"/>
      <c r="M58" s="1759"/>
      <c r="N58" s="1759"/>
      <c r="O58" s="1759"/>
      <c r="P58" s="1759"/>
      <c r="Q58" s="1759"/>
    </row>
    <row r="59" spans="1:26" s="284" customFormat="1">
      <c r="B59" s="1784" t="s">
        <v>57</v>
      </c>
      <c r="C59" s="1784" t="s">
        <v>58</v>
      </c>
      <c r="D59" s="1551" t="s">
        <v>59</v>
      </c>
      <c r="E59" s="1551"/>
    </row>
    <row r="60" spans="1:26" s="284" customFormat="1">
      <c r="B60" s="1551"/>
      <c r="C60" s="1551"/>
      <c r="D60" s="1276" t="s">
        <v>60</v>
      </c>
      <c r="E60" s="325" t="s">
        <v>61</v>
      </c>
    </row>
    <row r="61" spans="1:26" s="284" customFormat="1" ht="30.6" customHeight="1">
      <c r="B61" s="19" t="s">
        <v>62</v>
      </c>
      <c r="C61" s="286">
        <f>+K57</f>
        <v>0</v>
      </c>
      <c r="D61" s="1313"/>
      <c r="E61" s="1313" t="s">
        <v>21</v>
      </c>
      <c r="F61" s="287"/>
      <c r="G61" s="287"/>
      <c r="H61" s="287"/>
      <c r="I61" s="287"/>
      <c r="J61" s="287"/>
      <c r="K61" s="287"/>
      <c r="L61" s="287"/>
      <c r="M61" s="287"/>
    </row>
    <row r="62" spans="1:26" s="284" customFormat="1" ht="30" customHeight="1">
      <c r="B62" s="19" t="s">
        <v>64</v>
      </c>
      <c r="C62" s="286">
        <f>+M57</f>
        <v>0</v>
      </c>
      <c r="D62" s="1313"/>
      <c r="E62" s="1313" t="s">
        <v>21</v>
      </c>
    </row>
    <row r="63" spans="1:26" s="284" customFormat="1">
      <c r="B63" s="288"/>
      <c r="C63" s="1769"/>
      <c r="D63" s="1769"/>
      <c r="E63" s="1769"/>
      <c r="F63" s="1769"/>
      <c r="G63" s="1769"/>
      <c r="H63" s="1769"/>
      <c r="I63" s="1769"/>
      <c r="J63" s="1769"/>
      <c r="K63" s="1769"/>
      <c r="L63" s="1769"/>
      <c r="M63" s="1769"/>
      <c r="N63" s="1769"/>
    </row>
    <row r="64" spans="1:26" ht="28.15" customHeight="1" thickBot="1"/>
    <row r="65" spans="2:17" ht="27" thickBot="1">
      <c r="B65" s="1770" t="s">
        <v>65</v>
      </c>
      <c r="C65" s="1770"/>
      <c r="D65" s="1770"/>
      <c r="E65" s="1770"/>
      <c r="F65" s="1770"/>
      <c r="G65" s="1770"/>
      <c r="H65" s="1770"/>
      <c r="I65" s="1770"/>
      <c r="J65" s="1770"/>
      <c r="K65" s="1770"/>
      <c r="L65" s="1770"/>
      <c r="M65" s="1770"/>
      <c r="N65" s="1770"/>
    </row>
    <row r="68" spans="2:17" ht="109.5" customHeight="1">
      <c r="B68" s="1309" t="s">
        <v>66</v>
      </c>
      <c r="C68" s="22" t="s">
        <v>67</v>
      </c>
      <c r="D68" s="22" t="s">
        <v>68</v>
      </c>
      <c r="E68" s="22" t="s">
        <v>69</v>
      </c>
      <c r="F68" s="22" t="s">
        <v>70</v>
      </c>
      <c r="G68" s="22" t="s">
        <v>71</v>
      </c>
      <c r="H68" s="22" t="s">
        <v>72</v>
      </c>
      <c r="I68" s="22" t="s">
        <v>73</v>
      </c>
      <c r="J68" s="22" t="s">
        <v>74</v>
      </c>
      <c r="K68" s="22" t="s">
        <v>75</v>
      </c>
      <c r="L68" s="22" t="s">
        <v>76</v>
      </c>
      <c r="M68" s="23" t="s">
        <v>77</v>
      </c>
      <c r="N68" s="23" t="s">
        <v>78</v>
      </c>
      <c r="O68" s="1522" t="s">
        <v>79</v>
      </c>
      <c r="P68" s="1523"/>
      <c r="Q68" s="22" t="s">
        <v>80</v>
      </c>
    </row>
    <row r="69" spans="2:17" ht="54" customHeight="1">
      <c r="B69" s="309" t="s">
        <v>3505</v>
      </c>
      <c r="C69" s="309" t="s">
        <v>428</v>
      </c>
      <c r="D69" s="290" t="s">
        <v>3513</v>
      </c>
      <c r="E69" s="1328">
        <v>144</v>
      </c>
      <c r="F69" s="1328" t="s">
        <v>19</v>
      </c>
      <c r="G69" s="1328"/>
      <c r="H69" s="1328" t="s">
        <v>19</v>
      </c>
      <c r="I69" s="291"/>
      <c r="J69" s="291" t="s">
        <v>18</v>
      </c>
      <c r="K69" s="265" t="s">
        <v>18</v>
      </c>
      <c r="L69" s="265" t="s">
        <v>18</v>
      </c>
      <c r="M69" s="265" t="s">
        <v>18</v>
      </c>
      <c r="N69" s="265" t="s">
        <v>18</v>
      </c>
      <c r="O69" s="1747" t="s">
        <v>3514</v>
      </c>
      <c r="P69" s="1748"/>
      <c r="Q69" s="1253" t="s">
        <v>19</v>
      </c>
    </row>
    <row r="70" spans="2:17">
      <c r="B70" s="309"/>
      <c r="C70" s="309"/>
      <c r="D70" s="310"/>
      <c r="E70" s="310"/>
      <c r="F70" s="1328"/>
      <c r="G70" s="1328"/>
      <c r="H70" s="1328"/>
      <c r="I70" s="291"/>
      <c r="J70" s="291"/>
      <c r="K70" s="265"/>
      <c r="L70" s="265"/>
      <c r="M70" s="265"/>
      <c r="N70" s="265"/>
      <c r="O70" s="1767"/>
      <c r="P70" s="1768"/>
      <c r="Q70" s="265"/>
    </row>
    <row r="71" spans="2:17">
      <c r="B71" s="309"/>
      <c r="C71" s="309"/>
      <c r="D71" s="310"/>
      <c r="E71" s="310"/>
      <c r="F71" s="1328"/>
      <c r="G71" s="1328"/>
      <c r="H71" s="1328"/>
      <c r="I71" s="291"/>
      <c r="J71" s="291"/>
      <c r="K71" s="265"/>
      <c r="L71" s="265"/>
      <c r="M71" s="265"/>
      <c r="N71" s="265"/>
      <c r="O71" s="1767"/>
      <c r="P71" s="1768"/>
      <c r="Q71" s="265"/>
    </row>
    <row r="72" spans="2:17">
      <c r="B72" s="309"/>
      <c r="C72" s="309"/>
      <c r="D72" s="310"/>
      <c r="E72" s="310"/>
      <c r="F72" s="1328"/>
      <c r="G72" s="1328"/>
      <c r="H72" s="1328"/>
      <c r="I72" s="291"/>
      <c r="J72" s="291"/>
      <c r="K72" s="265"/>
      <c r="L72" s="265"/>
      <c r="M72" s="265"/>
      <c r="N72" s="265"/>
      <c r="O72" s="1767"/>
      <c r="P72" s="1768"/>
      <c r="Q72" s="265"/>
    </row>
    <row r="73" spans="2:17">
      <c r="B73" s="309"/>
      <c r="C73" s="309"/>
      <c r="D73" s="310"/>
      <c r="E73" s="310"/>
      <c r="F73" s="1328"/>
      <c r="G73" s="1328"/>
      <c r="H73" s="1328"/>
      <c r="I73" s="291"/>
      <c r="J73" s="291"/>
      <c r="K73" s="265"/>
      <c r="L73" s="265"/>
      <c r="M73" s="265"/>
      <c r="N73" s="265"/>
      <c r="O73" s="1767"/>
      <c r="P73" s="1768"/>
      <c r="Q73" s="265"/>
    </row>
    <row r="74" spans="2:17">
      <c r="B74" s="309"/>
      <c r="C74" s="309"/>
      <c r="D74" s="310"/>
      <c r="E74" s="310"/>
      <c r="F74" s="1328"/>
      <c r="G74" s="1328"/>
      <c r="H74" s="1328"/>
      <c r="I74" s="291"/>
      <c r="J74" s="291"/>
      <c r="K74" s="265"/>
      <c r="L74" s="265"/>
      <c r="M74" s="265"/>
      <c r="N74" s="265"/>
      <c r="O74" s="1767"/>
      <c r="P74" s="1768"/>
      <c r="Q74" s="265"/>
    </row>
    <row r="75" spans="2:17">
      <c r="B75" s="265"/>
      <c r="C75" s="265"/>
      <c r="D75" s="265"/>
      <c r="E75" s="265"/>
      <c r="F75" s="265"/>
      <c r="G75" s="265"/>
      <c r="H75" s="265"/>
      <c r="I75" s="265"/>
      <c r="J75" s="265"/>
      <c r="K75" s="265"/>
      <c r="L75" s="265"/>
      <c r="M75" s="265"/>
      <c r="N75" s="265"/>
      <c r="O75" s="1767"/>
      <c r="P75" s="1768"/>
      <c r="Q75" s="265"/>
    </row>
    <row r="76" spans="2:17">
      <c r="B76" s="236" t="s">
        <v>84</v>
      </c>
    </row>
    <row r="77" spans="2:17">
      <c r="B77" s="236" t="s">
        <v>85</v>
      </c>
    </row>
    <row r="78" spans="2:17">
      <c r="B78" s="236" t="s">
        <v>86</v>
      </c>
    </row>
    <row r="80" spans="2:17" ht="15.75" thickBot="1"/>
    <row r="81" spans="2:17" ht="27" thickBot="1">
      <c r="B81" s="1771" t="s">
        <v>87</v>
      </c>
      <c r="C81" s="1772"/>
      <c r="D81" s="1772"/>
      <c r="E81" s="1772"/>
      <c r="F81" s="1772"/>
      <c r="G81" s="1772"/>
      <c r="H81" s="1772"/>
      <c r="I81" s="1772"/>
      <c r="J81" s="1772"/>
      <c r="K81" s="1772"/>
      <c r="L81" s="1772"/>
      <c r="M81" s="1772"/>
      <c r="N81" s="1773"/>
    </row>
    <row r="86" spans="2:17" ht="76.5" customHeight="1">
      <c r="B86" s="1309" t="s">
        <v>88</v>
      </c>
      <c r="C86" s="1309" t="s">
        <v>89</v>
      </c>
      <c r="D86" s="1309" t="s">
        <v>90</v>
      </c>
      <c r="E86" s="1309" t="s">
        <v>91</v>
      </c>
      <c r="F86" s="1309" t="s">
        <v>92</v>
      </c>
      <c r="G86" s="1309" t="s">
        <v>93</v>
      </c>
      <c r="H86" s="1309" t="s">
        <v>94</v>
      </c>
      <c r="I86" s="1309" t="s">
        <v>95</v>
      </c>
      <c r="J86" s="1522" t="s">
        <v>164</v>
      </c>
      <c r="K86" s="1529"/>
      <c r="L86" s="1523"/>
      <c r="M86" s="1309" t="s">
        <v>97</v>
      </c>
      <c r="N86" s="1309" t="s">
        <v>992</v>
      </c>
      <c r="O86" s="1309" t="s">
        <v>993</v>
      </c>
      <c r="P86" s="1522" t="s">
        <v>79</v>
      </c>
      <c r="Q86" s="1523"/>
    </row>
    <row r="87" spans="2:17" ht="28.9" customHeight="1">
      <c r="B87" s="308" t="s">
        <v>356</v>
      </c>
      <c r="C87" s="308"/>
      <c r="I87" s="735"/>
      <c r="J87" s="289"/>
      <c r="K87" s="290"/>
      <c r="L87" s="291"/>
      <c r="M87" s="265"/>
      <c r="N87" s="265"/>
      <c r="O87" s="265"/>
      <c r="P87" s="1574"/>
      <c r="Q87" s="1575"/>
    </row>
    <row r="88" spans="2:17" ht="28.9" customHeight="1">
      <c r="B88" s="308" t="s">
        <v>461</v>
      </c>
      <c r="C88" s="308">
        <v>132</v>
      </c>
      <c r="D88" s="309" t="s">
        <v>3508</v>
      </c>
      <c r="E88" s="736">
        <v>34675675</v>
      </c>
      <c r="F88" s="309" t="s">
        <v>3509</v>
      </c>
      <c r="G88" s="737" t="s">
        <v>470</v>
      </c>
      <c r="H88" s="1327">
        <v>41622</v>
      </c>
      <c r="I88" s="735"/>
      <c r="J88" s="289" t="s">
        <v>19</v>
      </c>
      <c r="K88" s="290"/>
      <c r="L88" s="291"/>
      <c r="M88" s="265" t="s">
        <v>18</v>
      </c>
      <c r="N88" s="265" t="s">
        <v>19</v>
      </c>
      <c r="O88" s="265" t="s">
        <v>19</v>
      </c>
      <c r="P88" s="1621" t="s">
        <v>3515</v>
      </c>
      <c r="Q88" s="1622"/>
    </row>
    <row r="89" spans="2:17" ht="28.9" customHeight="1">
      <c r="B89" s="308"/>
      <c r="C89" s="308"/>
      <c r="D89" s="309"/>
      <c r="E89" s="309"/>
      <c r="F89" s="309"/>
      <c r="G89" s="737"/>
      <c r="H89" s="1327"/>
      <c r="I89" s="735"/>
      <c r="J89" s="289"/>
      <c r="K89" s="290"/>
      <c r="L89" s="291"/>
      <c r="M89" s="265"/>
      <c r="N89" s="265"/>
      <c r="O89" s="265"/>
      <c r="P89" s="1767"/>
      <c r="Q89" s="1768"/>
    </row>
    <row r="90" spans="2:17" ht="28.9" customHeight="1">
      <c r="B90" s="308" t="s">
        <v>443</v>
      </c>
      <c r="C90" s="308"/>
      <c r="D90" s="309"/>
      <c r="E90" s="309"/>
      <c r="F90" s="309"/>
      <c r="G90" s="737"/>
      <c r="H90" s="1327"/>
      <c r="I90" s="735"/>
      <c r="J90" s="265"/>
      <c r="K90" s="265"/>
      <c r="L90" s="265"/>
      <c r="M90" s="265"/>
      <c r="N90" s="265"/>
      <c r="O90" s="265"/>
      <c r="P90" s="1567"/>
      <c r="Q90" s="1567"/>
    </row>
    <row r="91" spans="2:17" ht="28.9" customHeight="1">
      <c r="B91" s="265"/>
      <c r="H91" s="172"/>
      <c r="J91" s="739"/>
      <c r="K91" s="739"/>
      <c r="L91" s="739"/>
      <c r="M91" s="739"/>
      <c r="N91" s="739"/>
      <c r="O91" s="739"/>
      <c r="P91" s="1767"/>
      <c r="Q91" s="1768"/>
    </row>
    <row r="92" spans="2:17" ht="28.9" customHeight="1">
      <c r="B92" s="265" t="s">
        <v>443</v>
      </c>
      <c r="C92" s="265"/>
      <c r="D92" s="265"/>
      <c r="E92" s="265"/>
      <c r="F92" s="265"/>
      <c r="G92" s="740"/>
      <c r="H92" s="172"/>
      <c r="I92" s="741"/>
      <c r="J92" s="265"/>
      <c r="K92" s="265"/>
      <c r="L92" s="265"/>
      <c r="M92" s="265"/>
      <c r="N92" s="265"/>
      <c r="O92" s="265"/>
      <c r="P92" s="1767"/>
      <c r="Q92" s="1768"/>
    </row>
    <row r="93" spans="2:17" ht="28.9" customHeight="1">
      <c r="B93" s="265"/>
      <c r="C93" s="265"/>
      <c r="D93" s="265"/>
      <c r="E93" s="265"/>
      <c r="F93" s="265"/>
      <c r="G93" s="740"/>
      <c r="H93" s="172"/>
      <c r="I93" s="741"/>
      <c r="J93" s="265"/>
      <c r="K93" s="265"/>
      <c r="L93" s="265"/>
      <c r="M93" s="265"/>
      <c r="N93" s="265"/>
      <c r="O93" s="265"/>
      <c r="P93" s="1767"/>
      <c r="Q93" s="1768"/>
    </row>
    <row r="94" spans="2:17" ht="28.9" customHeight="1">
      <c r="B94" s="265" t="s">
        <v>274</v>
      </c>
      <c r="C94" s="265"/>
      <c r="D94" s="265"/>
      <c r="E94" s="265"/>
      <c r="F94" s="265"/>
      <c r="G94" s="740"/>
      <c r="H94" s="1271"/>
      <c r="I94" s="741"/>
      <c r="J94" s="265"/>
      <c r="K94" s="265"/>
      <c r="L94" s="265"/>
      <c r="M94" s="265"/>
      <c r="N94" s="265"/>
      <c r="O94" s="265"/>
      <c r="P94" s="1767"/>
      <c r="Q94" s="1768"/>
    </row>
    <row r="95" spans="2:17" ht="45.75" customHeight="1">
      <c r="B95" s="1785" t="s">
        <v>3511</v>
      </c>
      <c r="C95" s="1786"/>
      <c r="D95" s="1786"/>
      <c r="E95" s="1786"/>
      <c r="F95" s="1786"/>
      <c r="G95" s="1786"/>
      <c r="H95" s="1786"/>
      <c r="I95" s="1786"/>
      <c r="J95" s="1786"/>
      <c r="K95" s="1786"/>
      <c r="L95" s="1786"/>
      <c r="M95" s="1786"/>
      <c r="N95" s="1786"/>
      <c r="O95" s="1786"/>
      <c r="P95" s="1786"/>
      <c r="Q95" s="1787"/>
    </row>
    <row r="96" spans="2:17" ht="27" thickBot="1">
      <c r="B96" s="1777" t="s">
        <v>139</v>
      </c>
      <c r="C96" s="1778"/>
      <c r="D96" s="1778"/>
      <c r="E96" s="1778"/>
      <c r="F96" s="1778"/>
      <c r="G96" s="1778"/>
      <c r="H96" s="1778"/>
      <c r="I96" s="1778"/>
      <c r="J96" s="1778"/>
      <c r="K96" s="1778"/>
      <c r="L96" s="1778"/>
      <c r="M96" s="1778"/>
      <c r="N96" s="1779"/>
    </row>
    <row r="99" spans="1:26" ht="46.15" customHeight="1">
      <c r="B99" s="22" t="s">
        <v>17</v>
      </c>
      <c r="C99" s="22" t="s">
        <v>1064</v>
      </c>
      <c r="D99" s="1522" t="s">
        <v>79</v>
      </c>
      <c r="E99" s="1523"/>
    </row>
    <row r="100" spans="1:26" ht="46.9" customHeight="1">
      <c r="B100" s="217" t="s">
        <v>140</v>
      </c>
      <c r="C100" s="1313" t="s">
        <v>18</v>
      </c>
      <c r="D100" s="1780"/>
      <c r="E100" s="1780"/>
    </row>
    <row r="103" spans="1:26" ht="26.25">
      <c r="B103" s="1760" t="s">
        <v>141</v>
      </c>
      <c r="C103" s="1761"/>
      <c r="D103" s="1761"/>
      <c r="E103" s="1761"/>
      <c r="F103" s="1761"/>
      <c r="G103" s="1761"/>
      <c r="H103" s="1761"/>
      <c r="I103" s="1761"/>
      <c r="J103" s="1761"/>
      <c r="K103" s="1761"/>
      <c r="L103" s="1761"/>
      <c r="M103" s="1761"/>
      <c r="N103" s="1761"/>
      <c r="O103" s="1761"/>
      <c r="P103" s="1761"/>
    </row>
    <row r="105" spans="1:26" ht="15.75" thickBot="1"/>
    <row r="106" spans="1:26" ht="27" thickBot="1">
      <c r="B106" s="1771" t="s">
        <v>142</v>
      </c>
      <c r="C106" s="1772"/>
      <c r="D106" s="1772"/>
      <c r="E106" s="1772"/>
      <c r="F106" s="1772"/>
      <c r="G106" s="1772"/>
      <c r="H106" s="1772"/>
      <c r="I106" s="1772"/>
      <c r="J106" s="1772"/>
      <c r="K106" s="1772"/>
      <c r="L106" s="1772"/>
      <c r="M106" s="1772"/>
      <c r="N106" s="1773"/>
    </row>
    <row r="108" spans="1:26" ht="15.75" thickBot="1">
      <c r="M108" s="10"/>
      <c r="N108" s="10"/>
    </row>
    <row r="109" spans="1:26" s="248" customFormat="1" ht="109.5" customHeight="1">
      <c r="B109" s="11" t="s">
        <v>33</v>
      </c>
      <c r="C109" s="11" t="s">
        <v>34</v>
      </c>
      <c r="D109" s="11" t="s">
        <v>35</v>
      </c>
      <c r="E109" s="11" t="s">
        <v>36</v>
      </c>
      <c r="F109" s="11" t="s">
        <v>37</v>
      </c>
      <c r="G109" s="11" t="s">
        <v>38</v>
      </c>
      <c r="H109" s="11" t="s">
        <v>39</v>
      </c>
      <c r="I109" s="11" t="s">
        <v>40</v>
      </c>
      <c r="J109" s="11" t="s">
        <v>41</v>
      </c>
      <c r="K109" s="11" t="s">
        <v>42</v>
      </c>
      <c r="L109" s="11" t="s">
        <v>43</v>
      </c>
      <c r="M109" s="12" t="s">
        <v>44</v>
      </c>
      <c r="N109" s="11" t="s">
        <v>45</v>
      </c>
      <c r="O109" s="11" t="s">
        <v>46</v>
      </c>
      <c r="P109" s="13" t="s">
        <v>47</v>
      </c>
      <c r="Q109" s="13" t="s">
        <v>48</v>
      </c>
    </row>
    <row r="110" spans="1:26" s="1263" customFormat="1">
      <c r="A110" s="1311">
        <v>1</v>
      </c>
      <c r="B110" s="15"/>
      <c r="C110" s="15"/>
      <c r="D110" s="15"/>
      <c r="E110" s="441"/>
      <c r="F110" s="281"/>
      <c r="G110" s="281"/>
      <c r="H110" s="670"/>
      <c r="I110" s="670"/>
      <c r="J110" s="276"/>
      <c r="K110" s="441"/>
      <c r="L110" s="441"/>
      <c r="M110" s="441"/>
      <c r="N110" s="441"/>
      <c r="O110" s="742"/>
      <c r="P110" s="743"/>
      <c r="Q110" s="339"/>
      <c r="R110" s="279"/>
      <c r="S110" s="279"/>
      <c r="T110" s="279"/>
      <c r="U110" s="279"/>
      <c r="V110" s="279"/>
      <c r="W110" s="279"/>
      <c r="X110" s="279"/>
      <c r="Y110" s="279"/>
      <c r="Z110" s="279"/>
    </row>
    <row r="111" spans="1:26" s="1263" customFormat="1">
      <c r="A111" s="1311">
        <f>+A110+1</f>
        <v>2</v>
      </c>
      <c r="B111" s="15"/>
      <c r="C111" s="15"/>
      <c r="D111" s="15"/>
      <c r="E111" s="441"/>
      <c r="F111" s="281"/>
      <c r="G111" s="281"/>
      <c r="H111" s="670"/>
      <c r="I111" s="670"/>
      <c r="J111" s="276"/>
      <c r="K111" s="441"/>
      <c r="L111" s="441"/>
      <c r="M111" s="441"/>
      <c r="N111" s="441"/>
      <c r="O111" s="742"/>
      <c r="P111" s="743"/>
      <c r="Q111" s="339"/>
      <c r="R111" s="279"/>
      <c r="S111" s="279"/>
      <c r="T111" s="279"/>
      <c r="U111" s="279"/>
      <c r="V111" s="279"/>
      <c r="W111" s="279"/>
      <c r="X111" s="279"/>
      <c r="Y111" s="279"/>
      <c r="Z111" s="279"/>
    </row>
    <row r="112" spans="1:26" s="1263" customFormat="1">
      <c r="A112" s="1311">
        <f t="shared" ref="A112:A117" si="3">+A111+1</f>
        <v>3</v>
      </c>
      <c r="B112" s="15"/>
      <c r="C112" s="15"/>
      <c r="D112" s="15"/>
      <c r="E112" s="441"/>
      <c r="F112" s="281"/>
      <c r="G112" s="281"/>
      <c r="H112" s="670"/>
      <c r="I112" s="670"/>
      <c r="J112" s="276"/>
      <c r="K112" s="441"/>
      <c r="L112" s="441"/>
      <c r="M112" s="441"/>
      <c r="N112" s="441"/>
      <c r="O112" s="742"/>
      <c r="P112" s="743"/>
      <c r="Q112" s="339"/>
      <c r="R112" s="279"/>
      <c r="S112" s="279"/>
      <c r="T112" s="279"/>
      <c r="U112" s="279"/>
      <c r="V112" s="279"/>
      <c r="W112" s="279"/>
      <c r="X112" s="279"/>
      <c r="Y112" s="279"/>
      <c r="Z112" s="279"/>
    </row>
    <row r="113" spans="1:26" s="1263" customFormat="1">
      <c r="A113" s="1311">
        <f t="shared" si="3"/>
        <v>4</v>
      </c>
      <c r="B113" s="15"/>
      <c r="C113" s="15"/>
      <c r="D113" s="15"/>
      <c r="E113" s="441"/>
      <c r="F113" s="281"/>
      <c r="G113" s="281"/>
      <c r="H113" s="670"/>
      <c r="I113" s="670"/>
      <c r="J113" s="276"/>
      <c r="K113" s="441"/>
      <c r="L113" s="441"/>
      <c r="M113" s="441"/>
      <c r="N113" s="441"/>
      <c r="O113" s="742"/>
      <c r="P113" s="743"/>
      <c r="Q113" s="339"/>
      <c r="R113" s="279"/>
      <c r="S113" s="279"/>
      <c r="T113" s="279"/>
      <c r="U113" s="279"/>
      <c r="V113" s="279"/>
      <c r="W113" s="279"/>
      <c r="X113" s="279"/>
      <c r="Y113" s="279"/>
      <c r="Z113" s="279"/>
    </row>
    <row r="114" spans="1:26" s="1263" customFormat="1">
      <c r="A114" s="1311">
        <f t="shared" si="3"/>
        <v>5</v>
      </c>
      <c r="B114" s="15"/>
      <c r="C114" s="15"/>
      <c r="D114" s="15"/>
      <c r="E114" s="441"/>
      <c r="F114" s="281"/>
      <c r="G114" s="281"/>
      <c r="H114" s="670"/>
      <c r="I114" s="670"/>
      <c r="J114" s="276"/>
      <c r="K114" s="441"/>
      <c r="L114" s="441"/>
      <c r="M114" s="441"/>
      <c r="N114" s="441"/>
      <c r="O114" s="742"/>
      <c r="P114" s="743"/>
      <c r="Q114" s="339"/>
      <c r="R114" s="279"/>
      <c r="S114" s="279"/>
      <c r="T114" s="279"/>
      <c r="U114" s="279"/>
      <c r="V114" s="279"/>
      <c r="W114" s="279"/>
      <c r="X114" s="279"/>
      <c r="Y114" s="279"/>
      <c r="Z114" s="279"/>
    </row>
    <row r="115" spans="1:26" s="1263" customFormat="1">
      <c r="A115" s="1311">
        <f t="shared" si="3"/>
        <v>6</v>
      </c>
      <c r="B115" s="15"/>
      <c r="C115" s="15"/>
      <c r="D115" s="15"/>
      <c r="E115" s="441"/>
      <c r="F115" s="281"/>
      <c r="G115" s="281"/>
      <c r="H115" s="275"/>
      <c r="I115" s="275"/>
      <c r="J115" s="276"/>
      <c r="K115" s="441"/>
      <c r="L115" s="441"/>
      <c r="M115" s="441"/>
      <c r="N115" s="441"/>
      <c r="O115" s="742"/>
      <c r="P115" s="743"/>
      <c r="Q115" s="339"/>
      <c r="R115" s="279"/>
      <c r="S115" s="279"/>
      <c r="T115" s="279"/>
      <c r="U115" s="279"/>
      <c r="V115" s="279"/>
      <c r="W115" s="279"/>
      <c r="X115" s="279"/>
      <c r="Y115" s="279"/>
      <c r="Z115" s="279"/>
    </row>
    <row r="116" spans="1:26" s="1263" customFormat="1">
      <c r="A116" s="1311">
        <f t="shared" si="3"/>
        <v>7</v>
      </c>
      <c r="B116" s="15"/>
      <c r="C116" s="15"/>
      <c r="D116" s="15"/>
      <c r="E116" s="441"/>
      <c r="F116" s="281"/>
      <c r="G116" s="281"/>
      <c r="H116" s="275"/>
      <c r="I116" s="275"/>
      <c r="J116" s="276"/>
      <c r="K116" s="441"/>
      <c r="L116" s="441"/>
      <c r="M116" s="441"/>
      <c r="N116" s="441"/>
      <c r="O116" s="742"/>
      <c r="P116" s="743"/>
      <c r="Q116" s="339"/>
      <c r="R116" s="279"/>
      <c r="S116" s="279"/>
      <c r="T116" s="279"/>
      <c r="U116" s="279"/>
      <c r="V116" s="279"/>
      <c r="W116" s="279"/>
      <c r="X116" s="279"/>
      <c r="Y116" s="279"/>
      <c r="Z116" s="279"/>
    </row>
    <row r="117" spans="1:26" s="1263" customFormat="1">
      <c r="A117" s="1311">
        <f t="shared" si="3"/>
        <v>8</v>
      </c>
      <c r="B117" s="17" t="s">
        <v>29</v>
      </c>
      <c r="C117" s="16"/>
      <c r="D117" s="15"/>
      <c r="E117" s="441"/>
      <c r="F117" s="281"/>
      <c r="G117" s="281"/>
      <c r="H117" s="275"/>
      <c r="I117" s="275"/>
      <c r="J117" s="276"/>
      <c r="K117" s="744">
        <f t="shared" ref="K117:N117" si="4">SUM(K109:K116)</f>
        <v>0</v>
      </c>
      <c r="L117" s="744">
        <f t="shared" si="4"/>
        <v>0</v>
      </c>
      <c r="M117" s="744">
        <f t="shared" si="4"/>
        <v>0</v>
      </c>
      <c r="N117" s="744">
        <f t="shared" si="4"/>
        <v>0</v>
      </c>
      <c r="O117" s="742"/>
      <c r="P117" s="743"/>
      <c r="Q117" s="65"/>
      <c r="R117" s="279"/>
      <c r="S117" s="279"/>
      <c r="T117" s="279"/>
      <c r="U117" s="279"/>
      <c r="V117" s="279"/>
      <c r="W117" s="279"/>
      <c r="X117" s="279"/>
      <c r="Y117" s="279"/>
      <c r="Z117" s="279"/>
    </row>
    <row r="118" spans="1:26" s="1263" customFormat="1">
      <c r="A118" s="1311"/>
      <c r="B118" s="17"/>
      <c r="C118" s="16"/>
      <c r="D118" s="15"/>
      <c r="E118" s="441"/>
      <c r="F118" s="281"/>
      <c r="G118" s="281"/>
      <c r="H118" s="275"/>
      <c r="I118" s="275"/>
      <c r="J118" s="276"/>
      <c r="K118" s="744"/>
      <c r="L118" s="744"/>
      <c r="M118" s="744"/>
      <c r="N118" s="744"/>
      <c r="O118" s="742"/>
      <c r="P118" s="278"/>
      <c r="Q118" s="747"/>
    </row>
    <row r="119" spans="1:26">
      <c r="B119" s="284"/>
      <c r="C119" s="284"/>
      <c r="D119" s="284"/>
      <c r="E119" s="285"/>
      <c r="F119" s="284"/>
      <c r="G119" s="284"/>
      <c r="H119" s="284"/>
      <c r="I119" s="284"/>
      <c r="J119" s="284"/>
      <c r="K119" s="284"/>
      <c r="L119" s="284"/>
      <c r="M119" s="284"/>
      <c r="N119" s="284"/>
      <c r="O119" s="284"/>
      <c r="P119" s="284"/>
    </row>
    <row r="120" spans="1:26" ht="18.75">
      <c r="B120" s="19" t="s">
        <v>156</v>
      </c>
      <c r="C120" s="304">
        <f>+K118</f>
        <v>0</v>
      </c>
      <c r="H120" s="287"/>
      <c r="I120" s="287"/>
      <c r="J120" s="287"/>
      <c r="K120" s="287"/>
      <c r="L120" s="287"/>
      <c r="M120" s="287"/>
      <c r="N120" s="284"/>
      <c r="O120" s="284"/>
      <c r="P120" s="284"/>
    </row>
    <row r="122" spans="1:26" ht="15.75" thickBot="1"/>
    <row r="123" spans="1:26" ht="37.15" customHeight="1" thickBot="1">
      <c r="B123" s="24" t="s">
        <v>157</v>
      </c>
      <c r="C123" s="25" t="s">
        <v>158</v>
      </c>
      <c r="D123" s="24" t="s">
        <v>28</v>
      </c>
      <c r="E123" s="25" t="s">
        <v>159</v>
      </c>
    </row>
    <row r="124" spans="1:26" ht="41.45" customHeight="1">
      <c r="B124" s="305" t="s">
        <v>160</v>
      </c>
      <c r="C124" s="306">
        <v>20</v>
      </c>
      <c r="D124" s="745">
        <v>0</v>
      </c>
      <c r="E124" s="1781">
        <f>+D124+D125+D126</f>
        <v>0</v>
      </c>
    </row>
    <row r="125" spans="1:26">
      <c r="B125" s="305" t="s">
        <v>161</v>
      </c>
      <c r="C125" s="1369">
        <v>30</v>
      </c>
      <c r="D125" s="1313">
        <v>0</v>
      </c>
      <c r="E125" s="1561"/>
    </row>
    <row r="126" spans="1:26" ht="15.75" thickBot="1">
      <c r="B126" s="305" t="s">
        <v>162</v>
      </c>
      <c r="C126" s="307">
        <v>40</v>
      </c>
      <c r="D126" s="746">
        <v>0</v>
      </c>
      <c r="E126" s="1782"/>
    </row>
    <row r="128" spans="1:26" ht="15.75" thickBot="1"/>
    <row r="129" spans="2:17" ht="27" thickBot="1">
      <c r="B129" s="1771" t="s">
        <v>163</v>
      </c>
      <c r="C129" s="1772"/>
      <c r="D129" s="1772"/>
      <c r="E129" s="1772"/>
      <c r="F129" s="1772"/>
      <c r="G129" s="1772"/>
      <c r="H129" s="1772"/>
      <c r="I129" s="1772"/>
      <c r="J129" s="1772"/>
      <c r="K129" s="1772"/>
      <c r="L129" s="1772"/>
      <c r="M129" s="1772"/>
      <c r="N129" s="1773"/>
    </row>
    <row r="131" spans="2:17" ht="76.5" customHeight="1">
      <c r="B131" s="1309" t="s">
        <v>88</v>
      </c>
      <c r="C131" s="1309" t="s">
        <v>89</v>
      </c>
      <c r="D131" s="1309" t="s">
        <v>90</v>
      </c>
      <c r="E131" s="1309" t="s">
        <v>91</v>
      </c>
      <c r="F131" s="1309" t="s">
        <v>92</v>
      </c>
      <c r="G131" s="1309" t="s">
        <v>93</v>
      </c>
      <c r="H131" s="1309" t="s">
        <v>94</v>
      </c>
      <c r="I131" s="1309" t="s">
        <v>95</v>
      </c>
      <c r="J131" s="1522" t="s">
        <v>164</v>
      </c>
      <c r="K131" s="1529"/>
      <c r="L131" s="1523"/>
      <c r="M131" s="1309" t="s">
        <v>97</v>
      </c>
      <c r="N131" s="1309" t="s">
        <v>992</v>
      </c>
      <c r="O131" s="1309" t="s">
        <v>993</v>
      </c>
      <c r="P131" s="1522" t="s">
        <v>79</v>
      </c>
      <c r="Q131" s="1523"/>
    </row>
    <row r="132" spans="2:17" ht="30.6" customHeight="1">
      <c r="B132" s="308" t="s">
        <v>1495</v>
      </c>
      <c r="C132" s="308"/>
      <c r="D132" s="309"/>
      <c r="E132" s="309"/>
      <c r="F132" s="309"/>
      <c r="G132" s="309"/>
      <c r="H132" s="309"/>
      <c r="I132" s="310"/>
      <c r="J132" s="289"/>
      <c r="K132" s="290"/>
      <c r="L132" s="291"/>
      <c r="M132" s="265"/>
      <c r="N132" s="265"/>
      <c r="O132" s="265"/>
      <c r="P132" s="1574"/>
      <c r="Q132" s="1575"/>
    </row>
    <row r="133" spans="2:17" ht="30.6" customHeight="1">
      <c r="B133" s="394" t="s">
        <v>1075</v>
      </c>
      <c r="C133" s="1286"/>
      <c r="D133" s="217"/>
      <c r="E133" s="453"/>
      <c r="F133" s="217"/>
      <c r="G133" s="1320"/>
      <c r="H133" s="1353"/>
      <c r="I133" s="1287"/>
      <c r="J133" s="1253"/>
      <c r="K133" s="1287"/>
      <c r="L133" s="1287"/>
      <c r="M133" s="1286"/>
      <c r="N133" s="1286"/>
      <c r="O133" s="1286"/>
      <c r="P133" s="1747"/>
      <c r="Q133" s="1748"/>
    </row>
    <row r="134" spans="2:17" ht="30.6" customHeight="1">
      <c r="B134" s="308" t="s">
        <v>227</v>
      </c>
      <c r="C134" s="308"/>
      <c r="D134" s="265"/>
      <c r="E134" s="265"/>
      <c r="F134" s="265"/>
      <c r="G134" s="265"/>
      <c r="H134" s="265"/>
      <c r="I134" s="310"/>
      <c r="J134" s="289"/>
      <c r="K134" s="291"/>
      <c r="L134" s="291"/>
      <c r="M134" s="265"/>
      <c r="N134" s="265"/>
      <c r="O134" s="265"/>
      <c r="P134" s="1567"/>
      <c r="Q134" s="1567"/>
    </row>
    <row r="135" spans="2:17" ht="54" customHeight="1">
      <c r="B135" s="1282" t="s">
        <v>17</v>
      </c>
      <c r="C135" s="1282" t="s">
        <v>157</v>
      </c>
      <c r="D135" s="458" t="s">
        <v>158</v>
      </c>
      <c r="E135" s="1282" t="s">
        <v>28</v>
      </c>
      <c r="F135" s="590" t="s">
        <v>228</v>
      </c>
      <c r="G135" s="26"/>
    </row>
    <row r="136" spans="2:17" ht="120.75" customHeight="1">
      <c r="B136" s="1783" t="s">
        <v>229</v>
      </c>
      <c r="C136" s="311" t="s">
        <v>230</v>
      </c>
      <c r="D136" s="1271">
        <v>25</v>
      </c>
      <c r="E136" s="1271">
        <v>0</v>
      </c>
      <c r="F136" s="1541">
        <f>+E136+E137+E138</f>
        <v>0</v>
      </c>
      <c r="G136" s="27"/>
    </row>
    <row r="137" spans="2:17" ht="76.150000000000006" customHeight="1">
      <c r="B137" s="1783"/>
      <c r="C137" s="311" t="s">
        <v>231</v>
      </c>
      <c r="D137" s="1253">
        <v>25</v>
      </c>
      <c r="E137" s="1271">
        <v>0</v>
      </c>
      <c r="F137" s="1542"/>
      <c r="G137" s="27"/>
    </row>
    <row r="138" spans="2:17" ht="69" customHeight="1">
      <c r="B138" s="1783"/>
      <c r="C138" s="311" t="s">
        <v>232</v>
      </c>
      <c r="D138" s="1271">
        <v>10</v>
      </c>
      <c r="E138" s="1271">
        <v>0</v>
      </c>
      <c r="F138" s="1543"/>
      <c r="G138" s="27"/>
    </row>
    <row r="139" spans="2:17">
      <c r="C139"/>
    </row>
    <row r="142" spans="2:17">
      <c r="B142" s="8" t="s">
        <v>233</v>
      </c>
    </row>
    <row r="145" spans="2:5">
      <c r="B145" s="264" t="s">
        <v>17</v>
      </c>
      <c r="C145" s="264" t="s">
        <v>27</v>
      </c>
      <c r="D145" s="1283" t="s">
        <v>28</v>
      </c>
      <c r="E145" s="1283" t="s">
        <v>29</v>
      </c>
    </row>
    <row r="146" spans="2:5" ht="28.5">
      <c r="B146" s="269" t="s">
        <v>1076</v>
      </c>
      <c r="C146" s="270">
        <v>40</v>
      </c>
      <c r="D146" s="1271">
        <f>+E124</f>
        <v>0</v>
      </c>
      <c r="E146" s="1560">
        <f>+D146+D147</f>
        <v>0</v>
      </c>
    </row>
    <row r="147" spans="2:5" ht="42.75">
      <c r="B147" s="269" t="s">
        <v>1077</v>
      </c>
      <c r="C147" s="270">
        <v>60</v>
      </c>
      <c r="D147" s="1271">
        <f>+F136</f>
        <v>0</v>
      </c>
      <c r="E147" s="1562"/>
    </row>
  </sheetData>
  <mergeCells count="52">
    <mergeCell ref="P134:Q134"/>
    <mergeCell ref="B136:B138"/>
    <mergeCell ref="F136:F138"/>
    <mergeCell ref="E146:E147"/>
    <mergeCell ref="E124:E126"/>
    <mergeCell ref="B129:N129"/>
    <mergeCell ref="J131:L131"/>
    <mergeCell ref="P131:Q131"/>
    <mergeCell ref="P132:Q132"/>
    <mergeCell ref="P133:Q133"/>
    <mergeCell ref="B81:N81"/>
    <mergeCell ref="J86:L86"/>
    <mergeCell ref="P86:Q86"/>
    <mergeCell ref="P87:Q87"/>
    <mergeCell ref="B106:N106"/>
    <mergeCell ref="P89:Q89"/>
    <mergeCell ref="P90:Q90"/>
    <mergeCell ref="P91:Q91"/>
    <mergeCell ref="P92:Q92"/>
    <mergeCell ref="P93:Q93"/>
    <mergeCell ref="P94:Q94"/>
    <mergeCell ref="B95:Q95"/>
    <mergeCell ref="B96:N96"/>
    <mergeCell ref="D99:E99"/>
    <mergeCell ref="D100:E100"/>
    <mergeCell ref="B103:P103"/>
    <mergeCell ref="P88:Q88"/>
    <mergeCell ref="O69:P69"/>
    <mergeCell ref="O70:P70"/>
    <mergeCell ref="O71:P71"/>
    <mergeCell ref="O72:P72"/>
    <mergeCell ref="O73:P73"/>
    <mergeCell ref="O74:P74"/>
    <mergeCell ref="O75:P75"/>
    <mergeCell ref="O68:P68"/>
    <mergeCell ref="C10:E10"/>
    <mergeCell ref="B14:C21"/>
    <mergeCell ref="B22:C22"/>
    <mergeCell ref="E40:E41"/>
    <mergeCell ref="M45:N45"/>
    <mergeCell ref="B58:Q58"/>
    <mergeCell ref="B59:B60"/>
    <mergeCell ref="C59:C60"/>
    <mergeCell ref="D59:E59"/>
    <mergeCell ref="C63:N63"/>
    <mergeCell ref="B65:N65"/>
    <mergeCell ref="C9:N9"/>
    <mergeCell ref="B2:P2"/>
    <mergeCell ref="B4:P4"/>
    <mergeCell ref="C6:N6"/>
    <mergeCell ref="C7:N7"/>
    <mergeCell ref="C8:N8"/>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I41" zoomScaleNormal="100" workbookViewId="0">
      <selection activeCell="B34" sqref="B34"/>
    </sheetView>
  </sheetViews>
  <sheetFormatPr baseColWidth="10" defaultRowHeight="15"/>
  <cols>
    <col min="1" max="1" width="3.140625" style="236" bestFit="1" customWidth="1"/>
    <col min="2" max="2" width="62.28515625" style="236" customWidth="1"/>
    <col min="3" max="3" width="31.140625" style="236" customWidth="1"/>
    <col min="4" max="4" width="26.7109375" style="236" customWidth="1"/>
    <col min="5" max="5" width="25" style="236" customWidth="1"/>
    <col min="6" max="7" width="29.7109375" style="236" customWidth="1"/>
    <col min="8" max="8" width="16.140625" style="236" customWidth="1"/>
    <col min="9" max="9" width="14.85546875"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20.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3502</v>
      </c>
      <c r="D6" s="1762"/>
      <c r="E6" s="1762"/>
      <c r="F6" s="1762"/>
      <c r="G6" s="1762"/>
      <c r="H6" s="1762"/>
      <c r="I6" s="1762"/>
      <c r="J6" s="1762"/>
      <c r="K6" s="1762"/>
      <c r="L6" s="1762"/>
      <c r="M6" s="1762"/>
      <c r="N6" s="1763"/>
    </row>
    <row r="7" spans="2:16" ht="16.5" thickBot="1">
      <c r="B7" s="313" t="s">
        <v>4</v>
      </c>
      <c r="C7" s="1762" t="s">
        <v>1419</v>
      </c>
      <c r="D7" s="1762"/>
      <c r="E7" s="1762"/>
      <c r="F7" s="1762"/>
      <c r="G7" s="1762"/>
      <c r="H7" s="1762"/>
      <c r="I7" s="1762"/>
      <c r="J7" s="1762"/>
      <c r="K7" s="1762"/>
      <c r="L7" s="1762"/>
      <c r="M7" s="1762"/>
      <c r="N7" s="1763"/>
    </row>
    <row r="8" spans="2:16" ht="16.5" thickBot="1">
      <c r="B8" s="313" t="s">
        <v>6</v>
      </c>
      <c r="C8" s="1762" t="s">
        <v>1419</v>
      </c>
      <c r="D8" s="1762"/>
      <c r="E8" s="1762"/>
      <c r="F8" s="1762"/>
      <c r="G8" s="1762"/>
      <c r="H8" s="1762"/>
      <c r="I8" s="1762"/>
      <c r="J8" s="1762"/>
      <c r="K8" s="1762"/>
      <c r="L8" s="1762"/>
      <c r="M8" s="1762"/>
      <c r="N8" s="1763"/>
    </row>
    <row r="9" spans="2:16" ht="16.5" thickBot="1">
      <c r="B9" s="313" t="s">
        <v>7</v>
      </c>
      <c r="C9" s="1762" t="s">
        <v>1419</v>
      </c>
      <c r="D9" s="1762"/>
      <c r="E9" s="1762"/>
      <c r="F9" s="1762"/>
      <c r="G9" s="1762"/>
      <c r="H9" s="1762"/>
      <c r="I9" s="1762"/>
      <c r="J9" s="1762"/>
      <c r="K9" s="1762"/>
      <c r="L9" s="1762"/>
      <c r="M9" s="1762"/>
      <c r="N9" s="1763"/>
    </row>
    <row r="10" spans="2:16" ht="16.5" thickBot="1">
      <c r="B10" s="313" t="s">
        <v>1079</v>
      </c>
      <c r="C10" s="1514">
        <v>43</v>
      </c>
      <c r="D10" s="1514"/>
      <c r="E10" s="1515"/>
      <c r="F10" s="239"/>
      <c r="G10" s="239"/>
      <c r="H10" s="239"/>
      <c r="I10" s="239"/>
      <c r="J10" s="239"/>
      <c r="K10" s="239"/>
      <c r="L10" s="239"/>
      <c r="M10" s="239"/>
      <c r="N10" s="240"/>
    </row>
    <row r="11" spans="2:16" ht="16.5" thickBot="1">
      <c r="B11" s="314" t="s">
        <v>8</v>
      </c>
      <c r="C11" s="1308" t="s">
        <v>1420</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43</v>
      </c>
      <c r="E15" s="251">
        <v>626484300</v>
      </c>
      <c r="F15" s="221">
        <v>300</v>
      </c>
      <c r="G15" s="316"/>
      <c r="I15" s="252"/>
      <c r="J15" s="252"/>
      <c r="K15" s="252"/>
      <c r="L15" s="252"/>
      <c r="M15" s="252"/>
      <c r="N15" s="1289"/>
    </row>
    <row r="16" spans="2:16">
      <c r="B16" s="1764"/>
      <c r="C16" s="1764"/>
      <c r="D16" s="1314"/>
      <c r="E16" s="251"/>
      <c r="F16" s="221"/>
      <c r="G16" s="316"/>
      <c r="I16" s="252"/>
      <c r="J16" s="252"/>
      <c r="K16" s="252"/>
      <c r="L16" s="252"/>
      <c r="M16" s="252"/>
      <c r="N16" s="1289"/>
    </row>
    <row r="17" spans="1:14">
      <c r="B17" s="1764"/>
      <c r="C17" s="1764"/>
      <c r="D17" s="1314"/>
      <c r="E17" s="251"/>
      <c r="F17" s="221"/>
      <c r="G17" s="316"/>
      <c r="I17" s="252"/>
      <c r="J17" s="252"/>
      <c r="K17" s="252"/>
      <c r="L17" s="252"/>
      <c r="M17" s="252"/>
      <c r="N17" s="1289"/>
    </row>
    <row r="18" spans="1:14">
      <c r="B18" s="1764"/>
      <c r="C18" s="1764"/>
      <c r="D18" s="1314"/>
      <c r="E18" s="317"/>
      <c r="F18" s="221"/>
      <c r="G18" s="316"/>
      <c r="H18" s="253"/>
      <c r="I18" s="252"/>
      <c r="J18" s="252"/>
      <c r="K18" s="252"/>
      <c r="L18" s="252"/>
      <c r="M18" s="252"/>
      <c r="N18" s="254"/>
    </row>
    <row r="19" spans="1:14">
      <c r="B19" s="1764"/>
      <c r="C19" s="1764"/>
      <c r="D19" s="1314"/>
      <c r="E19" s="317"/>
      <c r="F19" s="221"/>
      <c r="G19" s="316"/>
      <c r="H19" s="253"/>
      <c r="I19" s="318"/>
      <c r="J19" s="318"/>
      <c r="K19" s="318"/>
      <c r="L19" s="318"/>
      <c r="M19" s="318"/>
      <c r="N19" s="254"/>
    </row>
    <row r="20" spans="1:14">
      <c r="B20" s="1764"/>
      <c r="C20" s="1764"/>
      <c r="D20" s="1314"/>
      <c r="E20" s="317"/>
      <c r="F20" s="221"/>
      <c r="G20" s="316"/>
      <c r="H20" s="253"/>
      <c r="I20" s="248"/>
      <c r="J20" s="248"/>
      <c r="K20" s="248"/>
      <c r="L20" s="248"/>
      <c r="M20" s="248"/>
      <c r="N20" s="254"/>
    </row>
    <row r="21" spans="1:14">
      <c r="B21" s="1764"/>
      <c r="C21" s="1764"/>
      <c r="D21" s="1314"/>
      <c r="E21" s="317"/>
      <c r="F21" s="221"/>
      <c r="G21" s="316"/>
      <c r="H21" s="253"/>
      <c r="I21" s="248"/>
      <c r="J21" s="248"/>
      <c r="K21" s="248"/>
      <c r="L21" s="248"/>
      <c r="M21" s="248"/>
      <c r="N21" s="254"/>
    </row>
    <row r="22" spans="1:14" ht="15.75" thickBot="1">
      <c r="B22" s="1765" t="s">
        <v>13</v>
      </c>
      <c r="C22" s="1766"/>
      <c r="D22" s="1314"/>
      <c r="E22" s="3">
        <f>+SUM(E15:E21)</f>
        <v>626484300</v>
      </c>
      <c r="F22" s="222">
        <f>+SUM(F15:F21)</f>
        <v>300</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259">
        <f>+F22*0.8</f>
        <v>240</v>
      </c>
      <c r="D24" s="416"/>
      <c r="E24" s="6">
        <f>+E22</f>
        <v>626484300</v>
      </c>
      <c r="F24" s="7"/>
      <c r="G24" s="7"/>
      <c r="H24" s="7"/>
      <c r="I24" s="260"/>
      <c r="J24" s="260"/>
      <c r="K24" s="260"/>
      <c r="L24" s="260"/>
      <c r="M24" s="260"/>
    </row>
    <row r="25" spans="1:14">
      <c r="A25" s="1333"/>
      <c r="C25" s="748"/>
      <c r="D25" s="224"/>
      <c r="E25" s="508"/>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265"/>
      <c r="D30" s="265" t="s">
        <v>63</v>
      </c>
      <c r="E30"/>
      <c r="F30"/>
      <c r="G30"/>
      <c r="H30"/>
      <c r="I30" s="248"/>
      <c r="J30" s="248"/>
      <c r="K30" s="248"/>
      <c r="L30" s="248"/>
      <c r="M30" s="248"/>
      <c r="N30" s="1289"/>
    </row>
    <row r="31" spans="1:14">
      <c r="A31" s="1333"/>
      <c r="B31" s="265" t="s">
        <v>22</v>
      </c>
      <c r="C31" s="265"/>
      <c r="D31" s="265" t="s">
        <v>21</v>
      </c>
      <c r="E31"/>
      <c r="F31"/>
      <c r="G31"/>
      <c r="H31"/>
      <c r="I31" s="248"/>
      <c r="J31" s="248"/>
      <c r="K31" s="248"/>
      <c r="L31" s="248"/>
      <c r="M31" s="248"/>
      <c r="N31" s="1289"/>
    </row>
    <row r="32" spans="1:14">
      <c r="A32" s="1333"/>
      <c r="B32" s="265" t="s">
        <v>23</v>
      </c>
      <c r="C32" s="265"/>
      <c r="D32" s="265" t="s">
        <v>21</v>
      </c>
      <c r="E32"/>
      <c r="F32"/>
      <c r="G32"/>
      <c r="H32"/>
      <c r="I32" s="248"/>
      <c r="J32" s="248"/>
      <c r="K32" s="248"/>
      <c r="L32" s="248"/>
      <c r="M32" s="248"/>
      <c r="N32" s="1289"/>
    </row>
    <row r="33" spans="1:17">
      <c r="A33" s="1333"/>
      <c r="B33" s="265" t="s">
        <v>24</v>
      </c>
      <c r="C33" s="265"/>
      <c r="D33" s="265" t="s">
        <v>21</v>
      </c>
      <c r="E33"/>
      <c r="F33"/>
      <c r="G33"/>
      <c r="H33"/>
      <c r="I33" s="248"/>
      <c r="J33" s="248"/>
      <c r="K33" s="248"/>
      <c r="L33" s="248"/>
      <c r="M33" s="248"/>
      <c r="N33" s="1289"/>
    </row>
    <row r="34" spans="1:17">
      <c r="A34" s="1333"/>
      <c r="B34" s="289" t="s">
        <v>240</v>
      </c>
      <c r="C34" s="289" t="s">
        <v>63</v>
      </c>
      <c r="D34" s="289"/>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65.25" customHeight="1">
      <c r="A40" s="1333"/>
      <c r="B40" s="269" t="s">
        <v>30</v>
      </c>
      <c r="C40" s="270">
        <v>40</v>
      </c>
      <c r="D40" s="1271">
        <v>0</v>
      </c>
      <c r="E40" s="1560">
        <f>+D40+D41</f>
        <v>0</v>
      </c>
      <c r="F40"/>
      <c r="G40"/>
      <c r="H40"/>
      <c r="I40" s="248"/>
      <c r="J40" s="248"/>
      <c r="K40" s="248"/>
      <c r="L40" s="248"/>
      <c r="M40" s="248"/>
      <c r="N40" s="1289"/>
    </row>
    <row r="41" spans="1:17" ht="82.5" customHeight="1">
      <c r="A41" s="1333"/>
      <c r="B41" s="269" t="s">
        <v>31</v>
      </c>
      <c r="C41" s="270">
        <v>60</v>
      </c>
      <c r="D41" s="1271">
        <f>+F143</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75">
      <c r="A49" s="1311">
        <v>1</v>
      </c>
      <c r="B49" s="15" t="s">
        <v>3516</v>
      </c>
      <c r="C49" s="16"/>
      <c r="D49" s="15"/>
      <c r="E49" s="303"/>
      <c r="F49" s="281"/>
      <c r="G49" s="274"/>
      <c r="H49" s="275"/>
      <c r="I49" s="276"/>
      <c r="J49" s="276"/>
      <c r="K49" s="276"/>
      <c r="L49" s="276"/>
      <c r="M49" s="277"/>
      <c r="N49" s="277">
        <f>+M49*G49</f>
        <v>0</v>
      </c>
      <c r="O49" s="278"/>
      <c r="P49" s="278"/>
      <c r="Q49" s="323" t="s">
        <v>6861</v>
      </c>
      <c r="R49" s="279"/>
      <c r="S49" s="279"/>
      <c r="T49" s="279"/>
      <c r="U49" s="279"/>
      <c r="V49" s="279"/>
      <c r="W49" s="279"/>
      <c r="X49" s="279"/>
      <c r="Y49" s="279"/>
      <c r="Z49" s="279"/>
    </row>
    <row r="50" spans="1:26" s="1263" customFormat="1">
      <c r="A50" s="1311">
        <f>+A49+1</f>
        <v>2</v>
      </c>
      <c r="B50" s="15"/>
      <c r="C50" s="16"/>
      <c r="D50" s="15"/>
      <c r="E50" s="303"/>
      <c r="F50" s="281"/>
      <c r="G50" s="281"/>
      <c r="H50" s="281"/>
      <c r="I50" s="276"/>
      <c r="J50" s="276"/>
      <c r="K50" s="276"/>
      <c r="L50" s="276"/>
      <c r="M50" s="277"/>
      <c r="N50" s="277"/>
      <c r="O50" s="278"/>
      <c r="P50" s="278"/>
      <c r="Q50" s="323"/>
      <c r="R50" s="279"/>
      <c r="S50" s="279"/>
      <c r="T50" s="279"/>
      <c r="U50" s="279"/>
      <c r="V50" s="279"/>
      <c r="W50" s="279"/>
      <c r="X50" s="279"/>
      <c r="Y50" s="279"/>
      <c r="Z50" s="279"/>
    </row>
    <row r="51" spans="1:26" s="1263" customFormat="1">
      <c r="A51" s="1311">
        <f t="shared" ref="A51:A56" si="0">+A50+1</f>
        <v>3</v>
      </c>
      <c r="B51" s="15"/>
      <c r="C51" s="16"/>
      <c r="D51" s="15"/>
      <c r="E51" s="303"/>
      <c r="F51" s="281"/>
      <c r="G51" s="281"/>
      <c r="H51" s="281"/>
      <c r="I51" s="276"/>
      <c r="J51" s="276"/>
      <c r="K51" s="276"/>
      <c r="L51" s="276"/>
      <c r="M51" s="277"/>
      <c r="N51" s="277"/>
      <c r="O51" s="278"/>
      <c r="P51" s="278"/>
      <c r="Q51" s="323"/>
      <c r="R51" s="279"/>
      <c r="S51" s="279"/>
      <c r="T51" s="279"/>
      <c r="U51" s="279"/>
      <c r="V51" s="279"/>
      <c r="W51" s="279"/>
      <c r="X51" s="279"/>
      <c r="Y51" s="279"/>
      <c r="Z51" s="279"/>
    </row>
    <row r="52" spans="1:26" s="1263" customFormat="1">
      <c r="A52" s="1311">
        <f t="shared" si="0"/>
        <v>4</v>
      </c>
      <c r="B52" s="15"/>
      <c r="C52" s="16"/>
      <c r="D52" s="15"/>
      <c r="E52" s="303"/>
      <c r="F52" s="281"/>
      <c r="G52" s="281"/>
      <c r="H52" s="281"/>
      <c r="I52" s="276"/>
      <c r="J52" s="276"/>
      <c r="K52" s="276"/>
      <c r="L52" s="276"/>
      <c r="M52" s="277"/>
      <c r="N52" s="277"/>
      <c r="O52" s="278"/>
      <c r="P52" s="278"/>
      <c r="Q52" s="323"/>
      <c r="R52" s="279"/>
      <c r="S52" s="279"/>
      <c r="T52" s="279"/>
      <c r="U52" s="279"/>
      <c r="V52" s="279"/>
      <c r="W52" s="279"/>
      <c r="X52" s="279"/>
      <c r="Y52" s="279"/>
      <c r="Z52" s="279"/>
    </row>
    <row r="53" spans="1:26" s="1263" customFormat="1">
      <c r="A53" s="1311">
        <f t="shared" si="0"/>
        <v>5</v>
      </c>
      <c r="B53" s="15"/>
      <c r="C53" s="16"/>
      <c r="D53" s="15"/>
      <c r="E53" s="303"/>
      <c r="F53" s="281"/>
      <c r="G53" s="281"/>
      <c r="H53" s="281"/>
      <c r="I53" s="276"/>
      <c r="J53" s="276"/>
      <c r="K53" s="276"/>
      <c r="L53" s="276"/>
      <c r="M53" s="277"/>
      <c r="N53" s="277"/>
      <c r="O53" s="278"/>
      <c r="P53" s="278"/>
      <c r="Q53" s="323"/>
      <c r="R53" s="279"/>
      <c r="S53" s="279"/>
      <c r="T53" s="279"/>
      <c r="U53" s="279"/>
      <c r="V53" s="279"/>
      <c r="W53" s="279"/>
      <c r="X53" s="279"/>
      <c r="Y53" s="279"/>
      <c r="Z53" s="279"/>
    </row>
    <row r="54" spans="1:26" s="1263" customFormat="1">
      <c r="A54" s="1311">
        <f t="shared" si="0"/>
        <v>6</v>
      </c>
      <c r="B54" s="15"/>
      <c r="C54" s="16"/>
      <c r="D54" s="15"/>
      <c r="E54" s="303"/>
      <c r="F54" s="281"/>
      <c r="G54" s="281"/>
      <c r="H54" s="281"/>
      <c r="I54" s="276"/>
      <c r="J54" s="276"/>
      <c r="K54" s="276"/>
      <c r="L54" s="276"/>
      <c r="M54" s="277"/>
      <c r="N54" s="277"/>
      <c r="O54" s="278"/>
      <c r="P54" s="278"/>
      <c r="Q54" s="323"/>
      <c r="R54" s="279"/>
      <c r="S54" s="279"/>
      <c r="T54" s="279"/>
      <c r="U54" s="279"/>
      <c r="V54" s="279"/>
      <c r="W54" s="279"/>
      <c r="X54" s="279"/>
      <c r="Y54" s="279"/>
      <c r="Z54" s="279"/>
    </row>
    <row r="55" spans="1:26" s="1263" customFormat="1">
      <c r="A55" s="1311">
        <f t="shared" si="0"/>
        <v>7</v>
      </c>
      <c r="B55" s="15"/>
      <c r="C55" s="16"/>
      <c r="D55" s="15"/>
      <c r="E55" s="303"/>
      <c r="F55" s="281"/>
      <c r="G55" s="281"/>
      <c r="H55" s="281"/>
      <c r="I55" s="276"/>
      <c r="J55" s="276"/>
      <c r="K55" s="276"/>
      <c r="L55" s="276"/>
      <c r="M55" s="277"/>
      <c r="N55" s="277"/>
      <c r="O55" s="278"/>
      <c r="P55" s="278"/>
      <c r="Q55" s="323"/>
      <c r="R55" s="279"/>
      <c r="S55" s="279"/>
      <c r="T55" s="279"/>
      <c r="U55" s="279"/>
      <c r="V55" s="279"/>
      <c r="W55" s="279"/>
      <c r="X55" s="279"/>
      <c r="Y55" s="279"/>
      <c r="Z55" s="279"/>
    </row>
    <row r="56" spans="1:26" s="1263" customFormat="1">
      <c r="A56" s="1311">
        <f t="shared" si="0"/>
        <v>8</v>
      </c>
      <c r="B56" s="15"/>
      <c r="C56" s="16"/>
      <c r="D56" s="15"/>
      <c r="E56" s="303"/>
      <c r="F56" s="281"/>
      <c r="G56" s="281"/>
      <c r="H56" s="281"/>
      <c r="I56" s="276"/>
      <c r="J56" s="276"/>
      <c r="K56" s="276"/>
      <c r="L56" s="276"/>
      <c r="M56" s="277"/>
      <c r="N56" s="277"/>
      <c r="O56" s="278"/>
      <c r="P56" s="278"/>
      <c r="Q56" s="323"/>
      <c r="R56" s="279"/>
      <c r="S56" s="279"/>
      <c r="T56" s="279"/>
      <c r="U56" s="279"/>
      <c r="V56" s="279"/>
      <c r="W56" s="279"/>
      <c r="X56" s="279"/>
      <c r="Y56" s="279"/>
      <c r="Z56" s="279"/>
    </row>
    <row r="57" spans="1:26" s="1263" customFormat="1">
      <c r="A57" s="1311"/>
      <c r="B57" s="17" t="s">
        <v>29</v>
      </c>
      <c r="C57" s="16"/>
      <c r="D57" s="15"/>
      <c r="E57" s="303"/>
      <c r="F57" s="281"/>
      <c r="G57" s="281"/>
      <c r="H57" s="281"/>
      <c r="I57" s="276"/>
      <c r="J57" s="276"/>
      <c r="K57" s="282">
        <f t="shared" ref="K57:N57" si="1">SUM(K49:K56)</f>
        <v>0</v>
      </c>
      <c r="L57" s="282">
        <f t="shared" si="1"/>
        <v>0</v>
      </c>
      <c r="M57" s="283">
        <f t="shared" si="1"/>
        <v>0</v>
      </c>
      <c r="N57" s="282">
        <f t="shared" si="1"/>
        <v>0</v>
      </c>
      <c r="O57" s="278"/>
      <c r="P57" s="278"/>
      <c r="Q57" s="18"/>
    </row>
    <row r="58" spans="1:26" s="1263" customFormat="1" ht="44.25" customHeight="1">
      <c r="A58" s="1285"/>
      <c r="B58" s="1759" t="s">
        <v>3504</v>
      </c>
      <c r="C58" s="1759"/>
      <c r="D58" s="1759"/>
      <c r="E58" s="1759"/>
      <c r="F58" s="1759"/>
      <c r="G58" s="1759"/>
      <c r="H58" s="1759"/>
      <c r="I58" s="1759"/>
      <c r="J58" s="1759"/>
      <c r="K58" s="1759"/>
      <c r="L58" s="1759"/>
      <c r="M58" s="1759"/>
      <c r="N58" s="1759"/>
      <c r="O58" s="1759"/>
      <c r="P58" s="1759"/>
      <c r="Q58" s="1759"/>
    </row>
    <row r="59" spans="1:26" s="284" customFormat="1">
      <c r="E59" s="285"/>
    </row>
    <row r="60" spans="1:26" s="284" customFormat="1">
      <c r="B60" s="1550" t="s">
        <v>57</v>
      </c>
      <c r="C60" s="1550" t="s">
        <v>58</v>
      </c>
      <c r="D60" s="1552" t="s">
        <v>59</v>
      </c>
      <c r="E60" s="1552"/>
    </row>
    <row r="61" spans="1:26" s="284" customFormat="1">
      <c r="B61" s="1551"/>
      <c r="C61" s="1551"/>
      <c r="D61" s="1276" t="s">
        <v>60</v>
      </c>
      <c r="E61" s="325" t="s">
        <v>61</v>
      </c>
    </row>
    <row r="62" spans="1:26" s="284" customFormat="1" ht="30.6" customHeight="1">
      <c r="B62" s="19" t="s">
        <v>62</v>
      </c>
      <c r="C62" s="286">
        <f>+K57</f>
        <v>0</v>
      </c>
      <c r="D62" s="266"/>
      <c r="E62" s="266" t="s">
        <v>21</v>
      </c>
      <c r="F62" s="287"/>
      <c r="G62" s="287"/>
      <c r="H62" s="287"/>
      <c r="I62" s="287"/>
      <c r="J62" s="287"/>
      <c r="K62" s="287"/>
      <c r="L62" s="287"/>
      <c r="M62" s="287"/>
    </row>
    <row r="63" spans="1:26" s="284" customFormat="1" ht="30" customHeight="1">
      <c r="B63" s="19" t="s">
        <v>64</v>
      </c>
      <c r="C63" s="286">
        <f>+M57</f>
        <v>0</v>
      </c>
      <c r="D63" s="266"/>
      <c r="E63" s="266" t="s">
        <v>21</v>
      </c>
    </row>
    <row r="64" spans="1:26" s="284" customFormat="1">
      <c r="B64" s="288"/>
      <c r="C64" s="1769"/>
      <c r="D64" s="1769"/>
      <c r="E64" s="1769"/>
      <c r="F64" s="1769"/>
      <c r="G64" s="1769"/>
      <c r="H64" s="1769"/>
      <c r="I64" s="1769"/>
      <c r="J64" s="1769"/>
      <c r="K64" s="1769"/>
      <c r="L64" s="1769"/>
      <c r="M64" s="1769"/>
      <c r="N64" s="1769"/>
    </row>
    <row r="65" spans="2:17" ht="28.15" customHeight="1" thickBot="1"/>
    <row r="66" spans="2:17" ht="27" thickBot="1">
      <c r="B66" s="1770" t="s">
        <v>65</v>
      </c>
      <c r="C66" s="1770"/>
      <c r="D66" s="1770"/>
      <c r="E66" s="1770"/>
      <c r="F66" s="1770"/>
      <c r="G66" s="1770"/>
      <c r="H66" s="1770"/>
      <c r="I66" s="1770"/>
      <c r="J66" s="1770"/>
      <c r="K66" s="1770"/>
      <c r="L66" s="1770"/>
      <c r="M66" s="1770"/>
      <c r="N66" s="1770"/>
    </row>
    <row r="69" spans="2:17" ht="109.5" customHeight="1">
      <c r="B69" s="1309" t="s">
        <v>66</v>
      </c>
      <c r="C69" s="22" t="s">
        <v>67</v>
      </c>
      <c r="D69" s="22" t="s">
        <v>68</v>
      </c>
      <c r="E69" s="22" t="s">
        <v>69</v>
      </c>
      <c r="F69" s="22" t="s">
        <v>70</v>
      </c>
      <c r="G69" s="22" t="s">
        <v>71</v>
      </c>
      <c r="H69" s="22" t="s">
        <v>72</v>
      </c>
      <c r="I69" s="22" t="s">
        <v>73</v>
      </c>
      <c r="J69" s="22" t="s">
        <v>74</v>
      </c>
      <c r="K69" s="22" t="s">
        <v>75</v>
      </c>
      <c r="L69" s="22" t="s">
        <v>76</v>
      </c>
      <c r="M69" s="23" t="s">
        <v>77</v>
      </c>
      <c r="N69" s="23" t="s">
        <v>78</v>
      </c>
      <c r="O69" s="1522" t="s">
        <v>79</v>
      </c>
      <c r="P69" s="1523"/>
      <c r="Q69" s="22" t="s">
        <v>80</v>
      </c>
    </row>
    <row r="70" spans="2:17" ht="71.25" customHeight="1">
      <c r="B70" s="309" t="s">
        <v>1428</v>
      </c>
      <c r="C70" s="309" t="s">
        <v>251</v>
      </c>
      <c r="D70" s="310" t="s">
        <v>3517</v>
      </c>
      <c r="E70" s="310">
        <v>300</v>
      </c>
      <c r="F70" s="1328"/>
      <c r="G70" s="1328"/>
      <c r="H70" s="1328"/>
      <c r="I70" s="749" t="s">
        <v>19</v>
      </c>
      <c r="J70" s="749"/>
      <c r="K70" s="678"/>
      <c r="L70" s="678"/>
      <c r="M70" s="678"/>
      <c r="N70" s="678"/>
      <c r="O70" s="1747" t="s">
        <v>3518</v>
      </c>
      <c r="P70" s="1748"/>
      <c r="Q70" s="678" t="s">
        <v>19</v>
      </c>
    </row>
    <row r="71" spans="2:17">
      <c r="B71" s="309"/>
      <c r="C71" s="309"/>
      <c r="D71" s="310"/>
      <c r="E71" s="310"/>
      <c r="F71" s="1328"/>
      <c r="G71" s="1328"/>
      <c r="H71" s="1328"/>
      <c r="I71" s="291"/>
      <c r="J71" s="291"/>
      <c r="K71" s="265"/>
      <c r="L71" s="265"/>
      <c r="M71" s="265"/>
      <c r="N71" s="265"/>
      <c r="O71" s="1767"/>
      <c r="P71" s="1768"/>
      <c r="Q71" s="265"/>
    </row>
    <row r="72" spans="2:17">
      <c r="B72" s="309"/>
      <c r="C72" s="309"/>
      <c r="D72" s="310"/>
      <c r="E72" s="310"/>
      <c r="F72" s="1328"/>
      <c r="G72" s="1328"/>
      <c r="H72" s="1328"/>
      <c r="I72" s="291"/>
      <c r="J72" s="291"/>
      <c r="K72" s="265"/>
      <c r="L72" s="265"/>
      <c r="M72" s="265"/>
      <c r="N72" s="265"/>
      <c r="O72" s="1767"/>
      <c r="P72" s="1768"/>
      <c r="Q72" s="265"/>
    </row>
    <row r="73" spans="2:17">
      <c r="B73" s="309"/>
      <c r="C73" s="309"/>
      <c r="D73" s="310"/>
      <c r="E73" s="310"/>
      <c r="F73" s="1328"/>
      <c r="G73" s="1328"/>
      <c r="H73" s="1328"/>
      <c r="I73" s="291"/>
      <c r="J73" s="291"/>
      <c r="K73" s="265"/>
      <c r="L73" s="265"/>
      <c r="M73" s="265"/>
      <c r="N73" s="265"/>
      <c r="O73" s="1767"/>
      <c r="P73" s="1768"/>
      <c r="Q73" s="265"/>
    </row>
    <row r="74" spans="2:17">
      <c r="B74" s="309"/>
      <c r="C74" s="309"/>
      <c r="D74" s="310"/>
      <c r="E74" s="310"/>
      <c r="F74" s="1328"/>
      <c r="G74" s="1328"/>
      <c r="H74" s="1328"/>
      <c r="I74" s="291"/>
      <c r="J74" s="291"/>
      <c r="K74" s="265"/>
      <c r="L74" s="265"/>
      <c r="M74" s="265"/>
      <c r="N74" s="265"/>
      <c r="O74" s="1767"/>
      <c r="P74" s="1768"/>
      <c r="Q74" s="265"/>
    </row>
    <row r="75" spans="2:17">
      <c r="B75" s="309"/>
      <c r="C75" s="309"/>
      <c r="D75" s="310"/>
      <c r="E75" s="310"/>
      <c r="F75" s="1328"/>
      <c r="G75" s="1328"/>
      <c r="H75" s="1328"/>
      <c r="I75" s="291"/>
      <c r="J75" s="291"/>
      <c r="K75" s="265"/>
      <c r="L75" s="265"/>
      <c r="M75" s="265"/>
      <c r="N75" s="265"/>
      <c r="O75" s="1767"/>
      <c r="P75" s="1768"/>
      <c r="Q75" s="265"/>
    </row>
    <row r="76" spans="2:17">
      <c r="B76" s="265"/>
      <c r="C76" s="265"/>
      <c r="D76" s="265"/>
      <c r="E76" s="265"/>
      <c r="F76" s="265"/>
      <c r="G76" s="265"/>
      <c r="H76" s="265"/>
      <c r="I76" s="265"/>
      <c r="J76" s="265"/>
      <c r="K76" s="265"/>
      <c r="L76" s="265"/>
      <c r="M76" s="265"/>
      <c r="N76" s="265"/>
      <c r="O76" s="1767"/>
      <c r="P76" s="1768"/>
      <c r="Q76" s="265"/>
    </row>
    <row r="77" spans="2:17">
      <c r="B77" s="236" t="s">
        <v>84</v>
      </c>
    </row>
    <row r="78" spans="2:17">
      <c r="B78" s="236" t="s">
        <v>85</v>
      </c>
    </row>
    <row r="79" spans="2:17">
      <c r="B79" s="236" t="s">
        <v>86</v>
      </c>
    </row>
    <row r="81" spans="2:17" ht="15.75" thickBot="1"/>
    <row r="82" spans="2:17" ht="27" thickBot="1">
      <c r="B82" s="1771" t="s">
        <v>87</v>
      </c>
      <c r="C82" s="1772"/>
      <c r="D82" s="1772"/>
      <c r="E82" s="1772"/>
      <c r="F82" s="1772"/>
      <c r="G82" s="1772"/>
      <c r="H82" s="1772"/>
      <c r="I82" s="1772"/>
      <c r="J82" s="1772"/>
      <c r="K82" s="1772"/>
      <c r="L82" s="1772"/>
      <c r="M82" s="1772"/>
      <c r="N82" s="1773"/>
    </row>
    <row r="87" spans="2:17" ht="76.5" customHeight="1">
      <c r="B87" s="1309" t="s">
        <v>88</v>
      </c>
      <c r="C87" s="1309" t="s">
        <v>89</v>
      </c>
      <c r="D87" s="1309" t="s">
        <v>90</v>
      </c>
      <c r="E87" s="1309" t="s">
        <v>91</v>
      </c>
      <c r="F87" s="1309" t="s">
        <v>92</v>
      </c>
      <c r="G87" s="1309" t="s">
        <v>93</v>
      </c>
      <c r="H87" s="1309" t="s">
        <v>94</v>
      </c>
      <c r="I87" s="1309" t="s">
        <v>95</v>
      </c>
      <c r="J87" s="1522" t="s">
        <v>164</v>
      </c>
      <c r="K87" s="1529"/>
      <c r="L87" s="1523"/>
      <c r="M87" s="1309" t="s">
        <v>97</v>
      </c>
      <c r="N87" s="1309" t="s">
        <v>992</v>
      </c>
      <c r="O87" s="1309" t="s">
        <v>993</v>
      </c>
      <c r="P87" s="1522" t="s">
        <v>79</v>
      </c>
      <c r="Q87" s="1523"/>
    </row>
    <row r="88" spans="2:17" s="331" customFormat="1" ht="60.75" customHeight="1">
      <c r="B88" s="217" t="s">
        <v>3519</v>
      </c>
      <c r="C88" s="1253"/>
      <c r="D88" s="1253"/>
      <c r="E88" s="557"/>
      <c r="F88" s="1253"/>
      <c r="G88" s="1253"/>
      <c r="H88" s="1353"/>
      <c r="I88" s="1287"/>
      <c r="J88" s="1253"/>
      <c r="K88" s="1287"/>
      <c r="L88" s="1287"/>
      <c r="M88" s="1253"/>
      <c r="N88" s="1253"/>
      <c r="O88" s="1253"/>
      <c r="P88" s="1574"/>
      <c r="Q88" s="1575"/>
    </row>
    <row r="89" spans="2:17" s="331" customFormat="1" ht="33.6" customHeight="1">
      <c r="B89" s="217" t="s">
        <v>461</v>
      </c>
      <c r="C89" s="1286" t="s">
        <v>3520</v>
      </c>
      <c r="D89" s="217" t="s">
        <v>3508</v>
      </c>
      <c r="E89" s="453">
        <v>34675675</v>
      </c>
      <c r="F89" s="217" t="s">
        <v>3509</v>
      </c>
      <c r="G89" s="1320" t="s">
        <v>470</v>
      </c>
      <c r="H89" s="1353">
        <v>41622</v>
      </c>
      <c r="I89" s="1287"/>
      <c r="J89" s="1253" t="s">
        <v>19</v>
      </c>
      <c r="K89" s="1287"/>
      <c r="L89" s="1287"/>
      <c r="M89" s="1286" t="s">
        <v>18</v>
      </c>
      <c r="N89" s="1286" t="s">
        <v>19</v>
      </c>
      <c r="O89" s="1286" t="s">
        <v>19</v>
      </c>
      <c r="P89" s="1747" t="s">
        <v>1514</v>
      </c>
      <c r="Q89" s="1748"/>
    </row>
    <row r="90" spans="2:17" ht="30.75" customHeight="1">
      <c r="B90" s="308"/>
      <c r="C90" s="1253"/>
      <c r="D90" s="1253"/>
      <c r="E90" s="557"/>
      <c r="F90" s="1253"/>
      <c r="G90" s="1253"/>
      <c r="H90" s="1353"/>
      <c r="I90" s="1253"/>
      <c r="J90" s="1253"/>
      <c r="K90" s="1253"/>
      <c r="L90" s="1253"/>
      <c r="M90" s="1253"/>
      <c r="N90" s="1253"/>
      <c r="O90" s="1253"/>
      <c r="P90" s="1574"/>
      <c r="Q90" s="1575"/>
    </row>
    <row r="91" spans="2:17" ht="32.25" customHeight="1">
      <c r="B91" s="1774" t="s">
        <v>3511</v>
      </c>
      <c r="C91" s="1775"/>
      <c r="D91" s="1775"/>
      <c r="E91" s="1775"/>
      <c r="F91" s="1775"/>
      <c r="G91" s="1775"/>
      <c r="H91" s="1775"/>
      <c r="I91" s="1775"/>
      <c r="J91" s="1775"/>
      <c r="K91" s="1775"/>
      <c r="L91" s="1775"/>
      <c r="M91" s="1775"/>
      <c r="N91" s="1775"/>
      <c r="O91" s="1775"/>
      <c r="P91" s="1775"/>
      <c r="Q91" s="1776"/>
    </row>
    <row r="92" spans="2:17" ht="27" thickBot="1">
      <c r="B92" s="1777" t="s">
        <v>139</v>
      </c>
      <c r="C92" s="1778"/>
      <c r="D92" s="1778"/>
      <c r="E92" s="1778"/>
      <c r="F92" s="1778"/>
      <c r="G92" s="1778"/>
      <c r="H92" s="1778"/>
      <c r="I92" s="1778"/>
      <c r="J92" s="1778"/>
      <c r="K92" s="1778"/>
      <c r="L92" s="1778"/>
      <c r="M92" s="1778"/>
      <c r="N92" s="1779"/>
    </row>
    <row r="95" spans="2:17" ht="46.15" customHeight="1">
      <c r="B95" s="22" t="s">
        <v>17</v>
      </c>
      <c r="C95" s="22" t="s">
        <v>1064</v>
      </c>
      <c r="D95" s="1522" t="s">
        <v>79</v>
      </c>
      <c r="E95" s="1523"/>
    </row>
    <row r="96" spans="2:17" ht="46.9" customHeight="1">
      <c r="B96" s="217" t="s">
        <v>140</v>
      </c>
      <c r="C96" s="1271" t="s">
        <v>18</v>
      </c>
      <c r="D96" s="1567"/>
      <c r="E96" s="1567"/>
    </row>
    <row r="99" spans="1:26" ht="26.25">
      <c r="B99" s="1760" t="s">
        <v>141</v>
      </c>
      <c r="C99" s="1761"/>
      <c r="D99" s="1761"/>
      <c r="E99" s="1761"/>
      <c r="F99" s="1761"/>
      <c r="G99" s="1761"/>
      <c r="H99" s="1761"/>
      <c r="I99" s="1761"/>
      <c r="J99" s="1761"/>
      <c r="K99" s="1761"/>
      <c r="L99" s="1761"/>
      <c r="M99" s="1761"/>
      <c r="N99" s="1761"/>
      <c r="O99" s="1761"/>
      <c r="P99" s="1761"/>
    </row>
    <row r="101" spans="1:26" ht="15.75" thickBot="1"/>
    <row r="102" spans="1:26" ht="27" thickBot="1">
      <c r="B102" s="1771" t="s">
        <v>142</v>
      </c>
      <c r="C102" s="1772"/>
      <c r="D102" s="1772"/>
      <c r="E102" s="1772"/>
      <c r="F102" s="1772"/>
      <c r="G102" s="1772"/>
      <c r="H102" s="1772"/>
      <c r="I102" s="1772"/>
      <c r="J102" s="1772"/>
      <c r="K102" s="1772"/>
      <c r="L102" s="1772"/>
      <c r="M102" s="1772"/>
      <c r="N102" s="1773"/>
    </row>
    <row r="104" spans="1:26" ht="15.75" thickBot="1">
      <c r="M104" s="10"/>
      <c r="N104" s="10"/>
    </row>
    <row r="105" spans="1:26" s="248" customFormat="1" ht="109.5" customHeight="1">
      <c r="B105" s="11" t="s">
        <v>33</v>
      </c>
      <c r="C105" s="11" t="s">
        <v>34</v>
      </c>
      <c r="D105" s="11" t="s">
        <v>35</v>
      </c>
      <c r="E105" s="11" t="s">
        <v>36</v>
      </c>
      <c r="F105" s="11" t="s">
        <v>37</v>
      </c>
      <c r="G105" s="11" t="s">
        <v>38</v>
      </c>
      <c r="H105" s="11" t="s">
        <v>39</v>
      </c>
      <c r="I105" s="11" t="s">
        <v>40</v>
      </c>
      <c r="J105" s="11" t="s">
        <v>41</v>
      </c>
      <c r="K105" s="11" t="s">
        <v>42</v>
      </c>
      <c r="L105" s="11" t="s">
        <v>43</v>
      </c>
      <c r="M105" s="12" t="s">
        <v>44</v>
      </c>
      <c r="N105" s="11" t="s">
        <v>45</v>
      </c>
      <c r="O105" s="11" t="s">
        <v>46</v>
      </c>
      <c r="P105" s="13" t="s">
        <v>47</v>
      </c>
      <c r="Q105" s="13" t="s">
        <v>48</v>
      </c>
    </row>
    <row r="106" spans="1:26" s="1263" customFormat="1" ht="25.5" customHeight="1">
      <c r="A106" s="1311">
        <v>1</v>
      </c>
      <c r="B106" s="15"/>
      <c r="C106" s="15"/>
      <c r="D106" s="15"/>
      <c r="E106" s="441"/>
      <c r="F106" s="281"/>
      <c r="G106" s="281"/>
      <c r="H106" s="670"/>
      <c r="I106" s="670"/>
      <c r="J106" s="276"/>
      <c r="K106" s="441"/>
      <c r="L106" s="441"/>
      <c r="M106" s="441"/>
      <c r="N106" s="441"/>
      <c r="O106" s="742"/>
      <c r="P106" s="743"/>
      <c r="Q106" s="339"/>
      <c r="R106" s="279"/>
      <c r="S106" s="279"/>
      <c r="T106" s="279"/>
      <c r="U106" s="279"/>
      <c r="V106" s="279"/>
      <c r="W106" s="279"/>
      <c r="X106" s="279"/>
      <c r="Y106" s="279"/>
      <c r="Z106" s="279"/>
    </row>
    <row r="107" spans="1:26" s="1263" customFormat="1" ht="25.5" customHeight="1">
      <c r="A107" s="1311">
        <f>+A106+1</f>
        <v>2</v>
      </c>
      <c r="B107" s="15"/>
      <c r="C107" s="15"/>
      <c r="D107" s="15"/>
      <c r="E107" s="441"/>
      <c r="F107" s="281"/>
      <c r="G107" s="281"/>
      <c r="H107" s="670"/>
      <c r="I107" s="670"/>
      <c r="J107" s="276"/>
      <c r="K107" s="441"/>
      <c r="L107" s="441"/>
      <c r="M107" s="441"/>
      <c r="N107" s="441"/>
      <c r="O107" s="742"/>
      <c r="P107" s="743"/>
      <c r="Q107" s="339"/>
      <c r="R107" s="279"/>
      <c r="S107" s="279"/>
      <c r="T107" s="279"/>
      <c r="U107" s="279"/>
      <c r="V107" s="279"/>
      <c r="W107" s="279"/>
      <c r="X107" s="279"/>
      <c r="Y107" s="279"/>
      <c r="Z107" s="279"/>
    </row>
    <row r="108" spans="1:26" s="1263" customFormat="1" ht="25.5" customHeight="1">
      <c r="A108" s="1311">
        <f t="shared" ref="A108:A113" si="2">+A107+1</f>
        <v>3</v>
      </c>
      <c r="B108" s="15"/>
      <c r="C108" s="15"/>
      <c r="D108" s="15"/>
      <c r="E108" s="441"/>
      <c r="F108" s="281"/>
      <c r="G108" s="281"/>
      <c r="H108" s="670"/>
      <c r="I108" s="670"/>
      <c r="J108" s="276"/>
      <c r="K108" s="441"/>
      <c r="L108" s="441"/>
      <c r="M108" s="441"/>
      <c r="N108" s="441"/>
      <c r="O108" s="742"/>
      <c r="P108" s="743"/>
      <c r="Q108" s="339"/>
      <c r="R108" s="279"/>
      <c r="S108" s="279"/>
      <c r="T108" s="279"/>
      <c r="U108" s="279"/>
      <c r="V108" s="279"/>
      <c r="W108" s="279"/>
      <c r="X108" s="279"/>
      <c r="Y108" s="279"/>
      <c r="Z108" s="279"/>
    </row>
    <row r="109" spans="1:26" s="1263" customFormat="1" ht="25.5" customHeight="1">
      <c r="A109" s="1311">
        <f t="shared" si="2"/>
        <v>4</v>
      </c>
      <c r="B109" s="15"/>
      <c r="C109" s="15"/>
      <c r="D109" s="15"/>
      <c r="E109" s="441"/>
      <c r="F109" s="281"/>
      <c r="G109" s="281"/>
      <c r="H109" s="670"/>
      <c r="I109" s="670"/>
      <c r="J109" s="276"/>
      <c r="K109" s="441"/>
      <c r="L109" s="441"/>
      <c r="M109" s="441"/>
      <c r="N109" s="441"/>
      <c r="O109" s="742"/>
      <c r="P109" s="743"/>
      <c r="Q109" s="339"/>
      <c r="R109" s="279"/>
      <c r="S109" s="279"/>
      <c r="T109" s="279"/>
      <c r="U109" s="279"/>
      <c r="V109" s="279"/>
      <c r="W109" s="279"/>
      <c r="X109" s="279"/>
      <c r="Y109" s="279"/>
      <c r="Z109" s="279"/>
    </row>
    <row r="110" spans="1:26" s="1263" customFormat="1" ht="25.5" customHeight="1">
      <c r="A110" s="1311">
        <f t="shared" si="2"/>
        <v>5</v>
      </c>
      <c r="B110" s="15"/>
      <c r="C110" s="15"/>
      <c r="D110" s="15"/>
      <c r="E110" s="441"/>
      <c r="F110" s="281"/>
      <c r="G110" s="281"/>
      <c r="H110" s="670"/>
      <c r="I110" s="670"/>
      <c r="J110" s="276"/>
      <c r="K110" s="441"/>
      <c r="L110" s="441"/>
      <c r="M110" s="441"/>
      <c r="N110" s="441"/>
      <c r="O110" s="742"/>
      <c r="P110" s="743"/>
      <c r="Q110" s="339"/>
      <c r="R110" s="279"/>
      <c r="S110" s="279"/>
      <c r="T110" s="279"/>
      <c r="U110" s="279"/>
      <c r="V110" s="279"/>
      <c r="W110" s="279"/>
      <c r="X110" s="279"/>
      <c r="Y110" s="279"/>
      <c r="Z110" s="279"/>
    </row>
    <row r="111" spans="1:26" s="1263" customFormat="1" ht="25.5" customHeight="1">
      <c r="A111" s="1311">
        <f t="shared" si="2"/>
        <v>6</v>
      </c>
      <c r="B111" s="15"/>
      <c r="C111" s="15"/>
      <c r="D111" s="15"/>
      <c r="E111" s="441"/>
      <c r="F111" s="281"/>
      <c r="G111" s="281"/>
      <c r="H111" s="275"/>
      <c r="I111" s="275"/>
      <c r="J111" s="276"/>
      <c r="K111" s="441"/>
      <c r="L111" s="441"/>
      <c r="M111" s="441"/>
      <c r="N111" s="441"/>
      <c r="O111" s="742"/>
      <c r="P111" s="743"/>
      <c r="Q111" s="339"/>
      <c r="R111" s="279"/>
      <c r="S111" s="279"/>
      <c r="T111" s="279"/>
      <c r="U111" s="279"/>
      <c r="V111" s="279"/>
      <c r="W111" s="279"/>
      <c r="X111" s="279"/>
      <c r="Y111" s="279"/>
      <c r="Z111" s="279"/>
    </row>
    <row r="112" spans="1:26" s="1263" customFormat="1" ht="25.5" customHeight="1">
      <c r="A112" s="1311">
        <f t="shared" si="2"/>
        <v>7</v>
      </c>
      <c r="B112" s="15"/>
      <c r="C112" s="15"/>
      <c r="D112" s="15"/>
      <c r="E112" s="441"/>
      <c r="F112" s="281"/>
      <c r="G112" s="281"/>
      <c r="H112" s="275"/>
      <c r="I112" s="275"/>
      <c r="J112" s="276"/>
      <c r="K112" s="441"/>
      <c r="L112" s="441"/>
      <c r="M112" s="441"/>
      <c r="N112" s="441"/>
      <c r="O112" s="742"/>
      <c r="P112" s="743"/>
      <c r="Q112" s="339"/>
      <c r="R112" s="279"/>
      <c r="S112" s="279"/>
      <c r="T112" s="279"/>
      <c r="U112" s="279"/>
      <c r="V112" s="279"/>
      <c r="W112" s="279"/>
      <c r="X112" s="279"/>
      <c r="Y112" s="279"/>
      <c r="Z112" s="279"/>
    </row>
    <row r="113" spans="1:26" s="1263" customFormat="1" ht="25.5" customHeight="1">
      <c r="A113" s="1311">
        <f t="shared" si="2"/>
        <v>8</v>
      </c>
      <c r="B113" s="17" t="s">
        <v>29</v>
      </c>
      <c r="C113" s="16"/>
      <c r="D113" s="15"/>
      <c r="E113" s="441"/>
      <c r="F113" s="281"/>
      <c r="G113" s="281"/>
      <c r="H113" s="275"/>
      <c r="I113" s="275"/>
      <c r="J113" s="276"/>
      <c r="K113" s="744">
        <f t="shared" ref="K113:N113" si="3">SUM(K105:K112)</f>
        <v>0</v>
      </c>
      <c r="L113" s="744">
        <f t="shared" si="3"/>
        <v>0</v>
      </c>
      <c r="M113" s="744">
        <f t="shared" si="3"/>
        <v>0</v>
      </c>
      <c r="N113" s="744">
        <f t="shared" si="3"/>
        <v>0</v>
      </c>
      <c r="O113" s="742"/>
      <c r="P113" s="743"/>
      <c r="Q113" s="65"/>
      <c r="R113" s="279"/>
      <c r="S113" s="279"/>
      <c r="T113" s="279"/>
      <c r="U113" s="279"/>
      <c r="V113" s="279"/>
      <c r="W113" s="279"/>
      <c r="X113" s="279"/>
      <c r="Y113" s="279"/>
      <c r="Z113" s="279"/>
    </row>
    <row r="114" spans="1:26">
      <c r="B114" s="284"/>
      <c r="C114" s="284"/>
      <c r="D114" s="284"/>
      <c r="E114" s="285"/>
      <c r="F114" s="284"/>
      <c r="G114" s="284"/>
      <c r="H114" s="284"/>
      <c r="I114" s="284"/>
      <c r="J114" s="284"/>
      <c r="K114" s="284"/>
      <c r="L114" s="284"/>
      <c r="M114" s="284"/>
      <c r="N114" s="284"/>
      <c r="O114" s="284"/>
      <c r="P114" s="284"/>
    </row>
    <row r="115" spans="1:26" ht="18.75">
      <c r="B115" s="19" t="s">
        <v>156</v>
      </c>
      <c r="C115" s="304"/>
      <c r="H115" s="287"/>
      <c r="I115" s="287"/>
      <c r="J115" s="287"/>
      <c r="K115" s="287"/>
      <c r="L115" s="287"/>
      <c r="M115" s="287"/>
      <c r="N115" s="284"/>
      <c r="O115" s="284"/>
      <c r="P115" s="284"/>
    </row>
    <row r="117" spans="1:26" ht="15.75" thickBot="1"/>
    <row r="118" spans="1:26" ht="37.15" customHeight="1" thickBot="1">
      <c r="B118" s="24" t="s">
        <v>157</v>
      </c>
      <c r="C118" s="25" t="s">
        <v>158</v>
      </c>
      <c r="D118" s="24" t="s">
        <v>28</v>
      </c>
      <c r="E118" s="25" t="s">
        <v>159</v>
      </c>
    </row>
    <row r="119" spans="1:26" ht="41.45" customHeight="1">
      <c r="B119" s="305" t="s">
        <v>160</v>
      </c>
      <c r="C119" s="306">
        <v>20</v>
      </c>
      <c r="D119" s="306">
        <v>0</v>
      </c>
      <c r="E119" s="1781">
        <f>+D119+D120+D121</f>
        <v>0</v>
      </c>
    </row>
    <row r="120" spans="1:26">
      <c r="B120" s="305" t="s">
        <v>161</v>
      </c>
      <c r="C120" s="1369">
        <v>30</v>
      </c>
      <c r="D120" s="1271">
        <v>0</v>
      </c>
      <c r="E120" s="1561"/>
    </row>
    <row r="121" spans="1:26" ht="15.75" thickBot="1">
      <c r="B121" s="305" t="s">
        <v>162</v>
      </c>
      <c r="C121" s="307">
        <v>40</v>
      </c>
      <c r="D121" s="307">
        <v>0</v>
      </c>
      <c r="E121" s="1782"/>
    </row>
    <row r="123" spans="1:26" ht="15.75" thickBot="1"/>
    <row r="124" spans="1:26" ht="27" thickBot="1">
      <c r="B124" s="1771" t="s">
        <v>163</v>
      </c>
      <c r="C124" s="1772"/>
      <c r="D124" s="1772"/>
      <c r="E124" s="1772"/>
      <c r="F124" s="1772"/>
      <c r="G124" s="1772"/>
      <c r="H124" s="1772"/>
      <c r="I124" s="1772"/>
      <c r="J124" s="1772"/>
      <c r="K124" s="1772"/>
      <c r="L124" s="1772"/>
      <c r="M124" s="1772"/>
      <c r="N124" s="1773"/>
    </row>
    <row r="126" spans="1:26" ht="76.5" customHeight="1">
      <c r="B126" s="1309" t="s">
        <v>88</v>
      </c>
      <c r="C126" s="1309" t="s">
        <v>89</v>
      </c>
      <c r="D126" s="1309" t="s">
        <v>90</v>
      </c>
      <c r="E126" s="1309" t="s">
        <v>91</v>
      </c>
      <c r="F126" s="1309" t="s">
        <v>92</v>
      </c>
      <c r="G126" s="1309" t="s">
        <v>93</v>
      </c>
      <c r="H126" s="1309" t="s">
        <v>94</v>
      </c>
      <c r="I126" s="1309" t="s">
        <v>95</v>
      </c>
      <c r="J126" s="1522" t="s">
        <v>164</v>
      </c>
      <c r="K126" s="1529"/>
      <c r="L126" s="1523"/>
      <c r="M126" s="1309" t="s">
        <v>97</v>
      </c>
      <c r="N126" s="1309" t="s">
        <v>992</v>
      </c>
      <c r="O126" s="1309" t="s">
        <v>993</v>
      </c>
      <c r="P126" s="1522" t="s">
        <v>79</v>
      </c>
      <c r="Q126" s="1523"/>
    </row>
    <row r="127" spans="1:26" ht="60.75" customHeight="1">
      <c r="B127" s="394" t="s">
        <v>1073</v>
      </c>
      <c r="C127" s="750"/>
      <c r="D127" s="1329"/>
      <c r="E127" s="751"/>
      <c r="F127" s="1329"/>
      <c r="G127" s="1330"/>
      <c r="H127" s="1327"/>
      <c r="I127" s="1328"/>
      <c r="J127" s="1329"/>
      <c r="K127" s="1253"/>
      <c r="L127" s="752"/>
      <c r="N127" s="752"/>
      <c r="O127" s="1253"/>
      <c r="P127" s="1574"/>
      <c r="Q127" s="1575"/>
    </row>
    <row r="128" spans="1:26" ht="60.75" customHeight="1">
      <c r="B128" s="394" t="s">
        <v>1801</v>
      </c>
      <c r="C128" s="750"/>
      <c r="D128" s="309"/>
      <c r="E128" s="736"/>
      <c r="F128" s="309"/>
      <c r="G128" s="737"/>
      <c r="H128" s="1327"/>
      <c r="I128" s="735"/>
      <c r="J128" s="289"/>
      <c r="K128" s="290"/>
      <c r="L128" s="291"/>
      <c r="M128" s="265"/>
      <c r="N128" s="678"/>
      <c r="O128" s="678"/>
      <c r="P128" s="1599"/>
      <c r="Q128" s="1600"/>
    </row>
    <row r="129" spans="2:17" ht="33.6" customHeight="1">
      <c r="B129" s="394" t="s">
        <v>227</v>
      </c>
      <c r="C129" s="750"/>
      <c r="D129" s="1329"/>
      <c r="E129" s="751"/>
      <c r="F129" s="1330"/>
      <c r="G129" s="1330"/>
      <c r="H129" s="1327"/>
      <c r="I129" s="1328"/>
      <c r="J129" s="1329"/>
      <c r="K129" s="752"/>
      <c r="L129" s="752"/>
      <c r="M129" s="1253"/>
      <c r="N129" s="1253"/>
      <c r="O129" s="1253"/>
      <c r="P129" s="1574"/>
      <c r="Q129" s="1575"/>
    </row>
    <row r="131" spans="2:17" ht="15.75" thickBot="1"/>
    <row r="132" spans="2:17" ht="54" customHeight="1">
      <c r="B132" s="1283" t="s">
        <v>17</v>
      </c>
      <c r="C132" s="1283" t="s">
        <v>157</v>
      </c>
      <c r="D132" s="1309" t="s">
        <v>158</v>
      </c>
      <c r="E132" s="1283" t="s">
        <v>28</v>
      </c>
      <c r="F132" s="25" t="s">
        <v>228</v>
      </c>
      <c r="G132" s="26"/>
    </row>
    <row r="133" spans="2:17" ht="120.75" customHeight="1">
      <c r="B133" s="1783" t="s">
        <v>229</v>
      </c>
      <c r="C133" s="311" t="s">
        <v>230</v>
      </c>
      <c r="D133" s="1271">
        <v>25</v>
      </c>
      <c r="E133" s="1271"/>
      <c r="F133" s="1541">
        <f>+E133+E134+E135</f>
        <v>0</v>
      </c>
      <c r="G133" s="27"/>
    </row>
    <row r="134" spans="2:17" ht="76.150000000000006" customHeight="1">
      <c r="B134" s="1783"/>
      <c r="C134" s="311" t="s">
        <v>231</v>
      </c>
      <c r="D134" s="1253">
        <v>25</v>
      </c>
      <c r="E134" s="1271"/>
      <c r="F134" s="1542"/>
      <c r="G134" s="27"/>
    </row>
    <row r="135" spans="2:17" ht="69" customHeight="1">
      <c r="B135" s="1783"/>
      <c r="C135" s="311" t="s">
        <v>232</v>
      </c>
      <c r="D135" s="1271">
        <v>10</v>
      </c>
      <c r="E135" s="1271"/>
      <c r="F135" s="1543"/>
      <c r="G135" s="27"/>
    </row>
    <row r="136" spans="2:17">
      <c r="C136"/>
    </row>
    <row r="139" spans="2:17">
      <c r="B139" s="8" t="s">
        <v>233</v>
      </c>
    </row>
    <row r="142" spans="2:17">
      <c r="B142" s="264" t="s">
        <v>17</v>
      </c>
      <c r="C142" s="264" t="s">
        <v>27</v>
      </c>
      <c r="D142" s="1283" t="s">
        <v>28</v>
      </c>
      <c r="E142" s="1283" t="s">
        <v>29</v>
      </c>
    </row>
    <row r="143" spans="2:17" ht="61.5" customHeight="1">
      <c r="B143" s="269" t="s">
        <v>1076</v>
      </c>
      <c r="C143" s="270">
        <v>40</v>
      </c>
      <c r="D143" s="1271">
        <f>+E119</f>
        <v>0</v>
      </c>
      <c r="E143" s="1560">
        <f>+D143+D144</f>
        <v>0</v>
      </c>
    </row>
    <row r="144" spans="2:17" ht="68.25" customHeight="1">
      <c r="B144" s="269" t="s">
        <v>1077</v>
      </c>
      <c r="C144" s="270">
        <v>60</v>
      </c>
      <c r="D144" s="1271">
        <f>+F133</f>
        <v>0</v>
      </c>
      <c r="E144" s="1562"/>
    </row>
  </sheetData>
  <mergeCells count="47">
    <mergeCell ref="P128:Q128"/>
    <mergeCell ref="P129:Q129"/>
    <mergeCell ref="B133:B135"/>
    <mergeCell ref="F133:F135"/>
    <mergeCell ref="E143:E144"/>
    <mergeCell ref="B82:N82"/>
    <mergeCell ref="J87:L87"/>
    <mergeCell ref="P87:Q87"/>
    <mergeCell ref="P88:Q88"/>
    <mergeCell ref="P127:Q127"/>
    <mergeCell ref="P90:Q90"/>
    <mergeCell ref="B91:Q91"/>
    <mergeCell ref="B92:N92"/>
    <mergeCell ref="D95:E95"/>
    <mergeCell ref="D96:E96"/>
    <mergeCell ref="B99:P99"/>
    <mergeCell ref="B102:N102"/>
    <mergeCell ref="E119:E121"/>
    <mergeCell ref="B124:N124"/>
    <mergeCell ref="J126:L126"/>
    <mergeCell ref="P126:Q126"/>
    <mergeCell ref="P89:Q89"/>
    <mergeCell ref="O70:P70"/>
    <mergeCell ref="O71:P71"/>
    <mergeCell ref="O72:P72"/>
    <mergeCell ref="O73:P73"/>
    <mergeCell ref="O74:P74"/>
    <mergeCell ref="O75:P75"/>
    <mergeCell ref="O76:P76"/>
    <mergeCell ref="O69:P69"/>
    <mergeCell ref="C10:E10"/>
    <mergeCell ref="B14:C21"/>
    <mergeCell ref="B22:C22"/>
    <mergeCell ref="E40:E41"/>
    <mergeCell ref="M45:N45"/>
    <mergeCell ref="B58:Q58"/>
    <mergeCell ref="B60:B61"/>
    <mergeCell ref="C60:C61"/>
    <mergeCell ref="D60:E60"/>
    <mergeCell ref="C64:N64"/>
    <mergeCell ref="B66:N66"/>
    <mergeCell ref="C9:N9"/>
    <mergeCell ref="B2:P2"/>
    <mergeCell ref="B4:P4"/>
    <mergeCell ref="C6:N6"/>
    <mergeCell ref="C7:N7"/>
    <mergeCell ref="C8:N8"/>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topLeftCell="K38" zoomScale="80" zoomScaleNormal="80" workbookViewId="0">
      <selection activeCell="N40" sqref="N40"/>
    </sheetView>
  </sheetViews>
  <sheetFormatPr baseColWidth="10" defaultRowHeight="15"/>
  <cols>
    <col min="1" max="1" width="3.140625" style="28" bestFit="1" customWidth="1"/>
    <col min="2" max="2" width="67.7109375" style="28" customWidth="1"/>
    <col min="3" max="3" width="31.140625" style="28" customWidth="1"/>
    <col min="4" max="4" width="26.7109375" style="28" customWidth="1"/>
    <col min="5" max="5" width="27.5703125" style="28" customWidth="1"/>
    <col min="6" max="6" width="42.5703125" style="28" customWidth="1"/>
    <col min="7" max="7" width="29.7109375" style="28" customWidth="1"/>
    <col min="8" max="8" width="23.85546875" style="28" customWidth="1"/>
    <col min="9" max="9" width="20.42578125" style="28" customWidth="1"/>
    <col min="10" max="10" width="25.5703125" style="28" customWidth="1"/>
    <col min="11" max="11" width="21" style="28" customWidth="1"/>
    <col min="12" max="12" width="18.7109375" style="28" customWidth="1"/>
    <col min="13" max="13" width="22.7109375" style="28" customWidth="1"/>
    <col min="14" max="14" width="22.140625" style="28" customWidth="1"/>
    <col min="15" max="15" width="26.140625" style="28" customWidth="1"/>
    <col min="16" max="16" width="19.5703125" style="28" bestFit="1" customWidth="1"/>
    <col min="17" max="17" width="62.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6511</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95" t="s">
        <v>9</v>
      </c>
      <c r="C14" s="1596"/>
      <c r="D14" s="1265" t="s">
        <v>10</v>
      </c>
      <c r="E14" s="1265" t="s">
        <v>11</v>
      </c>
      <c r="F14" s="1265" t="s">
        <v>12</v>
      </c>
      <c r="G14" s="40"/>
      <c r="I14" s="41"/>
      <c r="J14" s="41"/>
      <c r="K14" s="41"/>
      <c r="L14" s="41"/>
      <c r="M14" s="41"/>
      <c r="N14" s="1289"/>
    </row>
    <row r="15" spans="2:16" ht="45" customHeight="1">
      <c r="B15" s="1597"/>
      <c r="C15" s="1598"/>
      <c r="D15" s="1265">
        <v>20</v>
      </c>
      <c r="E15" s="42">
        <v>835312400</v>
      </c>
      <c r="F15" s="1233">
        <v>400</v>
      </c>
      <c r="G15" s="44"/>
      <c r="I15" s="45"/>
      <c r="J15" s="45"/>
      <c r="K15" s="45"/>
      <c r="L15" s="45"/>
      <c r="M15" s="45"/>
      <c r="N15" s="1289"/>
    </row>
    <row r="16" spans="2:16" ht="15.75" thickBot="1">
      <c r="B16" s="1517" t="s">
        <v>13</v>
      </c>
      <c r="C16" s="1518"/>
      <c r="D16" s="1265"/>
      <c r="E16" s="151">
        <f>SUM(E15)</f>
        <v>835312400</v>
      </c>
      <c r="F16" s="754">
        <f>SUM(F15)</f>
        <v>400</v>
      </c>
      <c r="G16" s="44"/>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F16*80%</f>
        <v>320</v>
      </c>
      <c r="D18" s="195"/>
      <c r="E18" s="6">
        <f>E16</f>
        <v>835312400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1309" t="s">
        <v>79</v>
      </c>
      <c r="F23" s="57"/>
      <c r="G23" s="57"/>
      <c r="H23" s="57"/>
      <c r="I23" s="39"/>
      <c r="J23" s="39"/>
      <c r="K23" s="39"/>
      <c r="L23" s="39"/>
      <c r="M23" s="39"/>
      <c r="N23" s="1289"/>
    </row>
    <row r="24" spans="1:14">
      <c r="A24" s="142"/>
      <c r="B24" s="59" t="s">
        <v>20</v>
      </c>
      <c r="C24" s="1256"/>
      <c r="D24" s="1256" t="s">
        <v>19</v>
      </c>
      <c r="E24" s="59"/>
      <c r="F24" s="57"/>
      <c r="G24" s="57"/>
      <c r="H24" s="57"/>
      <c r="I24" s="39"/>
      <c r="J24" s="39"/>
      <c r="K24" s="39"/>
      <c r="L24" s="39"/>
      <c r="M24" s="39"/>
      <c r="N24" s="1289"/>
    </row>
    <row r="25" spans="1:14">
      <c r="A25" s="142"/>
      <c r="B25" s="59" t="s">
        <v>22</v>
      </c>
      <c r="C25" s="1256" t="s">
        <v>18</v>
      </c>
      <c r="D25" s="59"/>
      <c r="E25" s="59"/>
      <c r="F25" s="57"/>
      <c r="G25" s="57"/>
      <c r="H25" s="57"/>
      <c r="I25" s="39"/>
      <c r="J25" s="39"/>
      <c r="K25" s="39"/>
      <c r="L25" s="39"/>
      <c r="M25" s="39"/>
      <c r="N25" s="1289"/>
    </row>
    <row r="26" spans="1:14">
      <c r="A26" s="142"/>
      <c r="B26" s="59" t="s">
        <v>23</v>
      </c>
      <c r="C26" s="1256" t="s">
        <v>18</v>
      </c>
      <c r="D26" s="59"/>
      <c r="E26" s="59"/>
      <c r="F26" s="57"/>
      <c r="G26" s="57"/>
      <c r="H26" s="57"/>
      <c r="I26" s="39"/>
      <c r="J26" s="39"/>
      <c r="K26" s="39"/>
      <c r="L26" s="39"/>
      <c r="M26" s="39"/>
      <c r="N26" s="1289"/>
    </row>
    <row r="27" spans="1:14" s="30" customFormat="1">
      <c r="A27" s="142"/>
      <c r="B27" s="78" t="s">
        <v>24</v>
      </c>
      <c r="C27" s="1262" t="s">
        <v>18</v>
      </c>
      <c r="D27" s="1262"/>
      <c r="E27" s="1278" t="s">
        <v>1944</v>
      </c>
      <c r="I27" s="29"/>
      <c r="J27" s="29"/>
      <c r="K27" s="29"/>
      <c r="L27" s="29"/>
      <c r="M27" s="29"/>
      <c r="N27" s="352"/>
    </row>
    <row r="28" spans="1:14" s="30" customFormat="1">
      <c r="A28" s="142"/>
      <c r="B28" s="91" t="s">
        <v>240</v>
      </c>
      <c r="C28" s="1262" t="s">
        <v>18</v>
      </c>
      <c r="D28" s="1262"/>
      <c r="E28" s="1278" t="s">
        <v>1944</v>
      </c>
      <c r="I28" s="29"/>
      <c r="J28" s="29"/>
      <c r="K28" s="29"/>
      <c r="L28" s="29"/>
      <c r="M28" s="29"/>
      <c r="N28" s="352"/>
    </row>
    <row r="29" spans="1:14">
      <c r="A29" s="142"/>
      <c r="B29" s="57"/>
      <c r="C29" s="57"/>
      <c r="D29" s="57"/>
      <c r="E29" s="57"/>
      <c r="F29" s="57" t="s">
        <v>6512</v>
      </c>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1309" t="s">
        <v>17</v>
      </c>
      <c r="C32" s="1309" t="s">
        <v>27</v>
      </c>
      <c r="D32" s="1283" t="s">
        <v>28</v>
      </c>
      <c r="E32" s="1283" t="s">
        <v>29</v>
      </c>
      <c r="F32" s="446" t="s">
        <v>6513</v>
      </c>
      <c r="G32" s="57"/>
      <c r="H32" s="57"/>
      <c r="I32" s="39"/>
      <c r="J32" s="39"/>
      <c r="K32" s="39"/>
      <c r="L32" s="39"/>
      <c r="M32" s="39"/>
      <c r="N32" s="1289"/>
    </row>
    <row r="33" spans="1:26" ht="30">
      <c r="A33" s="142"/>
      <c r="B33" s="1302" t="s">
        <v>30</v>
      </c>
      <c r="C33" s="1262">
        <v>40</v>
      </c>
      <c r="D33" s="1256">
        <v>0</v>
      </c>
      <c r="E33" s="1519">
        <f>+D33+D34</f>
        <v>0</v>
      </c>
      <c r="F33" s="1234"/>
      <c r="G33" s="57"/>
      <c r="H33" s="57"/>
      <c r="I33" s="39"/>
      <c r="J33" s="39"/>
      <c r="K33" s="39"/>
      <c r="L33" s="39"/>
      <c r="M33" s="39"/>
      <c r="N33" s="1289"/>
    </row>
    <row r="34" spans="1:26" ht="60">
      <c r="A34" s="142"/>
      <c r="B34" s="1302" t="s">
        <v>31</v>
      </c>
      <c r="C34" s="1262">
        <v>60</v>
      </c>
      <c r="D34" s="1256">
        <f>+F141</f>
        <v>0</v>
      </c>
      <c r="E34" s="1520"/>
      <c r="F34" s="1234"/>
      <c r="G34" s="57"/>
      <c r="H34" s="57"/>
      <c r="I34" s="39"/>
      <c r="J34" s="39"/>
      <c r="K34" s="39"/>
      <c r="L34" s="39"/>
      <c r="M34" s="39"/>
      <c r="N34" s="1289"/>
    </row>
    <row r="35" spans="1:26">
      <c r="A35" s="142"/>
      <c r="C35" s="54"/>
      <c r="D35" s="45"/>
      <c r="E35" s="56"/>
      <c r="F35" s="7"/>
      <c r="G35" s="7"/>
      <c r="H35" s="7"/>
      <c r="I35" s="53"/>
      <c r="J35" s="53"/>
      <c r="K35" s="53"/>
      <c r="L35" s="53"/>
      <c r="M35" s="53"/>
    </row>
    <row r="36" spans="1:26">
      <c r="A36" s="142"/>
      <c r="C36" s="54"/>
      <c r="D36" s="45"/>
      <c r="E36" s="56"/>
      <c r="F36" s="7"/>
      <c r="G36" s="7"/>
      <c r="H36" s="7"/>
      <c r="I36" s="53"/>
      <c r="J36" s="53"/>
      <c r="K36" s="53"/>
      <c r="L36" s="53"/>
      <c r="M36" s="53"/>
    </row>
    <row r="37" spans="1:26">
      <c r="B37" s="8" t="s">
        <v>32</v>
      </c>
      <c r="M37" s="10"/>
      <c r="N37" s="10"/>
    </row>
    <row r="38" spans="1:26" ht="15.75" thickBot="1">
      <c r="M38" s="10"/>
      <c r="N38" s="10"/>
    </row>
    <row r="39" spans="1:26" s="39" customFormat="1" ht="109.5" customHeight="1">
      <c r="B39" s="11" t="s">
        <v>33</v>
      </c>
      <c r="C39" s="11" t="s">
        <v>34</v>
      </c>
      <c r="D39" s="11" t="s">
        <v>35</v>
      </c>
      <c r="E39" s="11" t="s">
        <v>36</v>
      </c>
      <c r="F39" s="11" t="s">
        <v>37</v>
      </c>
      <c r="G39" s="11" t="s">
        <v>38</v>
      </c>
      <c r="H39" s="11" t="s">
        <v>39</v>
      </c>
      <c r="I39" s="11" t="s">
        <v>40</v>
      </c>
      <c r="J39" s="11" t="s">
        <v>6514</v>
      </c>
      <c r="K39" s="11" t="s">
        <v>6515</v>
      </c>
      <c r="L39" s="11" t="s">
        <v>6516</v>
      </c>
      <c r="M39" s="12" t="s">
        <v>44</v>
      </c>
      <c r="N39" s="11" t="s">
        <v>45</v>
      </c>
      <c r="O39" s="11" t="s">
        <v>46</v>
      </c>
      <c r="P39" s="13" t="s">
        <v>47</v>
      </c>
      <c r="Q39" s="13" t="s">
        <v>48</v>
      </c>
    </row>
    <row r="40" spans="1:26" s="1263" customFormat="1" ht="81" customHeight="1">
      <c r="A40" s="1311">
        <v>1</v>
      </c>
      <c r="B40" s="15" t="s">
        <v>6517</v>
      </c>
      <c r="C40" s="15" t="s">
        <v>6517</v>
      </c>
      <c r="D40" s="15" t="s">
        <v>6518</v>
      </c>
      <c r="E40" s="15" t="s">
        <v>6519</v>
      </c>
      <c r="F40" s="15" t="s">
        <v>259</v>
      </c>
      <c r="G40" s="15" t="s">
        <v>5</v>
      </c>
      <c r="H40" s="103">
        <v>41215</v>
      </c>
      <c r="I40" s="103">
        <v>41274</v>
      </c>
      <c r="J40" s="103" t="s">
        <v>19</v>
      </c>
      <c r="K40" s="105">
        <v>2</v>
      </c>
      <c r="L40" s="105">
        <v>0</v>
      </c>
      <c r="M40" s="105">
        <v>3650</v>
      </c>
      <c r="N40" s="105" t="s">
        <v>5</v>
      </c>
      <c r="O40" s="106">
        <v>1298524000</v>
      </c>
      <c r="P40" s="106">
        <v>70</v>
      </c>
      <c r="Q40" s="1235" t="s">
        <v>6520</v>
      </c>
      <c r="R40" s="64"/>
      <c r="S40" s="64"/>
      <c r="T40" s="64"/>
      <c r="U40" s="64"/>
      <c r="V40" s="64"/>
      <c r="W40" s="64"/>
      <c r="X40" s="64"/>
      <c r="Y40" s="64"/>
      <c r="Z40" s="64"/>
    </row>
    <row r="41" spans="1:26" s="1263" customFormat="1" ht="69" customHeight="1">
      <c r="A41" s="1311">
        <f>+A40+1</f>
        <v>2</v>
      </c>
      <c r="B41" s="15" t="s">
        <v>6517</v>
      </c>
      <c r="C41" s="15" t="s">
        <v>6517</v>
      </c>
      <c r="D41" s="15" t="s">
        <v>6518</v>
      </c>
      <c r="E41" s="15" t="s">
        <v>6521</v>
      </c>
      <c r="F41" s="15" t="s">
        <v>259</v>
      </c>
      <c r="G41" s="15" t="s">
        <v>5</v>
      </c>
      <c r="H41" s="103">
        <v>41254</v>
      </c>
      <c r="I41" s="101">
        <v>41961</v>
      </c>
      <c r="J41" s="103" t="s">
        <v>19</v>
      </c>
      <c r="K41" s="105">
        <v>0</v>
      </c>
      <c r="L41" s="105">
        <v>22.5</v>
      </c>
      <c r="M41" s="105">
        <v>4350</v>
      </c>
      <c r="N41" s="105" t="s">
        <v>5</v>
      </c>
      <c r="O41" s="106">
        <v>16146092010</v>
      </c>
      <c r="P41" s="106">
        <v>70</v>
      </c>
      <c r="Q41" s="1235" t="s">
        <v>6522</v>
      </c>
      <c r="R41" s="64"/>
      <c r="S41" s="64"/>
      <c r="T41" s="64"/>
      <c r="U41" s="64"/>
      <c r="V41" s="64"/>
      <c r="W41" s="64"/>
      <c r="X41" s="64"/>
      <c r="Y41" s="64"/>
      <c r="Z41" s="64"/>
    </row>
    <row r="42" spans="1:26" s="1263" customFormat="1" ht="127.5" customHeight="1">
      <c r="A42" s="1311">
        <f t="shared" ref="A42:A47" si="0">+A41+1</f>
        <v>3</v>
      </c>
      <c r="B42" s="15" t="s">
        <v>6517</v>
      </c>
      <c r="C42" s="15" t="s">
        <v>6517</v>
      </c>
      <c r="D42" s="15" t="s">
        <v>6523</v>
      </c>
      <c r="E42" s="98" t="s">
        <v>6524</v>
      </c>
      <c r="F42" s="15" t="s">
        <v>259</v>
      </c>
      <c r="G42" s="15" t="s">
        <v>5</v>
      </c>
      <c r="H42" s="103">
        <v>40878</v>
      </c>
      <c r="I42" s="101">
        <v>41955</v>
      </c>
      <c r="J42" s="103" t="s">
        <v>19</v>
      </c>
      <c r="K42" s="104">
        <v>0</v>
      </c>
      <c r="L42" s="105">
        <v>12</v>
      </c>
      <c r="M42" s="104">
        <v>0</v>
      </c>
      <c r="N42" s="105" t="s">
        <v>5</v>
      </c>
      <c r="O42" s="106">
        <v>25024266169</v>
      </c>
      <c r="P42" s="106">
        <v>71</v>
      </c>
      <c r="Q42" s="464" t="s">
        <v>6525</v>
      </c>
      <c r="R42" s="64"/>
      <c r="S42" s="64"/>
      <c r="T42" s="64"/>
      <c r="U42" s="64"/>
      <c r="V42" s="64"/>
      <c r="W42" s="64"/>
      <c r="X42" s="64"/>
      <c r="Y42" s="64"/>
      <c r="Z42" s="64"/>
    </row>
    <row r="43" spans="1:26" s="1263" customFormat="1" ht="65.25" customHeight="1">
      <c r="A43" s="1311">
        <f t="shared" si="0"/>
        <v>4</v>
      </c>
      <c r="B43" s="15" t="s">
        <v>6517</v>
      </c>
      <c r="C43" s="15" t="s">
        <v>6517</v>
      </c>
      <c r="D43" s="15" t="s">
        <v>6526</v>
      </c>
      <c r="E43" s="98" t="s">
        <v>6527</v>
      </c>
      <c r="F43" s="15" t="s">
        <v>259</v>
      </c>
      <c r="G43" s="15" t="s">
        <v>5</v>
      </c>
      <c r="H43" s="103">
        <v>39783</v>
      </c>
      <c r="I43" s="103">
        <v>40301</v>
      </c>
      <c r="J43" s="103" t="s">
        <v>19</v>
      </c>
      <c r="K43" s="104">
        <v>0</v>
      </c>
      <c r="L43" s="105">
        <v>5</v>
      </c>
      <c r="M43" s="104">
        <v>0</v>
      </c>
      <c r="N43" s="105" t="s">
        <v>5</v>
      </c>
      <c r="O43" s="106">
        <v>1087253221</v>
      </c>
      <c r="P43" s="106">
        <v>72</v>
      </c>
      <c r="Q43" s="464" t="s">
        <v>6528</v>
      </c>
      <c r="R43" s="64"/>
      <c r="S43" s="64"/>
      <c r="T43" s="64"/>
      <c r="U43" s="64"/>
      <c r="V43" s="64"/>
      <c r="W43" s="64"/>
      <c r="X43" s="64"/>
      <c r="Y43" s="64"/>
      <c r="Z43" s="64"/>
    </row>
    <row r="44" spans="1:26" s="1263" customFormat="1" ht="45.75" customHeight="1">
      <c r="A44" s="1311">
        <f t="shared" si="0"/>
        <v>5</v>
      </c>
      <c r="B44" s="15" t="s">
        <v>6517</v>
      </c>
      <c r="C44" s="15" t="s">
        <v>6517</v>
      </c>
      <c r="D44" s="15" t="s">
        <v>6526</v>
      </c>
      <c r="E44" s="98" t="s">
        <v>6529</v>
      </c>
      <c r="F44" s="15" t="s">
        <v>259</v>
      </c>
      <c r="G44" s="15" t="s">
        <v>5</v>
      </c>
      <c r="H44" s="103">
        <v>40581</v>
      </c>
      <c r="I44" s="103">
        <v>40847</v>
      </c>
      <c r="J44" s="103" t="s">
        <v>19</v>
      </c>
      <c r="K44" s="104">
        <v>0</v>
      </c>
      <c r="L44" s="105">
        <v>8.8000000000000007</v>
      </c>
      <c r="M44" s="104">
        <v>0</v>
      </c>
      <c r="N44" s="105" t="s">
        <v>5</v>
      </c>
      <c r="O44" s="106">
        <v>1074373466</v>
      </c>
      <c r="P44" s="106">
        <v>72</v>
      </c>
      <c r="Q44" s="464" t="s">
        <v>6530</v>
      </c>
      <c r="R44" s="64"/>
      <c r="S44" s="64"/>
      <c r="T44" s="64"/>
      <c r="U44" s="64"/>
      <c r="V44" s="64"/>
      <c r="W44" s="64"/>
      <c r="X44" s="64"/>
      <c r="Y44" s="64"/>
      <c r="Z44" s="64"/>
    </row>
    <row r="45" spans="1:26" s="1263" customFormat="1" ht="46.5" customHeight="1">
      <c r="A45" s="1311">
        <f t="shared" si="0"/>
        <v>6</v>
      </c>
      <c r="B45" s="15" t="s">
        <v>6517</v>
      </c>
      <c r="C45" s="15" t="s">
        <v>6517</v>
      </c>
      <c r="D45" s="15" t="s">
        <v>6526</v>
      </c>
      <c r="E45" s="98" t="s">
        <v>6531</v>
      </c>
      <c r="F45" s="15" t="s">
        <v>259</v>
      </c>
      <c r="G45" s="15" t="s">
        <v>5</v>
      </c>
      <c r="H45" s="103">
        <v>40182</v>
      </c>
      <c r="I45" s="103">
        <v>40543</v>
      </c>
      <c r="J45" s="103" t="s">
        <v>19</v>
      </c>
      <c r="K45" s="104">
        <v>0</v>
      </c>
      <c r="L45" s="105">
        <v>7.8</v>
      </c>
      <c r="M45" s="104">
        <v>0</v>
      </c>
      <c r="N45" s="105" t="s">
        <v>5</v>
      </c>
      <c r="O45" s="106">
        <v>795712000</v>
      </c>
      <c r="P45" s="106">
        <v>72</v>
      </c>
      <c r="Q45" s="464" t="s">
        <v>6530</v>
      </c>
      <c r="R45" s="64"/>
      <c r="S45" s="64"/>
      <c r="T45" s="64"/>
      <c r="U45" s="64"/>
      <c r="V45" s="64"/>
      <c r="W45" s="64"/>
      <c r="X45" s="64"/>
      <c r="Y45" s="64"/>
      <c r="Z45" s="64"/>
    </row>
    <row r="46" spans="1:26" s="1263" customFormat="1" ht="63" customHeight="1">
      <c r="A46" s="1311">
        <f t="shared" si="0"/>
        <v>7</v>
      </c>
      <c r="B46" s="15"/>
      <c r="C46" s="15" t="s">
        <v>6517</v>
      </c>
      <c r="D46" s="15" t="s">
        <v>6526</v>
      </c>
      <c r="E46" s="98" t="s">
        <v>6532</v>
      </c>
      <c r="F46" s="15" t="s">
        <v>259</v>
      </c>
      <c r="G46" s="15" t="s">
        <v>5</v>
      </c>
      <c r="H46" s="103">
        <v>40581</v>
      </c>
      <c r="I46" s="103">
        <v>40847</v>
      </c>
      <c r="J46" s="103" t="s">
        <v>19</v>
      </c>
      <c r="K46" s="104">
        <v>0</v>
      </c>
      <c r="L46" s="104">
        <v>8</v>
      </c>
      <c r="M46" s="104">
        <v>0</v>
      </c>
      <c r="N46" s="105" t="s">
        <v>5</v>
      </c>
      <c r="O46" s="106">
        <v>663082757</v>
      </c>
      <c r="P46" s="106">
        <v>72</v>
      </c>
      <c r="Q46" s="464" t="s">
        <v>6533</v>
      </c>
      <c r="R46" s="64"/>
      <c r="S46" s="64"/>
      <c r="T46" s="64"/>
      <c r="U46" s="64"/>
      <c r="V46" s="64"/>
      <c r="W46" s="64"/>
      <c r="X46" s="64"/>
      <c r="Y46" s="64"/>
      <c r="Z46" s="64"/>
    </row>
    <row r="47" spans="1:26" s="1263" customFormat="1" ht="61.5" customHeight="1">
      <c r="A47" s="1311">
        <f t="shared" si="0"/>
        <v>8</v>
      </c>
      <c r="B47" s="15" t="s">
        <v>6517</v>
      </c>
      <c r="C47" s="15" t="s">
        <v>6517</v>
      </c>
      <c r="D47" s="15" t="s">
        <v>6526</v>
      </c>
      <c r="E47" s="98" t="s">
        <v>6534</v>
      </c>
      <c r="F47" s="15" t="s">
        <v>259</v>
      </c>
      <c r="G47" s="15" t="s">
        <v>5</v>
      </c>
      <c r="H47" s="103">
        <v>40427</v>
      </c>
      <c r="I47" s="103">
        <v>40574</v>
      </c>
      <c r="J47" s="103" t="s">
        <v>19</v>
      </c>
      <c r="K47" s="576">
        <v>0</v>
      </c>
      <c r="L47" s="105">
        <v>1</v>
      </c>
      <c r="M47" s="104">
        <v>0</v>
      </c>
      <c r="N47" s="105" t="s">
        <v>5</v>
      </c>
      <c r="O47" s="106">
        <v>595786333</v>
      </c>
      <c r="P47" s="106">
        <v>72</v>
      </c>
      <c r="Q47" s="464" t="s">
        <v>6535</v>
      </c>
      <c r="R47" s="64"/>
      <c r="S47" s="64"/>
      <c r="T47" s="64"/>
      <c r="U47" s="64"/>
      <c r="V47" s="64"/>
      <c r="W47" s="64"/>
      <c r="X47" s="64"/>
      <c r="Y47" s="64"/>
      <c r="Z47" s="64"/>
    </row>
    <row r="48" spans="1:26" s="1263" customFormat="1">
      <c r="A48" s="1311"/>
      <c r="B48" s="17" t="s">
        <v>29</v>
      </c>
      <c r="C48" s="16"/>
      <c r="D48" s="15"/>
      <c r="E48" s="98"/>
      <c r="F48" s="16"/>
      <c r="G48" s="16"/>
      <c r="H48" s="16"/>
      <c r="I48" s="103"/>
      <c r="J48" s="103"/>
      <c r="K48" s="109">
        <f>SUM(K40:K47)</f>
        <v>2</v>
      </c>
      <c r="L48" s="109">
        <f>SUM(L40:L47)</f>
        <v>65.099999999999994</v>
      </c>
      <c r="M48" s="108">
        <f>SUM(M40:M47)</f>
        <v>8000</v>
      </c>
      <c r="N48" s="109">
        <f>SUM(N40:N47)</f>
        <v>0</v>
      </c>
      <c r="O48" s="106"/>
      <c r="P48" s="106"/>
      <c r="Q48" s="18"/>
    </row>
    <row r="49" spans="2:17" s="66" customFormat="1">
      <c r="E49" s="68"/>
    </row>
    <row r="50" spans="2:17" s="66" customFormat="1">
      <c r="B50" s="1587" t="s">
        <v>57</v>
      </c>
      <c r="C50" s="1587" t="s">
        <v>58</v>
      </c>
      <c r="D50" s="1788" t="s">
        <v>59</v>
      </c>
      <c r="E50" s="1789"/>
    </row>
    <row r="51" spans="2:17" s="66" customFormat="1">
      <c r="B51" s="1588"/>
      <c r="C51" s="1588"/>
      <c r="D51" s="1283" t="s">
        <v>60</v>
      </c>
      <c r="E51" s="118" t="s">
        <v>61</v>
      </c>
    </row>
    <row r="52" spans="2:17" s="66" customFormat="1" ht="30.6" customHeight="1">
      <c r="B52" s="19" t="s">
        <v>62</v>
      </c>
      <c r="C52" s="160" t="s">
        <v>6536</v>
      </c>
      <c r="D52" s="377"/>
      <c r="E52" s="377" t="s">
        <v>21</v>
      </c>
      <c r="F52" s="112"/>
      <c r="G52" s="112"/>
      <c r="H52" s="112"/>
      <c r="I52" s="112"/>
      <c r="J52" s="112"/>
      <c r="K52" s="112"/>
      <c r="L52" s="112"/>
      <c r="M52" s="112"/>
    </row>
    <row r="53" spans="2:17" s="66" customFormat="1" ht="30" customHeight="1">
      <c r="B53" s="19" t="s">
        <v>64</v>
      </c>
      <c r="C53" s="286" t="s">
        <v>6872</v>
      </c>
      <c r="D53" s="377" t="s">
        <v>21</v>
      </c>
      <c r="E53" s="377"/>
    </row>
    <row r="54" spans="2:17" s="66" customFormat="1">
      <c r="B54" s="113"/>
      <c r="C54" s="1512"/>
      <c r="D54" s="1512"/>
      <c r="E54" s="1512"/>
      <c r="F54" s="1512"/>
      <c r="G54" s="1512"/>
      <c r="H54" s="1512"/>
      <c r="I54" s="1512"/>
      <c r="J54" s="1512"/>
      <c r="K54" s="1512"/>
      <c r="L54" s="1512"/>
      <c r="M54" s="1512"/>
      <c r="N54" s="1512"/>
    </row>
    <row r="55" spans="2:17" ht="28.15" customHeight="1" thickBot="1"/>
    <row r="56" spans="2:17" ht="15.75" thickBot="1">
      <c r="B56" s="1513" t="s">
        <v>65</v>
      </c>
      <c r="C56" s="1513"/>
      <c r="D56" s="1513"/>
      <c r="E56" s="1513"/>
      <c r="F56" s="1513"/>
      <c r="G56" s="1513"/>
      <c r="H56" s="1513"/>
      <c r="I56" s="1513"/>
      <c r="J56" s="1513"/>
      <c r="K56" s="1513"/>
      <c r="L56" s="1513"/>
      <c r="M56" s="1513"/>
      <c r="N56" s="1513"/>
    </row>
    <row r="59" spans="2:17" ht="109.5" customHeight="1">
      <c r="B59" s="1309" t="s">
        <v>66</v>
      </c>
      <c r="C59" s="22" t="s">
        <v>67</v>
      </c>
      <c r="D59" s="22" t="s">
        <v>68</v>
      </c>
      <c r="E59" s="22" t="s">
        <v>69</v>
      </c>
      <c r="F59" s="22" t="s">
        <v>70</v>
      </c>
      <c r="G59" s="22" t="s">
        <v>71</v>
      </c>
      <c r="H59" s="22" t="s">
        <v>72</v>
      </c>
      <c r="I59" s="22" t="s">
        <v>73</v>
      </c>
      <c r="J59" s="22" t="s">
        <v>74</v>
      </c>
      <c r="K59" s="22" t="s">
        <v>75</v>
      </c>
      <c r="L59" s="22" t="s">
        <v>76</v>
      </c>
      <c r="M59" s="23" t="s">
        <v>77</v>
      </c>
      <c r="N59" s="23" t="s">
        <v>78</v>
      </c>
      <c r="O59" s="1522" t="s">
        <v>79</v>
      </c>
      <c r="P59" s="1523"/>
      <c r="Q59" s="22" t="s">
        <v>80</v>
      </c>
    </row>
    <row r="60" spans="2:17">
      <c r="B60" s="72" t="s">
        <v>6537</v>
      </c>
      <c r="C60" s="72" t="s">
        <v>251</v>
      </c>
      <c r="D60" s="74" t="s">
        <v>6538</v>
      </c>
      <c r="E60" s="74">
        <v>400</v>
      </c>
      <c r="F60" s="76" t="s">
        <v>5</v>
      </c>
      <c r="G60" s="76" t="s">
        <v>5</v>
      </c>
      <c r="H60" s="76" t="s">
        <v>5</v>
      </c>
      <c r="I60" s="77" t="s">
        <v>18</v>
      </c>
      <c r="J60" s="76" t="s">
        <v>5</v>
      </c>
      <c r="K60" s="76" t="s">
        <v>5</v>
      </c>
      <c r="L60" s="76" t="s">
        <v>5</v>
      </c>
      <c r="M60" s="76" t="s">
        <v>5</v>
      </c>
      <c r="N60" s="76" t="s">
        <v>5</v>
      </c>
      <c r="O60" s="1526"/>
      <c r="P60" s="1527"/>
      <c r="Q60" s="59" t="s">
        <v>18</v>
      </c>
    </row>
    <row r="61" spans="2:17">
      <c r="B61" s="28" t="s">
        <v>84</v>
      </c>
    </row>
    <row r="62" spans="2:17">
      <c r="B62" s="28" t="s">
        <v>85</v>
      </c>
    </row>
    <row r="63" spans="2:17">
      <c r="B63" s="28" t="s">
        <v>86</v>
      </c>
    </row>
    <row r="65" spans="2:17" ht="15.75" thickBot="1"/>
    <row r="66" spans="2:17" ht="15.75" thickBot="1">
      <c r="B66" s="1532" t="s">
        <v>87</v>
      </c>
      <c r="C66" s="1533"/>
      <c r="D66" s="1533"/>
      <c r="E66" s="1533"/>
      <c r="F66" s="1533"/>
      <c r="G66" s="1533"/>
      <c r="H66" s="1533"/>
      <c r="I66" s="1533"/>
      <c r="J66" s="1533"/>
      <c r="K66" s="1533"/>
      <c r="L66" s="1533"/>
      <c r="M66" s="1533"/>
      <c r="N66" s="1534"/>
    </row>
    <row r="71" spans="2:17" ht="76.5" customHeight="1">
      <c r="B71" s="1309" t="s">
        <v>88</v>
      </c>
      <c r="C71" s="1309" t="s">
        <v>89</v>
      </c>
      <c r="D71" s="1309" t="s">
        <v>90</v>
      </c>
      <c r="E71" s="1309" t="s">
        <v>91</v>
      </c>
      <c r="F71" s="1309" t="s">
        <v>92</v>
      </c>
      <c r="G71" s="1309" t="s">
        <v>93</v>
      </c>
      <c r="H71" s="1309" t="s">
        <v>94</v>
      </c>
      <c r="I71" s="1309" t="s">
        <v>95</v>
      </c>
      <c r="J71" s="1522" t="s">
        <v>164</v>
      </c>
      <c r="K71" s="1529"/>
      <c r="L71" s="1523"/>
      <c r="M71" s="1309" t="s">
        <v>97</v>
      </c>
      <c r="N71" s="1309" t="s">
        <v>234</v>
      </c>
      <c r="O71" s="1309" t="s">
        <v>235</v>
      </c>
      <c r="P71" s="1522" t="s">
        <v>79</v>
      </c>
      <c r="Q71" s="1523"/>
    </row>
    <row r="72" spans="2:17" ht="255">
      <c r="B72" s="192" t="s">
        <v>356</v>
      </c>
      <c r="C72" s="192" t="s">
        <v>1185</v>
      </c>
      <c r="D72" s="78" t="s">
        <v>6539</v>
      </c>
      <c r="E72" s="72">
        <v>1062291766</v>
      </c>
      <c r="F72" s="78" t="s">
        <v>1792</v>
      </c>
      <c r="G72" s="72" t="s">
        <v>1105</v>
      </c>
      <c r="H72" s="1236">
        <v>41397</v>
      </c>
      <c r="I72" s="1237" t="s">
        <v>18</v>
      </c>
      <c r="J72" s="78" t="s">
        <v>6540</v>
      </c>
      <c r="K72" s="89" t="s">
        <v>6541</v>
      </c>
      <c r="L72" s="382" t="s">
        <v>6542</v>
      </c>
      <c r="M72" s="59" t="s">
        <v>18</v>
      </c>
      <c r="N72" s="59" t="s">
        <v>18</v>
      </c>
      <c r="O72" s="59" t="s">
        <v>18</v>
      </c>
      <c r="P72" s="1790" t="s">
        <v>6543</v>
      </c>
      <c r="Q72" s="1790"/>
    </row>
    <row r="73" spans="2:17" ht="240">
      <c r="B73" s="192" t="s">
        <v>443</v>
      </c>
      <c r="C73" s="192" t="s">
        <v>1185</v>
      </c>
      <c r="D73" s="78" t="s">
        <v>6544</v>
      </c>
      <c r="E73" s="72">
        <v>34516493</v>
      </c>
      <c r="F73" s="78" t="s">
        <v>6545</v>
      </c>
      <c r="G73" s="72" t="s">
        <v>131</v>
      </c>
      <c r="H73" s="1236" t="s">
        <v>5</v>
      </c>
      <c r="I73" s="1237" t="s">
        <v>5</v>
      </c>
      <c r="J73" s="78" t="s">
        <v>6546</v>
      </c>
      <c r="K73" s="89" t="s">
        <v>6547</v>
      </c>
      <c r="L73" s="382" t="s">
        <v>6548</v>
      </c>
      <c r="M73" s="59" t="s">
        <v>18</v>
      </c>
      <c r="N73" s="59" t="s">
        <v>18</v>
      </c>
      <c r="O73" s="59" t="s">
        <v>18</v>
      </c>
      <c r="P73" s="1535"/>
      <c r="Q73" s="1535"/>
    </row>
    <row r="74" spans="2:17" ht="240">
      <c r="B74" s="192" t="s">
        <v>443</v>
      </c>
      <c r="C74" s="192" t="s">
        <v>1185</v>
      </c>
      <c r="D74" s="78" t="s">
        <v>6549</v>
      </c>
      <c r="E74" s="72">
        <v>34771574</v>
      </c>
      <c r="F74" s="78" t="s">
        <v>277</v>
      </c>
      <c r="G74" s="78" t="s">
        <v>6550</v>
      </c>
      <c r="H74" s="1236">
        <v>40628</v>
      </c>
      <c r="I74" s="1237" t="s">
        <v>18</v>
      </c>
      <c r="J74" s="78" t="s">
        <v>6551</v>
      </c>
      <c r="K74" s="89" t="s">
        <v>6552</v>
      </c>
      <c r="L74" s="382" t="s">
        <v>6548</v>
      </c>
      <c r="M74" s="59" t="s">
        <v>18</v>
      </c>
      <c r="N74" s="59" t="s">
        <v>18</v>
      </c>
      <c r="O74" s="59" t="s">
        <v>18</v>
      </c>
      <c r="P74" s="1535"/>
      <c r="Q74" s="1535"/>
    </row>
    <row r="76" spans="2:17" ht="15.75" thickBot="1"/>
    <row r="77" spans="2:17" ht="15.75" thickBot="1">
      <c r="B77" s="1532" t="s">
        <v>139</v>
      </c>
      <c r="C77" s="1533"/>
      <c r="D77" s="1533"/>
      <c r="E77" s="1533"/>
      <c r="F77" s="1533"/>
      <c r="G77" s="1533"/>
      <c r="H77" s="1533"/>
      <c r="I77" s="1533"/>
      <c r="J77" s="1533"/>
      <c r="K77" s="1533"/>
      <c r="L77" s="1533"/>
      <c r="M77" s="1533"/>
      <c r="N77" s="1534"/>
    </row>
    <row r="80" spans="2:17" ht="30">
      <c r="B80" s="22" t="s">
        <v>17</v>
      </c>
      <c r="C80" s="22" t="s">
        <v>80</v>
      </c>
      <c r="D80" s="1522" t="s">
        <v>79</v>
      </c>
      <c r="E80" s="1523"/>
    </row>
    <row r="81" spans="1:26" ht="30">
      <c r="B81" s="78" t="s">
        <v>140</v>
      </c>
      <c r="C81" s="59" t="s">
        <v>18</v>
      </c>
      <c r="D81" s="1524"/>
      <c r="E81" s="1525"/>
      <c r="K81" s="28" t="s">
        <v>6553</v>
      </c>
    </row>
    <row r="84" spans="1:26">
      <c r="B84" s="1505" t="s">
        <v>141</v>
      </c>
      <c r="C84" s="1506"/>
      <c r="D84" s="1506"/>
      <c r="E84" s="1506"/>
      <c r="F84" s="1506"/>
      <c r="G84" s="1506"/>
      <c r="H84" s="1506"/>
      <c r="I84" s="1506"/>
      <c r="J84" s="1506"/>
      <c r="K84" s="1506"/>
      <c r="L84" s="1506"/>
      <c r="M84" s="1506"/>
      <c r="N84" s="1506"/>
      <c r="O84" s="1506"/>
      <c r="P84" s="1506"/>
    </row>
    <row r="86" spans="1:26" ht="15.75" thickBot="1"/>
    <row r="87" spans="1:26" ht="15.75" thickBot="1">
      <c r="B87" s="1532" t="s">
        <v>142</v>
      </c>
      <c r="C87" s="1533"/>
      <c r="D87" s="1533"/>
      <c r="E87" s="1533"/>
      <c r="F87" s="1533"/>
      <c r="G87" s="1533"/>
      <c r="H87" s="1533"/>
      <c r="I87" s="1533"/>
      <c r="J87" s="1533"/>
      <c r="K87" s="1533"/>
      <c r="L87" s="1533"/>
      <c r="M87" s="1533"/>
      <c r="N87" s="1534"/>
    </row>
    <row r="89" spans="1:26" ht="15.75" thickBot="1">
      <c r="M89" s="10"/>
      <c r="N89" s="10"/>
    </row>
    <row r="90" spans="1:26" s="39" customFormat="1" ht="109.5" customHeight="1">
      <c r="B90" s="11" t="s">
        <v>33</v>
      </c>
      <c r="C90" s="11" t="s">
        <v>34</v>
      </c>
      <c r="D90" s="11" t="s">
        <v>35</v>
      </c>
      <c r="E90" s="11" t="s">
        <v>36</v>
      </c>
      <c r="F90" s="11" t="s">
        <v>37</v>
      </c>
      <c r="G90" s="11" t="s">
        <v>38</v>
      </c>
      <c r="H90" s="11" t="s">
        <v>39</v>
      </c>
      <c r="I90" s="11" t="s">
        <v>40</v>
      </c>
      <c r="J90" s="11" t="s">
        <v>41</v>
      </c>
      <c r="K90" s="11" t="s">
        <v>42</v>
      </c>
      <c r="L90" s="11" t="s">
        <v>43</v>
      </c>
      <c r="M90" s="12" t="s">
        <v>44</v>
      </c>
      <c r="N90" s="11" t="s">
        <v>45</v>
      </c>
      <c r="O90" s="11" t="s">
        <v>46</v>
      </c>
      <c r="P90" s="13" t="s">
        <v>47</v>
      </c>
      <c r="Q90" s="13" t="s">
        <v>48</v>
      </c>
    </row>
    <row r="91" spans="1:26" s="1263" customFormat="1" ht="94.5" customHeight="1">
      <c r="A91" s="1311">
        <v>1</v>
      </c>
      <c r="B91" s="15" t="s">
        <v>6517</v>
      </c>
      <c r="C91" s="1238" t="s">
        <v>6554</v>
      </c>
      <c r="D91" s="15"/>
      <c r="E91" s="338" t="s">
        <v>6527</v>
      </c>
      <c r="F91" s="1238" t="s">
        <v>6555</v>
      </c>
      <c r="G91" s="99" t="s">
        <v>5</v>
      </c>
      <c r="H91" s="103">
        <v>39783</v>
      </c>
      <c r="I91" s="103">
        <v>40301</v>
      </c>
      <c r="J91" s="103" t="s">
        <v>19</v>
      </c>
      <c r="K91" s="105">
        <v>0</v>
      </c>
      <c r="L91" s="105">
        <f>(DAYS360(H91,I91)/30)</f>
        <v>17.066666666666666</v>
      </c>
      <c r="M91" s="105">
        <v>0</v>
      </c>
      <c r="N91" s="105" t="s">
        <v>51</v>
      </c>
      <c r="O91" s="106">
        <v>1807253221</v>
      </c>
      <c r="P91" s="106"/>
      <c r="Q91" s="1235" t="s">
        <v>6556</v>
      </c>
      <c r="R91" s="64"/>
      <c r="S91" s="64"/>
      <c r="T91" s="64"/>
      <c r="U91" s="64"/>
      <c r="V91" s="64"/>
      <c r="W91" s="64"/>
      <c r="X91" s="64"/>
      <c r="Y91" s="64"/>
      <c r="Z91" s="64"/>
    </row>
    <row r="92" spans="1:26" s="1263" customFormat="1" ht="95.25" customHeight="1">
      <c r="A92" s="1311">
        <f>A91+1</f>
        <v>2</v>
      </c>
      <c r="B92" s="15" t="s">
        <v>6517</v>
      </c>
      <c r="C92" s="1238" t="s">
        <v>6554</v>
      </c>
      <c r="D92" s="15"/>
      <c r="E92" s="114" t="s">
        <v>6557</v>
      </c>
      <c r="F92" s="1238" t="s">
        <v>6558</v>
      </c>
      <c r="G92" s="99" t="s">
        <v>5</v>
      </c>
      <c r="H92" s="103">
        <v>40182</v>
      </c>
      <c r="I92" s="103">
        <v>40543</v>
      </c>
      <c r="J92" s="103" t="s">
        <v>19</v>
      </c>
      <c r="K92" s="105">
        <v>0</v>
      </c>
      <c r="L92" s="105">
        <f t="shared" ref="L92:L109" si="1">(DAYS360(H92,I92)/30)</f>
        <v>11.9</v>
      </c>
      <c r="M92" s="105">
        <v>0</v>
      </c>
      <c r="N92" s="105" t="s">
        <v>51</v>
      </c>
      <c r="O92" s="106">
        <v>795712000</v>
      </c>
      <c r="P92" s="106"/>
      <c r="Q92" s="1235" t="s">
        <v>6556</v>
      </c>
      <c r="R92" s="64"/>
      <c r="S92" s="64"/>
      <c r="T92" s="64"/>
      <c r="U92" s="64"/>
      <c r="V92" s="64"/>
      <c r="W92" s="64"/>
      <c r="X92" s="64"/>
      <c r="Y92" s="64"/>
      <c r="Z92" s="64"/>
    </row>
    <row r="93" spans="1:26" s="1263" customFormat="1" ht="95.25" customHeight="1">
      <c r="A93" s="1311">
        <f t="shared" ref="A93:A109" si="2">A92+1</f>
        <v>3</v>
      </c>
      <c r="B93" s="15" t="s">
        <v>6517</v>
      </c>
      <c r="C93" s="1238" t="s">
        <v>6554</v>
      </c>
      <c r="D93" s="15"/>
      <c r="E93" s="114" t="s">
        <v>6534</v>
      </c>
      <c r="F93" s="1238" t="s">
        <v>6555</v>
      </c>
      <c r="G93" s="99" t="s">
        <v>5</v>
      </c>
      <c r="H93" s="103">
        <v>40427</v>
      </c>
      <c r="I93" s="103">
        <v>40574</v>
      </c>
      <c r="J93" s="103" t="s">
        <v>19</v>
      </c>
      <c r="K93" s="105">
        <v>0</v>
      </c>
      <c r="L93" s="105">
        <f t="shared" si="1"/>
        <v>4.833333333333333</v>
      </c>
      <c r="M93" s="105">
        <v>0</v>
      </c>
      <c r="N93" s="105" t="s">
        <v>51</v>
      </c>
      <c r="O93" s="106">
        <v>595786333</v>
      </c>
      <c r="P93" s="106"/>
      <c r="Q93" s="1235" t="s">
        <v>6559</v>
      </c>
      <c r="R93" s="64"/>
      <c r="S93" s="64"/>
      <c r="T93" s="64"/>
      <c r="U93" s="64"/>
      <c r="V93" s="64"/>
      <c r="W93" s="64"/>
      <c r="X93" s="64"/>
      <c r="Y93" s="64"/>
      <c r="Z93" s="64"/>
    </row>
    <row r="94" spans="1:26" s="1263" customFormat="1" ht="45.75" customHeight="1">
      <c r="A94" s="1311">
        <f t="shared" si="2"/>
        <v>4</v>
      </c>
      <c r="B94" s="15" t="s">
        <v>6517</v>
      </c>
      <c r="C94" s="1238" t="s">
        <v>6560</v>
      </c>
      <c r="D94" s="15"/>
      <c r="E94" s="580" t="s">
        <v>6561</v>
      </c>
      <c r="F94" s="1238" t="s">
        <v>6562</v>
      </c>
      <c r="G94" s="99" t="s">
        <v>5</v>
      </c>
      <c r="H94" s="103">
        <v>40196</v>
      </c>
      <c r="I94" s="103">
        <v>40535</v>
      </c>
      <c r="J94" s="103" t="s">
        <v>19</v>
      </c>
      <c r="K94" s="105">
        <v>0</v>
      </c>
      <c r="L94" s="105">
        <f t="shared" si="1"/>
        <v>11.166666666666666</v>
      </c>
      <c r="M94" s="105">
        <v>0</v>
      </c>
      <c r="N94" s="105" t="s">
        <v>51</v>
      </c>
      <c r="O94" s="106">
        <v>480000000</v>
      </c>
      <c r="P94" s="106"/>
      <c r="Q94" s="1235" t="s">
        <v>6563</v>
      </c>
      <c r="R94" s="64"/>
      <c r="S94" s="64"/>
      <c r="T94" s="64"/>
      <c r="U94" s="64"/>
      <c r="V94" s="64"/>
      <c r="W94" s="64"/>
      <c r="X94" s="64"/>
      <c r="Y94" s="64"/>
      <c r="Z94" s="64"/>
    </row>
    <row r="95" spans="1:26" s="1263" customFormat="1" ht="89.25" customHeight="1">
      <c r="A95" s="1311">
        <f t="shared" si="2"/>
        <v>5</v>
      </c>
      <c r="B95" s="15" t="s">
        <v>6517</v>
      </c>
      <c r="C95" s="1238" t="s">
        <v>6554</v>
      </c>
      <c r="D95" s="15"/>
      <c r="E95" s="580" t="s">
        <v>6564</v>
      </c>
      <c r="F95" s="1238" t="s">
        <v>6558</v>
      </c>
      <c r="G95" s="99" t="s">
        <v>5</v>
      </c>
      <c r="H95" s="103">
        <v>40581</v>
      </c>
      <c r="I95" s="103">
        <v>40847</v>
      </c>
      <c r="J95" s="103" t="s">
        <v>19</v>
      </c>
      <c r="K95" s="105">
        <v>0</v>
      </c>
      <c r="L95" s="105">
        <f t="shared" si="1"/>
        <v>8.8000000000000007</v>
      </c>
      <c r="M95" s="105">
        <v>0</v>
      </c>
      <c r="N95" s="105" t="s">
        <v>51</v>
      </c>
      <c r="O95" s="106">
        <v>663082757</v>
      </c>
      <c r="P95" s="106"/>
      <c r="Q95" s="1235" t="s">
        <v>6565</v>
      </c>
      <c r="R95" s="64"/>
      <c r="S95" s="64"/>
      <c r="T95" s="64"/>
      <c r="U95" s="64"/>
      <c r="V95" s="64"/>
      <c r="W95" s="64"/>
      <c r="X95" s="64"/>
      <c r="Y95" s="64"/>
      <c r="Z95" s="64"/>
    </row>
    <row r="96" spans="1:26" s="1263" customFormat="1" ht="89.25" customHeight="1">
      <c r="A96" s="1311">
        <f t="shared" si="2"/>
        <v>6</v>
      </c>
      <c r="B96" s="15" t="s">
        <v>6517</v>
      </c>
      <c r="C96" s="1238" t="s">
        <v>6554</v>
      </c>
      <c r="D96" s="15"/>
      <c r="E96" s="114" t="s">
        <v>6529</v>
      </c>
      <c r="F96" s="1238" t="s">
        <v>6555</v>
      </c>
      <c r="G96" s="99" t="s">
        <v>5</v>
      </c>
      <c r="H96" s="103">
        <v>40581</v>
      </c>
      <c r="I96" s="103">
        <v>40848</v>
      </c>
      <c r="J96" s="103" t="s">
        <v>19</v>
      </c>
      <c r="K96" s="105">
        <v>0</v>
      </c>
      <c r="L96" s="105">
        <f t="shared" si="1"/>
        <v>8.8000000000000007</v>
      </c>
      <c r="M96" s="105">
        <v>0</v>
      </c>
      <c r="N96" s="105" t="s">
        <v>51</v>
      </c>
      <c r="O96" s="106">
        <v>1074373466</v>
      </c>
      <c r="P96" s="106"/>
      <c r="Q96" s="1235" t="s">
        <v>6559</v>
      </c>
      <c r="R96" s="64"/>
      <c r="S96" s="64"/>
      <c r="T96" s="64"/>
      <c r="U96" s="64"/>
      <c r="V96" s="64"/>
      <c r="W96" s="64"/>
      <c r="X96" s="64"/>
      <c r="Y96" s="64"/>
      <c r="Z96" s="64"/>
    </row>
    <row r="97" spans="1:26" s="1263" customFormat="1" ht="75">
      <c r="A97" s="1311">
        <f t="shared" si="2"/>
        <v>7</v>
      </c>
      <c r="B97" s="15" t="s">
        <v>6517</v>
      </c>
      <c r="C97" s="1238" t="s">
        <v>6554</v>
      </c>
      <c r="D97" s="15"/>
      <c r="E97" s="114" t="s">
        <v>6566</v>
      </c>
      <c r="F97" s="1238" t="s">
        <v>6567</v>
      </c>
      <c r="G97" s="99" t="s">
        <v>5</v>
      </c>
      <c r="H97" s="103">
        <v>40590</v>
      </c>
      <c r="I97" s="103">
        <v>40633</v>
      </c>
      <c r="J97" s="103" t="s">
        <v>19</v>
      </c>
      <c r="K97" s="105">
        <v>0</v>
      </c>
      <c r="L97" s="105">
        <f t="shared" si="1"/>
        <v>1.5</v>
      </c>
      <c r="M97" s="105">
        <v>0</v>
      </c>
      <c r="N97" s="105" t="s">
        <v>51</v>
      </c>
      <c r="O97" s="106">
        <v>110723728</v>
      </c>
      <c r="P97" s="106"/>
      <c r="Q97" s="1235" t="s">
        <v>6563</v>
      </c>
      <c r="R97" s="64"/>
      <c r="S97" s="64"/>
      <c r="T97" s="64"/>
      <c r="U97" s="64"/>
      <c r="V97" s="64"/>
      <c r="W97" s="64"/>
      <c r="X97" s="64"/>
      <c r="Y97" s="64"/>
      <c r="Z97" s="64"/>
    </row>
    <row r="98" spans="1:26" s="1263" customFormat="1" ht="75">
      <c r="A98" s="1311">
        <f t="shared" si="2"/>
        <v>8</v>
      </c>
      <c r="B98" s="15" t="s">
        <v>6517</v>
      </c>
      <c r="C98" s="1238" t="s">
        <v>6568</v>
      </c>
      <c r="D98" s="15"/>
      <c r="E98" s="114" t="s">
        <v>6566</v>
      </c>
      <c r="F98" s="1238" t="s">
        <v>6569</v>
      </c>
      <c r="G98" s="99" t="s">
        <v>5</v>
      </c>
      <c r="H98" s="103">
        <v>40686</v>
      </c>
      <c r="I98" s="103">
        <v>40697</v>
      </c>
      <c r="J98" s="103" t="s">
        <v>19</v>
      </c>
      <c r="K98" s="105">
        <v>0</v>
      </c>
      <c r="L98" s="105">
        <f t="shared" si="1"/>
        <v>0.33333333333333331</v>
      </c>
      <c r="M98" s="105">
        <v>0</v>
      </c>
      <c r="N98" s="105" t="s">
        <v>51</v>
      </c>
      <c r="O98" s="106">
        <v>145631481</v>
      </c>
      <c r="P98" s="106"/>
      <c r="Q98" s="1235" t="s">
        <v>6563</v>
      </c>
      <c r="R98" s="64"/>
      <c r="S98" s="64"/>
      <c r="T98" s="64"/>
      <c r="U98" s="64"/>
      <c r="V98" s="64"/>
      <c r="W98" s="64"/>
      <c r="X98" s="64"/>
      <c r="Y98" s="64"/>
      <c r="Z98" s="64"/>
    </row>
    <row r="99" spans="1:26" s="1263" customFormat="1" ht="60">
      <c r="A99" s="1311">
        <f t="shared" si="2"/>
        <v>9</v>
      </c>
      <c r="B99" s="15" t="s">
        <v>6517</v>
      </c>
      <c r="C99" s="1238" t="s">
        <v>6570</v>
      </c>
      <c r="D99" s="15"/>
      <c r="E99" s="114"/>
      <c r="F99" s="1238" t="s">
        <v>6571</v>
      </c>
      <c r="G99" s="99" t="s">
        <v>5</v>
      </c>
      <c r="H99" s="103">
        <v>41198</v>
      </c>
      <c r="I99" s="103">
        <v>41274</v>
      </c>
      <c r="J99" s="103" t="s">
        <v>19</v>
      </c>
      <c r="K99" s="105">
        <v>0</v>
      </c>
      <c r="L99" s="105">
        <f t="shared" si="1"/>
        <v>2.5</v>
      </c>
      <c r="M99" s="105">
        <v>0</v>
      </c>
      <c r="N99" s="105" t="s">
        <v>51</v>
      </c>
      <c r="O99" s="106">
        <v>124496420</v>
      </c>
      <c r="P99" s="106"/>
      <c r="Q99" s="1235" t="s">
        <v>6563</v>
      </c>
      <c r="R99" s="64"/>
      <c r="S99" s="64"/>
      <c r="T99" s="64"/>
      <c r="U99" s="64"/>
      <c r="V99" s="64"/>
      <c r="W99" s="64"/>
      <c r="X99" s="64"/>
      <c r="Y99" s="64"/>
      <c r="Z99" s="64"/>
    </row>
    <row r="100" spans="1:26" s="1263" customFormat="1" ht="55.5" customHeight="1">
      <c r="A100" s="1311">
        <f t="shared" si="2"/>
        <v>10</v>
      </c>
      <c r="B100" s="15" t="s">
        <v>6517</v>
      </c>
      <c r="C100" s="16" t="s">
        <v>340</v>
      </c>
      <c r="D100" s="15"/>
      <c r="E100" s="114" t="s">
        <v>6519</v>
      </c>
      <c r="F100" s="1238" t="s">
        <v>6572</v>
      </c>
      <c r="G100" s="99" t="s">
        <v>5</v>
      </c>
      <c r="H100" s="103">
        <v>41244</v>
      </c>
      <c r="I100" s="103">
        <v>41274</v>
      </c>
      <c r="J100" s="103" t="s">
        <v>19</v>
      </c>
      <c r="K100" s="105">
        <v>0</v>
      </c>
      <c r="L100" s="105">
        <f t="shared" si="1"/>
        <v>1</v>
      </c>
      <c r="M100" s="105">
        <v>0</v>
      </c>
      <c r="N100" s="105" t="s">
        <v>51</v>
      </c>
      <c r="O100" s="106">
        <v>1298524000</v>
      </c>
      <c r="P100" s="106"/>
      <c r="Q100" s="1235" t="s">
        <v>6563</v>
      </c>
      <c r="R100" s="64"/>
      <c r="S100" s="64"/>
      <c r="T100" s="64"/>
      <c r="U100" s="64"/>
      <c r="V100" s="64"/>
      <c r="W100" s="64"/>
      <c r="X100" s="64"/>
      <c r="Y100" s="64"/>
      <c r="Z100" s="64"/>
    </row>
    <row r="101" spans="1:26" s="1263" customFormat="1" ht="51" customHeight="1">
      <c r="A101" s="1311">
        <f t="shared" si="2"/>
        <v>11</v>
      </c>
      <c r="B101" s="15" t="s">
        <v>6517</v>
      </c>
      <c r="C101" s="16" t="s">
        <v>340</v>
      </c>
      <c r="D101" s="15"/>
      <c r="E101" s="114" t="s">
        <v>6521</v>
      </c>
      <c r="F101" s="1238" t="s">
        <v>6573</v>
      </c>
      <c r="G101" s="99" t="s">
        <v>5</v>
      </c>
      <c r="H101" s="103">
        <v>41294</v>
      </c>
      <c r="I101" s="103">
        <v>41639</v>
      </c>
      <c r="J101" s="103" t="s">
        <v>19</v>
      </c>
      <c r="K101" s="105">
        <v>0</v>
      </c>
      <c r="L101" s="105">
        <f t="shared" si="1"/>
        <v>11.366666666666667</v>
      </c>
      <c r="M101" s="105">
        <v>0</v>
      </c>
      <c r="N101" s="105" t="s">
        <v>51</v>
      </c>
      <c r="O101" s="106">
        <v>12587842700</v>
      </c>
      <c r="P101" s="106"/>
      <c r="Q101" s="1235" t="s">
        <v>6563</v>
      </c>
      <c r="R101" s="64"/>
      <c r="S101" s="64"/>
      <c r="T101" s="64"/>
      <c r="U101" s="64"/>
      <c r="V101" s="64"/>
      <c r="W101" s="64"/>
      <c r="X101" s="64"/>
      <c r="Y101" s="64"/>
      <c r="Z101" s="64"/>
    </row>
    <row r="102" spans="1:26" s="1263" customFormat="1" ht="34.5" customHeight="1">
      <c r="A102" s="1311">
        <f t="shared" si="2"/>
        <v>12</v>
      </c>
      <c r="B102" s="15" t="s">
        <v>6517</v>
      </c>
      <c r="C102" s="16" t="s">
        <v>340</v>
      </c>
      <c r="D102" s="15"/>
      <c r="E102" s="114" t="s">
        <v>6574</v>
      </c>
      <c r="F102" s="1238" t="s">
        <v>6573</v>
      </c>
      <c r="G102" s="99" t="s">
        <v>5</v>
      </c>
      <c r="H102" s="103">
        <v>41640</v>
      </c>
      <c r="I102" s="103">
        <v>41851</v>
      </c>
      <c r="J102" s="103" t="s">
        <v>19</v>
      </c>
      <c r="K102" s="105">
        <v>0</v>
      </c>
      <c r="L102" s="105">
        <f t="shared" si="1"/>
        <v>7</v>
      </c>
      <c r="M102" s="105">
        <v>0</v>
      </c>
      <c r="N102" s="105" t="s">
        <v>51</v>
      </c>
      <c r="O102" s="106">
        <v>2278354410</v>
      </c>
      <c r="P102" s="106"/>
      <c r="Q102" s="1235" t="s">
        <v>6575</v>
      </c>
      <c r="R102" s="64"/>
      <c r="S102" s="64"/>
      <c r="T102" s="64"/>
      <c r="U102" s="64"/>
      <c r="V102" s="64"/>
      <c r="W102" s="64"/>
      <c r="X102" s="64"/>
      <c r="Y102" s="64"/>
      <c r="Z102" s="64"/>
    </row>
    <row r="103" spans="1:26" s="1263" customFormat="1" ht="35.25" customHeight="1">
      <c r="A103" s="1311">
        <f t="shared" si="2"/>
        <v>13</v>
      </c>
      <c r="B103" s="15" t="s">
        <v>6517</v>
      </c>
      <c r="C103" s="16" t="s">
        <v>340</v>
      </c>
      <c r="D103" s="15"/>
      <c r="E103" s="114" t="s">
        <v>6576</v>
      </c>
      <c r="F103" s="1238" t="s">
        <v>6573</v>
      </c>
      <c r="G103" s="99" t="s">
        <v>5</v>
      </c>
      <c r="H103" s="103">
        <v>41852</v>
      </c>
      <c r="I103" s="103">
        <v>41943</v>
      </c>
      <c r="J103" s="103" t="s">
        <v>19</v>
      </c>
      <c r="K103" s="105">
        <v>0</v>
      </c>
      <c r="L103" s="105">
        <f t="shared" si="1"/>
        <v>3</v>
      </c>
      <c r="M103" s="105">
        <v>0</v>
      </c>
      <c r="N103" s="105" t="s">
        <v>51</v>
      </c>
      <c r="O103" s="106">
        <v>108793800</v>
      </c>
      <c r="P103" s="106"/>
      <c r="Q103" s="1235" t="s">
        <v>6575</v>
      </c>
      <c r="R103" s="64"/>
      <c r="S103" s="64"/>
      <c r="T103" s="64"/>
      <c r="U103" s="64"/>
      <c r="V103" s="64"/>
      <c r="W103" s="64"/>
      <c r="X103" s="64"/>
      <c r="Y103" s="64"/>
      <c r="Z103" s="64"/>
    </row>
    <row r="104" spans="1:26" s="1263" customFormat="1" ht="52.5" customHeight="1">
      <c r="A104" s="1311">
        <f t="shared" si="2"/>
        <v>14</v>
      </c>
      <c r="B104" s="15" t="s">
        <v>6517</v>
      </c>
      <c r="C104" s="16" t="s">
        <v>340</v>
      </c>
      <c r="D104" s="15"/>
      <c r="E104" s="114" t="s">
        <v>6577</v>
      </c>
      <c r="F104" s="1238" t="s">
        <v>6578</v>
      </c>
      <c r="G104" s="99" t="s">
        <v>5</v>
      </c>
      <c r="H104" s="103">
        <v>41640</v>
      </c>
      <c r="I104" s="103">
        <v>41988</v>
      </c>
      <c r="J104" s="103" t="s">
        <v>5</v>
      </c>
      <c r="K104" s="105">
        <v>0</v>
      </c>
      <c r="L104" s="105">
        <f t="shared" si="1"/>
        <v>11.466666666666667</v>
      </c>
      <c r="M104" s="105">
        <v>0</v>
      </c>
      <c r="N104" s="105" t="s">
        <v>51</v>
      </c>
      <c r="O104" s="106">
        <v>1171101000</v>
      </c>
      <c r="P104" s="106"/>
      <c r="Q104" s="1235" t="s">
        <v>6563</v>
      </c>
      <c r="R104" s="64"/>
      <c r="S104" s="64"/>
      <c r="T104" s="64"/>
      <c r="U104" s="64"/>
      <c r="V104" s="64"/>
      <c r="W104" s="64"/>
      <c r="X104" s="64"/>
      <c r="Y104" s="64"/>
      <c r="Z104" s="64"/>
    </row>
    <row r="105" spans="1:26" s="1263" customFormat="1" ht="52.5" customHeight="1">
      <c r="A105" s="1311">
        <f t="shared" si="2"/>
        <v>15</v>
      </c>
      <c r="B105" s="15" t="s">
        <v>6517</v>
      </c>
      <c r="C105" s="16" t="s">
        <v>1519</v>
      </c>
      <c r="D105" s="15"/>
      <c r="E105" s="576">
        <v>13472013</v>
      </c>
      <c r="F105" s="1238" t="s">
        <v>6579</v>
      </c>
      <c r="G105" s="99" t="s">
        <v>5</v>
      </c>
      <c r="H105" s="103">
        <v>41634</v>
      </c>
      <c r="I105" s="103">
        <v>42425</v>
      </c>
      <c r="J105" s="103" t="s">
        <v>5</v>
      </c>
      <c r="K105" s="105">
        <v>0</v>
      </c>
      <c r="L105" s="105">
        <f t="shared" si="1"/>
        <v>25.966666666666665</v>
      </c>
      <c r="M105" s="105">
        <v>0</v>
      </c>
      <c r="N105" s="105" t="s">
        <v>51</v>
      </c>
      <c r="O105" s="106">
        <v>858000000</v>
      </c>
      <c r="P105" s="106"/>
      <c r="Q105" s="1235" t="s">
        <v>6563</v>
      </c>
      <c r="R105" s="64"/>
      <c r="S105" s="64"/>
      <c r="T105" s="64"/>
      <c r="U105" s="64"/>
      <c r="V105" s="64"/>
      <c r="W105" s="64"/>
      <c r="X105" s="64"/>
      <c r="Y105" s="64"/>
      <c r="Z105" s="64"/>
    </row>
    <row r="106" spans="1:26" s="1263" customFormat="1" ht="90">
      <c r="A106" s="1311">
        <f t="shared" si="2"/>
        <v>16</v>
      </c>
      <c r="B106" s="15" t="s">
        <v>6517</v>
      </c>
      <c r="C106" s="16" t="s">
        <v>6580</v>
      </c>
      <c r="D106" s="15"/>
      <c r="E106" s="576">
        <v>1282011</v>
      </c>
      <c r="F106" s="1238" t="s">
        <v>6581</v>
      </c>
      <c r="G106" s="99" t="s">
        <v>5</v>
      </c>
      <c r="H106" s="103">
        <v>40885</v>
      </c>
      <c r="I106" s="103">
        <v>41851</v>
      </c>
      <c r="J106" s="103" t="s">
        <v>19</v>
      </c>
      <c r="K106" s="105">
        <v>0</v>
      </c>
      <c r="L106" s="105">
        <f t="shared" si="1"/>
        <v>31.766666666666666</v>
      </c>
      <c r="M106" s="105">
        <v>0</v>
      </c>
      <c r="N106" s="105" t="s">
        <v>51</v>
      </c>
      <c r="O106" s="106">
        <v>22495226781</v>
      </c>
      <c r="P106" s="106"/>
      <c r="Q106" s="1235" t="s">
        <v>6559</v>
      </c>
      <c r="R106" s="64"/>
      <c r="S106" s="64"/>
      <c r="T106" s="64"/>
      <c r="U106" s="64"/>
      <c r="V106" s="64"/>
      <c r="W106" s="64"/>
      <c r="X106" s="64"/>
      <c r="Y106" s="64"/>
      <c r="Z106" s="64"/>
    </row>
    <row r="107" spans="1:26" s="1263" customFormat="1" ht="42.75" customHeight="1">
      <c r="A107" s="1311">
        <f t="shared" si="2"/>
        <v>17</v>
      </c>
      <c r="B107" s="15" t="s">
        <v>6517</v>
      </c>
      <c r="C107" s="16" t="s">
        <v>6580</v>
      </c>
      <c r="D107" s="15"/>
      <c r="E107" s="576" t="s">
        <v>6582</v>
      </c>
      <c r="F107" s="1238" t="s">
        <v>6583</v>
      </c>
      <c r="G107" s="99" t="s">
        <v>5</v>
      </c>
      <c r="H107" s="103">
        <v>41852</v>
      </c>
      <c r="I107" s="103">
        <v>41905</v>
      </c>
      <c r="J107" s="103" t="s">
        <v>19</v>
      </c>
      <c r="K107" s="105">
        <v>0</v>
      </c>
      <c r="L107" s="105">
        <f t="shared" si="1"/>
        <v>1.7333333333333334</v>
      </c>
      <c r="M107" s="105">
        <v>0</v>
      </c>
      <c r="N107" s="105" t="s">
        <v>51</v>
      </c>
      <c r="O107" s="106">
        <v>1278946800</v>
      </c>
      <c r="P107" s="106"/>
      <c r="Q107" s="1235" t="s">
        <v>6563</v>
      </c>
      <c r="R107" s="64"/>
      <c r="S107" s="64"/>
      <c r="T107" s="64"/>
      <c r="U107" s="64"/>
      <c r="V107" s="64"/>
      <c r="W107" s="64"/>
      <c r="X107" s="64"/>
      <c r="Y107" s="64"/>
      <c r="Z107" s="64"/>
    </row>
    <row r="108" spans="1:26" s="1263" customFormat="1" ht="50.25" customHeight="1">
      <c r="A108" s="1311">
        <f t="shared" si="2"/>
        <v>18</v>
      </c>
      <c r="B108" s="15" t="s">
        <v>6517</v>
      </c>
      <c r="C108" s="16" t="s">
        <v>6580</v>
      </c>
      <c r="D108" s="15"/>
      <c r="E108" s="576" t="s">
        <v>6584</v>
      </c>
      <c r="F108" s="1238" t="s">
        <v>6583</v>
      </c>
      <c r="G108" s="99" t="s">
        <v>5</v>
      </c>
      <c r="H108" s="103">
        <v>41906</v>
      </c>
      <c r="I108" s="103">
        <v>41943</v>
      </c>
      <c r="J108" s="103" t="s">
        <v>19</v>
      </c>
      <c r="K108" s="105">
        <v>0</v>
      </c>
      <c r="L108" s="105">
        <f t="shared" si="1"/>
        <v>1.2333333333333334</v>
      </c>
      <c r="M108" s="105">
        <v>0</v>
      </c>
      <c r="N108" s="105" t="s">
        <v>51</v>
      </c>
      <c r="O108" s="106">
        <v>833004587</v>
      </c>
      <c r="P108" s="106"/>
      <c r="Q108" s="1235" t="s">
        <v>6563</v>
      </c>
      <c r="R108" s="64"/>
      <c r="S108" s="64"/>
      <c r="T108" s="64"/>
      <c r="U108" s="64"/>
      <c r="V108" s="64"/>
      <c r="W108" s="64"/>
      <c r="X108" s="64"/>
      <c r="Y108" s="64"/>
      <c r="Z108" s="64"/>
    </row>
    <row r="109" spans="1:26" s="1263" customFormat="1" ht="62.25" customHeight="1">
      <c r="A109" s="1311">
        <f t="shared" si="2"/>
        <v>19</v>
      </c>
      <c r="B109" s="15" t="s">
        <v>6517</v>
      </c>
      <c r="C109" s="16" t="s">
        <v>6580</v>
      </c>
      <c r="D109" s="15"/>
      <c r="E109" s="576" t="s">
        <v>6585</v>
      </c>
      <c r="F109" s="1238" t="s">
        <v>6586</v>
      </c>
      <c r="G109" s="99" t="s">
        <v>5</v>
      </c>
      <c r="H109" s="103">
        <v>41944</v>
      </c>
      <c r="I109" s="103">
        <v>42004</v>
      </c>
      <c r="J109" s="103" t="s">
        <v>5</v>
      </c>
      <c r="K109" s="105">
        <v>0</v>
      </c>
      <c r="L109" s="105">
        <f t="shared" si="1"/>
        <v>2</v>
      </c>
      <c r="M109" s="105">
        <v>0</v>
      </c>
      <c r="N109" s="105" t="s">
        <v>51</v>
      </c>
      <c r="O109" s="106">
        <v>417088000</v>
      </c>
      <c r="P109" s="106"/>
      <c r="Q109" s="1235" t="s">
        <v>6563</v>
      </c>
      <c r="R109" s="64"/>
      <c r="S109" s="64"/>
      <c r="T109" s="64"/>
      <c r="U109" s="64"/>
      <c r="V109" s="64"/>
      <c r="W109" s="64"/>
      <c r="X109" s="64"/>
      <c r="Y109" s="64"/>
      <c r="Z109" s="64"/>
    </row>
    <row r="110" spans="1:26" s="1263" customFormat="1" ht="21" customHeight="1">
      <c r="A110" s="1311"/>
      <c r="B110" s="17" t="s">
        <v>29</v>
      </c>
      <c r="C110" s="16"/>
      <c r="D110" s="15"/>
      <c r="E110" s="98"/>
      <c r="F110" s="16"/>
      <c r="G110" s="16"/>
      <c r="H110" s="16"/>
      <c r="I110" s="103"/>
      <c r="J110" s="103"/>
      <c r="K110" s="110">
        <f>SUM(K91:K109)</f>
        <v>0</v>
      </c>
      <c r="L110" s="110">
        <f>SUM(L91:L109)</f>
        <v>163.43333333333328</v>
      </c>
      <c r="M110" s="110">
        <f>SUM(M91:M91)</f>
        <v>0</v>
      </c>
      <c r="N110" s="109">
        <f>SUM(N91:N91)</f>
        <v>0</v>
      </c>
      <c r="O110" s="106"/>
      <c r="P110" s="106"/>
      <c r="Q110" s="18"/>
    </row>
    <row r="111" spans="1:26">
      <c r="B111" s="66"/>
      <c r="C111" s="66"/>
      <c r="D111" s="66"/>
      <c r="E111" s="68"/>
      <c r="F111" s="66"/>
      <c r="G111" s="66"/>
      <c r="H111" s="66"/>
      <c r="I111" s="66"/>
      <c r="J111" s="66"/>
      <c r="K111" s="66"/>
      <c r="L111" s="66"/>
      <c r="M111" s="66"/>
      <c r="N111" s="66"/>
      <c r="O111" s="66"/>
      <c r="P111" s="66"/>
    </row>
    <row r="112" spans="1:26">
      <c r="B112" s="19" t="s">
        <v>156</v>
      </c>
      <c r="C112" s="84">
        <f>+K110</f>
        <v>0</v>
      </c>
      <c r="H112" s="112"/>
      <c r="I112" s="112"/>
      <c r="J112" s="112"/>
      <c r="K112" s="112"/>
      <c r="L112" s="112"/>
      <c r="M112" s="112"/>
      <c r="N112" s="66"/>
      <c r="O112" s="66"/>
      <c r="P112" s="66"/>
    </row>
    <row r="114" spans="2:17" ht="15.75" thickBot="1"/>
    <row r="115" spans="2:17" ht="37.15" customHeight="1" thickBot="1">
      <c r="B115" s="24" t="s">
        <v>157</v>
      </c>
      <c r="C115" s="25" t="s">
        <v>158</v>
      </c>
      <c r="D115" s="24" t="s">
        <v>28</v>
      </c>
      <c r="E115" s="25" t="s">
        <v>159</v>
      </c>
    </row>
    <row r="116" spans="2:17">
      <c r="B116" s="85" t="s">
        <v>160</v>
      </c>
      <c r="C116" s="86">
        <v>20</v>
      </c>
      <c r="D116" s="86">
        <v>0</v>
      </c>
      <c r="E116" s="1536">
        <f>+D116+D117+D118</f>
        <v>0</v>
      </c>
    </row>
    <row r="117" spans="2:17">
      <c r="B117" s="85" t="s">
        <v>161</v>
      </c>
      <c r="C117" s="71">
        <v>30</v>
      </c>
      <c r="D117" s="1256">
        <v>0</v>
      </c>
      <c r="E117" s="1537"/>
    </row>
    <row r="118" spans="2:17" ht="15.75" thickBot="1">
      <c r="B118" s="85" t="s">
        <v>162</v>
      </c>
      <c r="C118" s="87">
        <v>40</v>
      </c>
      <c r="D118" s="87">
        <v>0</v>
      </c>
      <c r="E118" s="1538"/>
    </row>
    <row r="120" spans="2:17" ht="15.75" thickBot="1"/>
    <row r="121" spans="2:17" ht="15.75" thickBot="1">
      <c r="B121" s="1532" t="s">
        <v>163</v>
      </c>
      <c r="C121" s="1533"/>
      <c r="D121" s="1533"/>
      <c r="E121" s="1533"/>
      <c r="F121" s="1533"/>
      <c r="G121" s="1533"/>
      <c r="H121" s="1533"/>
      <c r="I121" s="1533"/>
      <c r="J121" s="1533"/>
      <c r="K121" s="1533"/>
      <c r="L121" s="1533"/>
      <c r="M121" s="1533"/>
      <c r="N121" s="1534"/>
    </row>
    <row r="123" spans="2:17" ht="76.5" customHeight="1">
      <c r="B123" s="1309" t="s">
        <v>88</v>
      </c>
      <c r="C123" s="1309" t="s">
        <v>89</v>
      </c>
      <c r="D123" s="1309" t="s">
        <v>90</v>
      </c>
      <c r="E123" s="1309" t="s">
        <v>91</v>
      </c>
      <c r="F123" s="1309" t="s">
        <v>92</v>
      </c>
      <c r="G123" s="1309" t="s">
        <v>93</v>
      </c>
      <c r="H123" s="1309" t="s">
        <v>94</v>
      </c>
      <c r="I123" s="1309" t="s">
        <v>95</v>
      </c>
      <c r="J123" s="1522" t="s">
        <v>164</v>
      </c>
      <c r="K123" s="1529"/>
      <c r="L123" s="1523"/>
      <c r="M123" s="1309" t="s">
        <v>97</v>
      </c>
      <c r="N123" s="1309" t="s">
        <v>234</v>
      </c>
      <c r="O123" s="1309" t="s">
        <v>235</v>
      </c>
      <c r="P123" s="1522" t="s">
        <v>79</v>
      </c>
      <c r="Q123" s="1523"/>
    </row>
    <row r="124" spans="2:17" ht="34.5" customHeight="1">
      <c r="B124" s="192" t="s">
        <v>1495</v>
      </c>
      <c r="C124" s="192"/>
      <c r="D124" s="192"/>
      <c r="E124" s="1239"/>
      <c r="F124" s="192"/>
      <c r="G124" s="72"/>
      <c r="H124" s="918"/>
      <c r="I124" s="74"/>
      <c r="J124" s="88"/>
      <c r="K124" s="89"/>
      <c r="L124" s="77"/>
      <c r="M124" s="59"/>
      <c r="N124" s="59"/>
      <c r="O124" s="59"/>
      <c r="P124" s="1790"/>
      <c r="Q124" s="1790"/>
    </row>
    <row r="125" spans="2:17" ht="60.75" customHeight="1">
      <c r="B125" s="192" t="s">
        <v>1075</v>
      </c>
      <c r="D125" s="192"/>
      <c r="E125" s="1239"/>
      <c r="F125" s="192"/>
      <c r="G125" s="72"/>
      <c r="H125" s="918"/>
      <c r="I125" s="74"/>
      <c r="J125" s="192"/>
      <c r="K125" s="930"/>
      <c r="L125" s="930"/>
      <c r="M125" s="59"/>
      <c r="N125" s="59"/>
      <c r="O125" s="59"/>
      <c r="P125" s="1526"/>
      <c r="Q125" s="1527"/>
    </row>
    <row r="126" spans="2:17" ht="33.6" customHeight="1">
      <c r="B126" s="192" t="s">
        <v>227</v>
      </c>
      <c r="C126" s="192"/>
      <c r="D126" s="192"/>
      <c r="E126" s="1239"/>
      <c r="F126" s="72"/>
      <c r="G126" s="72"/>
      <c r="H126" s="918"/>
      <c r="I126" s="74"/>
      <c r="J126" s="88"/>
      <c r="K126" s="77"/>
      <c r="L126" s="77"/>
      <c r="M126" s="59"/>
      <c r="N126" s="59"/>
      <c r="O126" s="59"/>
      <c r="P126" s="1535"/>
      <c r="Q126" s="1535"/>
    </row>
    <row r="129" spans="2:7" ht="15.75" thickBot="1"/>
    <row r="130" spans="2:7" ht="54" customHeight="1">
      <c r="B130" s="1283" t="s">
        <v>17</v>
      </c>
      <c r="C130" s="1283" t="s">
        <v>157</v>
      </c>
      <c r="D130" s="1309" t="s">
        <v>158</v>
      </c>
      <c r="E130" s="1283" t="s">
        <v>28</v>
      </c>
      <c r="F130" s="25" t="s">
        <v>228</v>
      </c>
      <c r="G130" s="26"/>
    </row>
    <row r="131" spans="2:7" ht="120.75" customHeight="1">
      <c r="B131" s="1540" t="s">
        <v>229</v>
      </c>
      <c r="C131" s="115" t="s">
        <v>230</v>
      </c>
      <c r="D131" s="1256">
        <v>25</v>
      </c>
      <c r="E131" s="1256">
        <v>0</v>
      </c>
      <c r="F131" s="1541">
        <f>+E131+E132+E133</f>
        <v>0</v>
      </c>
      <c r="G131" s="27"/>
    </row>
    <row r="132" spans="2:7" ht="76.150000000000006" customHeight="1">
      <c r="B132" s="1540"/>
      <c r="C132" s="115" t="s">
        <v>231</v>
      </c>
      <c r="D132" s="1262">
        <v>25</v>
      </c>
      <c r="E132" s="1256">
        <v>0</v>
      </c>
      <c r="F132" s="1542"/>
      <c r="G132" s="27"/>
    </row>
    <row r="133" spans="2:7" ht="69" customHeight="1">
      <c r="B133" s="1540"/>
      <c r="C133" s="115" t="s">
        <v>232</v>
      </c>
      <c r="D133" s="1256">
        <v>10</v>
      </c>
      <c r="E133" s="1256">
        <v>0</v>
      </c>
      <c r="F133" s="1543"/>
      <c r="G133" s="27"/>
    </row>
    <row r="134" spans="2:7">
      <c r="C134" s="57"/>
    </row>
    <row r="137" spans="2:7">
      <c r="B137" s="8" t="s">
        <v>233</v>
      </c>
    </row>
    <row r="140" spans="2:7">
      <c r="B140" s="1309" t="s">
        <v>17</v>
      </c>
      <c r="C140" s="1309" t="s">
        <v>27</v>
      </c>
      <c r="D140" s="1283" t="s">
        <v>28</v>
      </c>
      <c r="E140" s="1283" t="s">
        <v>29</v>
      </c>
    </row>
    <row r="141" spans="2:7" ht="61.5" customHeight="1">
      <c r="B141" s="1302" t="s">
        <v>236</v>
      </c>
      <c r="C141" s="1262">
        <v>40</v>
      </c>
      <c r="D141" s="1256">
        <f>+E116</f>
        <v>0</v>
      </c>
      <c r="E141" s="1519">
        <f>+D141+D142</f>
        <v>0</v>
      </c>
    </row>
    <row r="142" spans="2:7" ht="68.25" customHeight="1">
      <c r="B142" s="1302" t="s">
        <v>237</v>
      </c>
      <c r="C142" s="1262">
        <v>60</v>
      </c>
      <c r="D142" s="1256">
        <f>+F131</f>
        <v>0</v>
      </c>
      <c r="E142" s="1520"/>
    </row>
  </sheetData>
  <mergeCells count="38">
    <mergeCell ref="E141:E142"/>
    <mergeCell ref="B84:P84"/>
    <mergeCell ref="B87:N87"/>
    <mergeCell ref="E116:E118"/>
    <mergeCell ref="B121:N121"/>
    <mergeCell ref="J123:L123"/>
    <mergeCell ref="P123:Q123"/>
    <mergeCell ref="P124:Q124"/>
    <mergeCell ref="P125:Q125"/>
    <mergeCell ref="P126:Q126"/>
    <mergeCell ref="B131:B133"/>
    <mergeCell ref="F131:F133"/>
    <mergeCell ref="D81:E81"/>
    <mergeCell ref="C54:N54"/>
    <mergeCell ref="B56:N56"/>
    <mergeCell ref="O59:P59"/>
    <mergeCell ref="O60:P60"/>
    <mergeCell ref="B66:N66"/>
    <mergeCell ref="J71:L71"/>
    <mergeCell ref="P71:Q71"/>
    <mergeCell ref="P72:Q72"/>
    <mergeCell ref="P73:Q73"/>
    <mergeCell ref="P74:Q74"/>
    <mergeCell ref="B77:N77"/>
    <mergeCell ref="D80:E80"/>
    <mergeCell ref="C10:E10"/>
    <mergeCell ref="B14:C15"/>
    <mergeCell ref="B16:C16"/>
    <mergeCell ref="E33:E34"/>
    <mergeCell ref="B50:B51"/>
    <mergeCell ref="C50:C51"/>
    <mergeCell ref="D50:E50"/>
    <mergeCell ref="C9:N9"/>
    <mergeCell ref="B2:P2"/>
    <mergeCell ref="B4:P4"/>
    <mergeCell ref="C6:N6"/>
    <mergeCell ref="C7:N7"/>
    <mergeCell ref="C8:N8"/>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F107"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8.5703125" style="28" customWidth="1"/>
    <col min="6" max="7" width="29.7109375" style="28" customWidth="1"/>
    <col min="8" max="8" width="19.28515625" style="28" customWidth="1"/>
    <col min="9" max="9" width="14.85546875" style="28" customWidth="1"/>
    <col min="10" max="10" width="20.28515625" style="28" customWidth="1"/>
    <col min="11" max="11" width="16.5703125" style="28" customWidth="1"/>
    <col min="12" max="13" width="18.7109375" style="28" customWidth="1"/>
    <col min="14" max="14" width="22.140625" style="28" customWidth="1"/>
    <col min="15" max="15" width="26.140625" style="28" customWidth="1"/>
    <col min="16" max="16" width="19.5703125" style="28" bestFit="1" customWidth="1"/>
    <col min="17" max="17" width="65.71093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t="s">
        <v>6587</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40"/>
      <c r="I14" s="41"/>
      <c r="J14" s="41"/>
      <c r="K14" s="41"/>
      <c r="L14" s="41"/>
      <c r="M14" s="41"/>
      <c r="N14" s="1289"/>
    </row>
    <row r="15" spans="2:16" ht="45">
      <c r="B15" s="1240" t="s">
        <v>9</v>
      </c>
      <c r="C15" s="1240"/>
      <c r="D15" s="1265">
        <v>21</v>
      </c>
      <c r="E15" s="42">
        <v>1252968600</v>
      </c>
      <c r="F15" s="149">
        <v>600</v>
      </c>
      <c r="G15" s="44"/>
      <c r="I15" s="45"/>
      <c r="J15" s="45"/>
      <c r="K15" s="45"/>
      <c r="L15" s="45"/>
      <c r="M15" s="45"/>
      <c r="N15" s="1289"/>
    </row>
    <row r="16" spans="2:16" ht="15.75" thickBot="1">
      <c r="B16" s="1517" t="s">
        <v>13</v>
      </c>
      <c r="C16" s="1518"/>
      <c r="D16" s="1265"/>
      <c r="E16" s="502">
        <f>SUM(E15)</f>
        <v>1252968600</v>
      </c>
      <c r="F16" s="149">
        <v>600</v>
      </c>
      <c r="G16" s="44"/>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F16*80%</f>
        <v>480</v>
      </c>
      <c r="D18" s="195"/>
      <c r="E18" s="6">
        <f>E16</f>
        <v>1252968600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75" t="s">
        <v>21</v>
      </c>
      <c r="E24" s="57"/>
      <c r="F24" s="57"/>
      <c r="G24" s="57"/>
      <c r="H24" s="57"/>
      <c r="I24" s="39"/>
      <c r="J24" s="39"/>
      <c r="K24" s="39"/>
      <c r="L24" s="39"/>
      <c r="M24" s="39"/>
      <c r="N24" s="1289"/>
    </row>
    <row r="25" spans="1:14">
      <c r="A25" s="142"/>
      <c r="B25" s="59" t="s">
        <v>22</v>
      </c>
      <c r="C25" s="1256" t="s">
        <v>21</v>
      </c>
      <c r="D25" s="1275"/>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t="s">
        <v>21</v>
      </c>
      <c r="D27" s="1256"/>
      <c r="E27" s="57"/>
      <c r="F27" s="57"/>
      <c r="G27" s="57"/>
      <c r="H27" s="57"/>
      <c r="I27" s="39"/>
      <c r="J27" s="39"/>
      <c r="K27" s="39"/>
      <c r="L27" s="39"/>
      <c r="M27" s="39"/>
      <c r="N27" s="1289"/>
    </row>
    <row r="28" spans="1:14">
      <c r="A28" s="142"/>
      <c r="B28" s="90" t="s">
        <v>240</v>
      </c>
      <c r="C28" s="417" t="s">
        <v>21</v>
      </c>
      <c r="D28" s="417"/>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30">
      <c r="A34" s="142"/>
      <c r="B34" s="1302" t="s">
        <v>30</v>
      </c>
      <c r="C34" s="1262">
        <v>40</v>
      </c>
      <c r="D34" s="1256">
        <v>0</v>
      </c>
      <c r="E34" s="59">
        <f>+D34+D35</f>
        <v>0</v>
      </c>
      <c r="F34" s="1234"/>
      <c r="G34" s="57"/>
      <c r="H34" s="57"/>
      <c r="I34" s="39"/>
      <c r="J34" s="39"/>
      <c r="K34" s="39"/>
      <c r="L34" s="39"/>
      <c r="M34" s="39"/>
      <c r="N34" s="1289"/>
    </row>
    <row r="35" spans="1:26" ht="82.5" customHeight="1">
      <c r="A35" s="142"/>
      <c r="B35" s="1302" t="s">
        <v>31</v>
      </c>
      <c r="C35" s="1262">
        <v>60</v>
      </c>
      <c r="D35" s="1256">
        <f>+F145</f>
        <v>0</v>
      </c>
      <c r="E35" s="59"/>
      <c r="F35" s="1234"/>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A38" s="142"/>
      <c r="C38" s="54"/>
      <c r="D38" s="45"/>
      <c r="E38" s="56"/>
      <c r="F38" s="7"/>
      <c r="G38" s="7"/>
      <c r="H38" s="7"/>
      <c r="I38" s="53"/>
      <c r="J38" s="53"/>
      <c r="K38" s="53"/>
      <c r="L38" s="53"/>
      <c r="M38" s="53"/>
    </row>
    <row r="39" spans="1:26" ht="15.75" thickBot="1">
      <c r="M39" s="1521"/>
      <c r="N39" s="1521"/>
    </row>
    <row r="40" spans="1:26">
      <c r="B40" s="8" t="s">
        <v>1080</v>
      </c>
      <c r="M40" s="10"/>
      <c r="N40" s="10"/>
    </row>
    <row r="41" spans="1:26" ht="15.75" thickBot="1">
      <c r="M41" s="10"/>
      <c r="N41" s="10"/>
    </row>
    <row r="42" spans="1:26" s="39" customFormat="1" ht="109.5" customHeight="1">
      <c r="B42" s="11" t="s">
        <v>33</v>
      </c>
      <c r="C42" s="11" t="s">
        <v>34</v>
      </c>
      <c r="D42" s="11" t="s">
        <v>35</v>
      </c>
      <c r="E42" s="11" t="s">
        <v>36</v>
      </c>
      <c r="F42" s="11" t="s">
        <v>37</v>
      </c>
      <c r="G42" s="11" t="s">
        <v>38</v>
      </c>
      <c r="H42" s="11" t="s">
        <v>39</v>
      </c>
      <c r="I42" s="11" t="s">
        <v>40</v>
      </c>
      <c r="J42" s="11" t="s">
        <v>41</v>
      </c>
      <c r="K42" s="11" t="s">
        <v>42</v>
      </c>
      <c r="L42" s="11" t="s">
        <v>43</v>
      </c>
      <c r="M42" s="12" t="s">
        <v>44</v>
      </c>
      <c r="N42" s="11" t="s">
        <v>45</v>
      </c>
      <c r="O42" s="11" t="s">
        <v>46</v>
      </c>
      <c r="P42" s="13" t="s">
        <v>47</v>
      </c>
      <c r="Q42" s="13" t="s">
        <v>48</v>
      </c>
    </row>
    <row r="43" spans="1:26" s="1263" customFormat="1" ht="83.25" customHeight="1">
      <c r="A43" s="1311">
        <v>1</v>
      </c>
      <c r="B43" s="15" t="s">
        <v>6517</v>
      </c>
      <c r="C43" s="15" t="s">
        <v>6517</v>
      </c>
      <c r="D43" s="15" t="s">
        <v>6518</v>
      </c>
      <c r="E43" s="15" t="s">
        <v>6519</v>
      </c>
      <c r="F43" s="15" t="s">
        <v>259</v>
      </c>
      <c r="G43" s="15" t="s">
        <v>5</v>
      </c>
      <c r="H43" s="103">
        <v>41215</v>
      </c>
      <c r="I43" s="103">
        <v>41274</v>
      </c>
      <c r="J43" s="103" t="s">
        <v>19</v>
      </c>
      <c r="K43" s="105">
        <v>2</v>
      </c>
      <c r="L43" s="103" t="s">
        <v>5</v>
      </c>
      <c r="M43" s="186">
        <v>3650</v>
      </c>
      <c r="N43" s="105" t="s">
        <v>5</v>
      </c>
      <c r="O43" s="106">
        <v>1298524000</v>
      </c>
      <c r="P43" s="106">
        <v>70</v>
      </c>
      <c r="Q43" s="1235" t="s">
        <v>6520</v>
      </c>
      <c r="R43" s="64"/>
      <c r="S43" s="64"/>
      <c r="T43" s="64"/>
      <c r="U43" s="64"/>
      <c r="V43" s="64"/>
      <c r="W43" s="64"/>
      <c r="X43" s="64"/>
      <c r="Y43" s="64"/>
      <c r="Z43" s="64"/>
    </row>
    <row r="44" spans="1:26" s="1263" customFormat="1" ht="50.25" customHeight="1">
      <c r="A44" s="1311">
        <f>+A43+1</f>
        <v>2</v>
      </c>
      <c r="B44" s="15" t="s">
        <v>6517</v>
      </c>
      <c r="C44" s="15" t="s">
        <v>6517</v>
      </c>
      <c r="D44" s="15" t="s">
        <v>6518</v>
      </c>
      <c r="E44" s="15" t="s">
        <v>6521</v>
      </c>
      <c r="F44" s="15" t="s">
        <v>259</v>
      </c>
      <c r="G44" s="15" t="s">
        <v>5</v>
      </c>
      <c r="H44" s="103">
        <v>41254</v>
      </c>
      <c r="I44" s="101">
        <v>41961</v>
      </c>
      <c r="J44" s="103" t="s">
        <v>19</v>
      </c>
      <c r="K44" s="105">
        <v>0</v>
      </c>
      <c r="L44" s="105">
        <v>22.5</v>
      </c>
      <c r="M44" s="186">
        <v>4350</v>
      </c>
      <c r="N44" s="105" t="s">
        <v>5</v>
      </c>
      <c r="O44" s="106">
        <v>16146092010</v>
      </c>
      <c r="P44" s="106">
        <v>70</v>
      </c>
      <c r="Q44" s="1235" t="s">
        <v>6522</v>
      </c>
      <c r="R44" s="64"/>
      <c r="S44" s="64"/>
      <c r="T44" s="64"/>
      <c r="U44" s="64"/>
      <c r="V44" s="64"/>
      <c r="W44" s="64"/>
      <c r="X44" s="64"/>
      <c r="Y44" s="64"/>
      <c r="Z44" s="64"/>
    </row>
    <row r="45" spans="1:26" s="1263" customFormat="1" ht="122.25" customHeight="1">
      <c r="A45" s="1311">
        <f t="shared" ref="A45:A50" si="0">+A44+1</f>
        <v>3</v>
      </c>
      <c r="B45" s="15" t="s">
        <v>6517</v>
      </c>
      <c r="C45" s="15" t="s">
        <v>6517</v>
      </c>
      <c r="D45" s="15" t="s">
        <v>6523</v>
      </c>
      <c r="E45" s="98" t="s">
        <v>6524</v>
      </c>
      <c r="F45" s="15" t="s">
        <v>259</v>
      </c>
      <c r="G45" s="15" t="s">
        <v>5</v>
      </c>
      <c r="H45" s="103">
        <v>40878</v>
      </c>
      <c r="I45" s="101">
        <v>41955</v>
      </c>
      <c r="J45" s="103" t="s">
        <v>19</v>
      </c>
      <c r="K45" s="104">
        <v>0</v>
      </c>
      <c r="L45" s="105">
        <v>12</v>
      </c>
      <c r="M45" s="104">
        <v>0</v>
      </c>
      <c r="N45" s="105" t="s">
        <v>5</v>
      </c>
      <c r="O45" s="106">
        <v>25024266169</v>
      </c>
      <c r="P45" s="106">
        <v>71</v>
      </c>
      <c r="Q45" s="464" t="s">
        <v>6525</v>
      </c>
      <c r="R45" s="64"/>
      <c r="S45" s="64"/>
      <c r="T45" s="64"/>
      <c r="U45" s="64"/>
      <c r="V45" s="64"/>
      <c r="W45" s="64"/>
      <c r="X45" s="64"/>
      <c r="Y45" s="64"/>
      <c r="Z45" s="64"/>
    </row>
    <row r="46" spans="1:26" s="1263" customFormat="1" ht="45">
      <c r="A46" s="1311">
        <f t="shared" si="0"/>
        <v>4</v>
      </c>
      <c r="B46" s="15" t="s">
        <v>6517</v>
      </c>
      <c r="C46" s="15" t="s">
        <v>6517</v>
      </c>
      <c r="D46" s="15" t="s">
        <v>6526</v>
      </c>
      <c r="E46" s="98" t="s">
        <v>6527</v>
      </c>
      <c r="F46" s="15" t="s">
        <v>259</v>
      </c>
      <c r="G46" s="15" t="s">
        <v>5</v>
      </c>
      <c r="H46" s="103">
        <v>39783</v>
      </c>
      <c r="I46" s="103">
        <v>40301</v>
      </c>
      <c r="J46" s="103" t="s">
        <v>19</v>
      </c>
      <c r="K46" s="104">
        <v>0</v>
      </c>
      <c r="L46" s="105">
        <v>5</v>
      </c>
      <c r="M46" s="104">
        <v>0</v>
      </c>
      <c r="N46" s="105" t="s">
        <v>5</v>
      </c>
      <c r="O46" s="106">
        <v>1087253221</v>
      </c>
      <c r="P46" s="106">
        <v>72</v>
      </c>
      <c r="Q46" s="464" t="s">
        <v>6528</v>
      </c>
      <c r="R46" s="64"/>
      <c r="S46" s="64"/>
      <c r="T46" s="64"/>
      <c r="U46" s="64"/>
      <c r="V46" s="64"/>
      <c r="W46" s="64"/>
      <c r="X46" s="64"/>
      <c r="Y46" s="64"/>
      <c r="Z46" s="64"/>
    </row>
    <row r="47" spans="1:26" s="1263" customFormat="1" ht="30">
      <c r="A47" s="1311">
        <f t="shared" si="0"/>
        <v>5</v>
      </c>
      <c r="B47" s="15" t="s">
        <v>6517</v>
      </c>
      <c r="C47" s="15" t="s">
        <v>6517</v>
      </c>
      <c r="D47" s="15" t="s">
        <v>6526</v>
      </c>
      <c r="E47" s="98" t="s">
        <v>6529</v>
      </c>
      <c r="F47" s="15" t="s">
        <v>259</v>
      </c>
      <c r="G47" s="15" t="s">
        <v>5</v>
      </c>
      <c r="H47" s="103">
        <v>40581</v>
      </c>
      <c r="I47" s="103">
        <v>40847</v>
      </c>
      <c r="J47" s="103" t="s">
        <v>19</v>
      </c>
      <c r="K47" s="104">
        <v>0</v>
      </c>
      <c r="L47" s="105">
        <v>8.8000000000000007</v>
      </c>
      <c r="M47" s="104">
        <v>0</v>
      </c>
      <c r="N47" s="105" t="s">
        <v>5</v>
      </c>
      <c r="O47" s="106">
        <v>1074373466</v>
      </c>
      <c r="P47" s="106">
        <v>72</v>
      </c>
      <c r="Q47" s="464" t="s">
        <v>6530</v>
      </c>
      <c r="R47" s="64"/>
      <c r="S47" s="64"/>
      <c r="T47" s="64"/>
      <c r="U47" s="64"/>
      <c r="V47" s="64"/>
      <c r="W47" s="64"/>
      <c r="X47" s="64"/>
      <c r="Y47" s="64"/>
      <c r="Z47" s="64"/>
    </row>
    <row r="48" spans="1:26" s="1263" customFormat="1" ht="30">
      <c r="A48" s="1311">
        <f t="shared" si="0"/>
        <v>6</v>
      </c>
      <c r="B48" s="15" t="s">
        <v>6517</v>
      </c>
      <c r="C48" s="15" t="s">
        <v>6517</v>
      </c>
      <c r="D48" s="15" t="s">
        <v>6526</v>
      </c>
      <c r="E48" s="98" t="s">
        <v>6531</v>
      </c>
      <c r="F48" s="15" t="s">
        <v>259</v>
      </c>
      <c r="G48" s="15" t="s">
        <v>5</v>
      </c>
      <c r="H48" s="103">
        <v>40182</v>
      </c>
      <c r="I48" s="103">
        <v>40543</v>
      </c>
      <c r="J48" s="103" t="s">
        <v>19</v>
      </c>
      <c r="K48" s="104">
        <v>0</v>
      </c>
      <c r="L48" s="105">
        <v>7.8</v>
      </c>
      <c r="M48" s="104">
        <v>0</v>
      </c>
      <c r="N48" s="105" t="s">
        <v>5</v>
      </c>
      <c r="O48" s="106">
        <v>795712000</v>
      </c>
      <c r="P48" s="106">
        <v>72</v>
      </c>
      <c r="Q48" s="464" t="s">
        <v>6530</v>
      </c>
      <c r="R48" s="64"/>
      <c r="S48" s="64"/>
      <c r="T48" s="64"/>
      <c r="U48" s="64"/>
      <c r="V48" s="64"/>
      <c r="W48" s="64"/>
      <c r="X48" s="64"/>
      <c r="Y48" s="64"/>
      <c r="Z48" s="64"/>
    </row>
    <row r="49" spans="1:26" s="1263" customFormat="1" ht="45">
      <c r="A49" s="1311">
        <f t="shared" si="0"/>
        <v>7</v>
      </c>
      <c r="B49" s="15"/>
      <c r="C49" s="15" t="s">
        <v>6517</v>
      </c>
      <c r="D49" s="15" t="s">
        <v>6526</v>
      </c>
      <c r="E49" s="98" t="s">
        <v>6532</v>
      </c>
      <c r="F49" s="15" t="s">
        <v>259</v>
      </c>
      <c r="G49" s="15" t="s">
        <v>5</v>
      </c>
      <c r="H49" s="103">
        <v>40581</v>
      </c>
      <c r="I49" s="103">
        <v>40847</v>
      </c>
      <c r="J49" s="103" t="s">
        <v>19</v>
      </c>
      <c r="K49" s="104">
        <v>0</v>
      </c>
      <c r="L49" s="104">
        <v>8</v>
      </c>
      <c r="M49" s="104">
        <v>0</v>
      </c>
      <c r="N49" s="105" t="s">
        <v>5</v>
      </c>
      <c r="O49" s="106">
        <v>663082757</v>
      </c>
      <c r="P49" s="106">
        <v>72</v>
      </c>
      <c r="Q49" s="464" t="s">
        <v>6533</v>
      </c>
      <c r="R49" s="64"/>
      <c r="S49" s="64"/>
      <c r="T49" s="64"/>
      <c r="U49" s="64"/>
      <c r="V49" s="64"/>
      <c r="W49" s="64"/>
      <c r="X49" s="64"/>
      <c r="Y49" s="64"/>
      <c r="Z49" s="64"/>
    </row>
    <row r="50" spans="1:26" s="1263" customFormat="1" ht="73.5" customHeight="1">
      <c r="A50" s="1311">
        <f t="shared" si="0"/>
        <v>8</v>
      </c>
      <c r="B50" s="15" t="s">
        <v>6517</v>
      </c>
      <c r="C50" s="15" t="s">
        <v>6517</v>
      </c>
      <c r="D50" s="15" t="s">
        <v>6526</v>
      </c>
      <c r="E50" s="98" t="s">
        <v>6534</v>
      </c>
      <c r="F50" s="15" t="s">
        <v>259</v>
      </c>
      <c r="G50" s="15" t="s">
        <v>5</v>
      </c>
      <c r="H50" s="103">
        <v>40427</v>
      </c>
      <c r="I50" s="103">
        <v>40574</v>
      </c>
      <c r="J50" s="103" t="s">
        <v>19</v>
      </c>
      <c r="K50" s="576">
        <v>0</v>
      </c>
      <c r="L50" s="105">
        <v>1</v>
      </c>
      <c r="M50" s="104">
        <v>0</v>
      </c>
      <c r="N50" s="105" t="s">
        <v>5</v>
      </c>
      <c r="O50" s="106">
        <v>595786333</v>
      </c>
      <c r="P50" s="106">
        <v>72</v>
      </c>
      <c r="Q50" s="464" t="s">
        <v>6535</v>
      </c>
      <c r="R50" s="64"/>
      <c r="S50" s="64"/>
      <c r="T50" s="64"/>
      <c r="U50" s="64"/>
      <c r="V50" s="64"/>
      <c r="W50" s="64"/>
      <c r="X50" s="64"/>
      <c r="Y50" s="64"/>
      <c r="Z50" s="64"/>
    </row>
    <row r="51" spans="1:26" s="1263" customFormat="1">
      <c r="A51" s="1311"/>
      <c r="B51" s="17" t="s">
        <v>29</v>
      </c>
      <c r="C51" s="16"/>
      <c r="D51" s="15"/>
      <c r="E51" s="98"/>
      <c r="F51" s="16"/>
      <c r="G51" s="16"/>
      <c r="H51" s="16"/>
      <c r="I51" s="103"/>
      <c r="J51" s="103"/>
      <c r="K51" s="109">
        <f>SUM(K43:K50)</f>
        <v>2</v>
      </c>
      <c r="L51" s="109">
        <f>SUM(L43:L50)</f>
        <v>65.099999999999994</v>
      </c>
      <c r="M51" s="110">
        <f>SUM(M43:M50)</f>
        <v>8000</v>
      </c>
      <c r="N51" s="109">
        <f>SUM(N43:N50)</f>
        <v>0</v>
      </c>
      <c r="O51" s="106"/>
      <c r="P51" s="106"/>
      <c r="Q51" s="18"/>
    </row>
    <row r="52" spans="1:26" s="66" customFormat="1">
      <c r="E52" s="68"/>
    </row>
    <row r="53" spans="1:26" s="66" customFormat="1">
      <c r="B53" s="1587" t="s">
        <v>57</v>
      </c>
      <c r="C53" s="1587" t="s">
        <v>58</v>
      </c>
      <c r="D53" s="1589" t="s">
        <v>59</v>
      </c>
      <c r="E53" s="1589"/>
    </row>
    <row r="54" spans="1:26" s="66" customFormat="1">
      <c r="B54" s="1588"/>
      <c r="C54" s="1588"/>
      <c r="D54" s="1283" t="s">
        <v>60</v>
      </c>
      <c r="E54" s="118" t="s">
        <v>61</v>
      </c>
    </row>
    <row r="55" spans="1:26" s="66" customFormat="1" ht="30.6" customHeight="1">
      <c r="B55" s="19" t="s">
        <v>62</v>
      </c>
      <c r="C55" s="160" t="s">
        <v>6536</v>
      </c>
      <c r="D55" s="90"/>
      <c r="E55" s="90" t="s">
        <v>21</v>
      </c>
      <c r="F55" s="112"/>
      <c r="G55" s="112"/>
      <c r="H55" s="112"/>
      <c r="I55" s="112"/>
      <c r="J55" s="112"/>
      <c r="K55" s="112"/>
      <c r="L55" s="112"/>
      <c r="M55" s="112"/>
    </row>
    <row r="56" spans="1:26" s="66" customFormat="1" ht="30" customHeight="1">
      <c r="B56" s="19" t="s">
        <v>64</v>
      </c>
      <c r="C56" s="286" t="s">
        <v>6872</v>
      </c>
      <c r="D56" s="90" t="s">
        <v>21</v>
      </c>
      <c r="E56" s="90"/>
    </row>
    <row r="57" spans="1:26" s="66" customFormat="1">
      <c r="B57" s="113"/>
      <c r="C57" s="1512"/>
      <c r="D57" s="1512"/>
      <c r="E57" s="1512"/>
      <c r="F57" s="1512"/>
      <c r="G57" s="1512"/>
      <c r="H57" s="1512"/>
      <c r="I57" s="1512"/>
      <c r="J57" s="1512"/>
      <c r="K57" s="1512"/>
      <c r="L57" s="1512"/>
      <c r="M57" s="1512"/>
      <c r="N57" s="1512"/>
    </row>
    <row r="58" spans="1:26" ht="28.15" customHeight="1" thickBot="1"/>
    <row r="59" spans="1:26" ht="15.75" thickBot="1">
      <c r="B59" s="1513" t="s">
        <v>65</v>
      </c>
      <c r="C59" s="1513"/>
      <c r="D59" s="1513"/>
      <c r="E59" s="1513"/>
      <c r="F59" s="1513"/>
      <c r="G59" s="1513"/>
      <c r="H59" s="1513"/>
      <c r="I59" s="1513"/>
      <c r="J59" s="1513"/>
      <c r="K59" s="1513"/>
      <c r="L59" s="1513"/>
      <c r="M59" s="1513"/>
      <c r="N59" s="1513"/>
    </row>
    <row r="62" spans="1:26" ht="109.5" customHeight="1">
      <c r="B62" s="1309" t="s">
        <v>66</v>
      </c>
      <c r="C62" s="22" t="s">
        <v>67</v>
      </c>
      <c r="D62" s="22" t="s">
        <v>68</v>
      </c>
      <c r="E62" s="22" t="s">
        <v>69</v>
      </c>
      <c r="F62" s="22" t="s">
        <v>70</v>
      </c>
      <c r="G62" s="22" t="s">
        <v>71</v>
      </c>
      <c r="H62" s="22" t="s">
        <v>72</v>
      </c>
      <c r="I62" s="22" t="s">
        <v>73</v>
      </c>
      <c r="J62" s="22" t="s">
        <v>74</v>
      </c>
      <c r="K62" s="22" t="s">
        <v>75</v>
      </c>
      <c r="L62" s="22" t="s">
        <v>76</v>
      </c>
      <c r="M62" s="23" t="s">
        <v>77</v>
      </c>
      <c r="N62" s="23" t="s">
        <v>78</v>
      </c>
      <c r="O62" s="1522" t="s">
        <v>79</v>
      </c>
      <c r="P62" s="1523"/>
      <c r="Q62" s="22" t="s">
        <v>80</v>
      </c>
    </row>
    <row r="63" spans="1:26">
      <c r="B63" s="72" t="s">
        <v>6537</v>
      </c>
      <c r="C63" s="72" t="s">
        <v>251</v>
      </c>
      <c r="D63" s="74" t="s">
        <v>6588</v>
      </c>
      <c r="E63" s="74">
        <v>600</v>
      </c>
      <c r="F63" s="76" t="s">
        <v>5</v>
      </c>
      <c r="G63" s="76" t="s">
        <v>5</v>
      </c>
      <c r="H63" s="76" t="s">
        <v>5</v>
      </c>
      <c r="I63" s="77" t="s">
        <v>18</v>
      </c>
      <c r="J63" s="76" t="s">
        <v>5</v>
      </c>
      <c r="K63" s="76" t="s">
        <v>5</v>
      </c>
      <c r="L63" s="76" t="s">
        <v>5</v>
      </c>
      <c r="M63" s="76" t="s">
        <v>5</v>
      </c>
      <c r="N63" s="76" t="s">
        <v>5</v>
      </c>
      <c r="O63" s="1526"/>
      <c r="P63" s="1527"/>
      <c r="Q63" s="59" t="s">
        <v>18</v>
      </c>
    </row>
    <row r="64" spans="1:26">
      <c r="B64" s="28" t="s">
        <v>84</v>
      </c>
    </row>
    <row r="65" spans="2:17">
      <c r="B65" s="28" t="s">
        <v>85</v>
      </c>
    </row>
    <row r="66" spans="2:17">
      <c r="B66" s="28" t="s">
        <v>86</v>
      </c>
    </row>
    <row r="68" spans="2:17" ht="15.75" thickBot="1"/>
    <row r="69" spans="2:17" ht="15.75" thickBot="1">
      <c r="B69" s="1532" t="s">
        <v>87</v>
      </c>
      <c r="C69" s="1533"/>
      <c r="D69" s="1533"/>
      <c r="E69" s="1533"/>
      <c r="F69" s="1533"/>
      <c r="G69" s="1533"/>
      <c r="H69" s="1533"/>
      <c r="I69" s="1533"/>
      <c r="J69" s="1533"/>
      <c r="K69" s="1533"/>
      <c r="L69" s="1533"/>
      <c r="M69" s="1533"/>
      <c r="N69" s="1534"/>
    </row>
    <row r="72" spans="2:17" ht="76.5" customHeight="1">
      <c r="B72" s="1309" t="s">
        <v>88</v>
      </c>
      <c r="C72" s="1309" t="s">
        <v>89</v>
      </c>
      <c r="D72" s="1309" t="s">
        <v>90</v>
      </c>
      <c r="E72" s="1309" t="s">
        <v>91</v>
      </c>
      <c r="F72" s="1309" t="s">
        <v>92</v>
      </c>
      <c r="G72" s="1309" t="s">
        <v>93</v>
      </c>
      <c r="H72" s="1309" t="s">
        <v>94</v>
      </c>
      <c r="I72" s="1309" t="s">
        <v>95</v>
      </c>
      <c r="J72" s="1522" t="s">
        <v>164</v>
      </c>
      <c r="K72" s="1529"/>
      <c r="L72" s="1523"/>
      <c r="M72" s="1309" t="s">
        <v>97</v>
      </c>
      <c r="N72" s="1309" t="s">
        <v>234</v>
      </c>
      <c r="O72" s="1309" t="s">
        <v>235</v>
      </c>
      <c r="P72" s="1522" t="s">
        <v>79</v>
      </c>
      <c r="Q72" s="1523"/>
    </row>
    <row r="73" spans="2:17" s="30" customFormat="1" ht="255">
      <c r="B73" s="78" t="s">
        <v>98</v>
      </c>
      <c r="C73" s="78" t="s">
        <v>1823</v>
      </c>
      <c r="D73" s="78" t="s">
        <v>6589</v>
      </c>
      <c r="E73" s="78">
        <v>34610391</v>
      </c>
      <c r="F73" s="78" t="s">
        <v>359</v>
      </c>
      <c r="G73" s="78" t="s">
        <v>1194</v>
      </c>
      <c r="H73" s="216">
        <v>38946</v>
      </c>
      <c r="I73" s="91">
        <v>32543</v>
      </c>
      <c r="J73" s="78" t="s">
        <v>6590</v>
      </c>
      <c r="K73" s="78" t="s">
        <v>6591</v>
      </c>
      <c r="L73" s="1278" t="s">
        <v>6542</v>
      </c>
      <c r="M73" s="78" t="s">
        <v>18</v>
      </c>
      <c r="N73" s="78" t="s">
        <v>18</v>
      </c>
      <c r="O73" s="78" t="s">
        <v>18</v>
      </c>
      <c r="P73" s="1593" t="s">
        <v>1944</v>
      </c>
      <c r="Q73" s="1593"/>
    </row>
    <row r="74" spans="2:17" s="30" customFormat="1" ht="240">
      <c r="B74" s="78" t="s">
        <v>443</v>
      </c>
      <c r="C74" s="78" t="s">
        <v>1836</v>
      </c>
      <c r="D74" s="78" t="s">
        <v>6592</v>
      </c>
      <c r="E74" s="78">
        <v>1062276349</v>
      </c>
      <c r="F74" s="78" t="s">
        <v>1104</v>
      </c>
      <c r="G74" s="78" t="s">
        <v>1105</v>
      </c>
      <c r="H74" s="216">
        <v>41803</v>
      </c>
      <c r="I74" s="91" t="s">
        <v>5</v>
      </c>
      <c r="J74" s="78" t="s">
        <v>3002</v>
      </c>
      <c r="K74" s="91" t="s">
        <v>6593</v>
      </c>
      <c r="L74" s="382" t="s">
        <v>6548</v>
      </c>
      <c r="M74" s="78" t="s">
        <v>18</v>
      </c>
      <c r="N74" s="78" t="s">
        <v>18</v>
      </c>
      <c r="O74" s="78" t="s">
        <v>18</v>
      </c>
      <c r="P74" s="1530"/>
      <c r="Q74" s="1531"/>
    </row>
    <row r="75" spans="2:17" s="30" customFormat="1" ht="240">
      <c r="B75" s="78" t="s">
        <v>443</v>
      </c>
      <c r="C75" s="78" t="s">
        <v>1836</v>
      </c>
      <c r="D75" s="78" t="s">
        <v>6594</v>
      </c>
      <c r="E75" s="78">
        <v>1113639972</v>
      </c>
      <c r="F75" s="78" t="s">
        <v>277</v>
      </c>
      <c r="G75" s="78" t="s">
        <v>6595</v>
      </c>
      <c r="H75" s="216">
        <v>41986</v>
      </c>
      <c r="I75" s="91" t="s">
        <v>5</v>
      </c>
      <c r="J75" s="78" t="s">
        <v>6596</v>
      </c>
      <c r="K75" s="78" t="s">
        <v>6597</v>
      </c>
      <c r="L75" s="382" t="s">
        <v>6548</v>
      </c>
      <c r="M75" s="78" t="s">
        <v>18</v>
      </c>
      <c r="N75" s="78" t="s">
        <v>18</v>
      </c>
      <c r="O75" s="78" t="s">
        <v>18</v>
      </c>
      <c r="P75" s="1593"/>
      <c r="Q75" s="1593"/>
    </row>
    <row r="76" spans="2:17" s="30" customFormat="1" ht="240">
      <c r="B76" s="78" t="s">
        <v>98</v>
      </c>
      <c r="C76" s="78" t="s">
        <v>1823</v>
      </c>
      <c r="D76" s="78" t="s">
        <v>6598</v>
      </c>
      <c r="E76" s="78">
        <v>25529776</v>
      </c>
      <c r="F76" s="78" t="s">
        <v>6599</v>
      </c>
      <c r="G76" s="78" t="s">
        <v>266</v>
      </c>
      <c r="H76" s="216">
        <v>41039</v>
      </c>
      <c r="I76" s="91" t="s">
        <v>5</v>
      </c>
      <c r="J76" s="78" t="s">
        <v>6600</v>
      </c>
      <c r="K76" s="91" t="s">
        <v>6601</v>
      </c>
      <c r="L76" s="382" t="s">
        <v>6548</v>
      </c>
      <c r="M76" s="78" t="s">
        <v>18</v>
      </c>
      <c r="N76" s="78"/>
      <c r="O76" s="78"/>
      <c r="P76" s="1593"/>
      <c r="Q76" s="1593"/>
    </row>
    <row r="77" spans="2:17" s="30" customFormat="1" ht="240">
      <c r="B77" s="78" t="s">
        <v>443</v>
      </c>
      <c r="C77" s="78" t="s">
        <v>1836</v>
      </c>
      <c r="D77" s="78" t="s">
        <v>6602</v>
      </c>
      <c r="E77" s="78">
        <v>25530290</v>
      </c>
      <c r="F77" s="78" t="s">
        <v>277</v>
      </c>
      <c r="G77" s="78" t="s">
        <v>278</v>
      </c>
      <c r="H77" s="216">
        <v>40144</v>
      </c>
      <c r="I77" s="91" t="s">
        <v>5</v>
      </c>
      <c r="J77" s="78" t="s">
        <v>6603</v>
      </c>
      <c r="K77" s="91" t="s">
        <v>6604</v>
      </c>
      <c r="L77" s="382" t="s">
        <v>6548</v>
      </c>
      <c r="M77" s="78" t="s">
        <v>18</v>
      </c>
      <c r="N77" s="78" t="s">
        <v>259</v>
      </c>
      <c r="O77" s="78" t="s">
        <v>18</v>
      </c>
      <c r="P77" s="1530"/>
      <c r="Q77" s="1531"/>
    </row>
    <row r="78" spans="2:17" s="30" customFormat="1" ht="240">
      <c r="B78" s="78" t="s">
        <v>443</v>
      </c>
      <c r="C78" s="78" t="s">
        <v>1836</v>
      </c>
      <c r="D78" s="78" t="s">
        <v>6605</v>
      </c>
      <c r="E78" s="78">
        <v>1144158019</v>
      </c>
      <c r="F78" s="78" t="s">
        <v>277</v>
      </c>
      <c r="G78" s="78" t="s">
        <v>3639</v>
      </c>
      <c r="H78" s="216">
        <v>41867</v>
      </c>
      <c r="I78" s="91">
        <v>145997</v>
      </c>
      <c r="J78" s="78" t="s">
        <v>6606</v>
      </c>
      <c r="K78" s="91" t="s">
        <v>6607</v>
      </c>
      <c r="L78" s="382" t="s">
        <v>6548</v>
      </c>
      <c r="M78" s="78" t="s">
        <v>18</v>
      </c>
      <c r="N78" s="78" t="s">
        <v>18</v>
      </c>
      <c r="O78" s="78" t="s">
        <v>18</v>
      </c>
      <c r="P78" s="1593" t="s">
        <v>1944</v>
      </c>
      <c r="Q78" s="1593"/>
    </row>
    <row r="80" spans="2:17" ht="15.75" thickBot="1"/>
    <row r="81" spans="1:26" ht="15.75" thickBot="1">
      <c r="B81" s="1532" t="s">
        <v>139</v>
      </c>
      <c r="C81" s="1533"/>
      <c r="D81" s="1533"/>
      <c r="E81" s="1533"/>
      <c r="F81" s="1533"/>
      <c r="G81" s="1533"/>
      <c r="H81" s="1533"/>
      <c r="I81" s="1533"/>
      <c r="J81" s="1533"/>
      <c r="K81" s="1533"/>
      <c r="L81" s="1533"/>
      <c r="M81" s="1533"/>
      <c r="N81" s="1534"/>
    </row>
    <row r="84" spans="1:26" ht="46.15" customHeight="1">
      <c r="B84" s="22" t="s">
        <v>17</v>
      </c>
      <c r="C84" s="22" t="s">
        <v>80</v>
      </c>
      <c r="D84" s="1522" t="s">
        <v>79</v>
      </c>
      <c r="E84" s="1523"/>
    </row>
    <row r="85" spans="1:26" ht="46.9" customHeight="1">
      <c r="B85" s="78" t="s">
        <v>140</v>
      </c>
      <c r="C85" s="59" t="s">
        <v>18</v>
      </c>
      <c r="D85" s="1535"/>
      <c r="E85" s="1535"/>
    </row>
    <row r="88" spans="1:26">
      <c r="B88" s="1505" t="s">
        <v>141</v>
      </c>
      <c r="C88" s="1506"/>
      <c r="D88" s="1506"/>
      <c r="E88" s="1506"/>
      <c r="F88" s="1506"/>
      <c r="G88" s="1506"/>
      <c r="H88" s="1506"/>
      <c r="I88" s="1506"/>
      <c r="J88" s="1506"/>
      <c r="K88" s="1506"/>
      <c r="L88" s="1506"/>
      <c r="M88" s="1506"/>
      <c r="N88" s="1506"/>
      <c r="O88" s="1506"/>
      <c r="P88" s="1506"/>
    </row>
    <row r="90" spans="1:26" ht="15.75" thickBot="1"/>
    <row r="91" spans="1:26" ht="15.75" thickBot="1">
      <c r="B91" s="1532" t="s">
        <v>142</v>
      </c>
      <c r="C91" s="1533"/>
      <c r="D91" s="1533"/>
      <c r="E91" s="1533"/>
      <c r="F91" s="1533"/>
      <c r="G91" s="1533"/>
      <c r="H91" s="1533"/>
      <c r="I91" s="1533"/>
      <c r="J91" s="1533"/>
      <c r="K91" s="1533"/>
      <c r="L91" s="1533"/>
      <c r="M91" s="1533"/>
      <c r="N91" s="1534"/>
    </row>
    <row r="93" spans="1:26" ht="15.75" thickBot="1">
      <c r="M93" s="10"/>
      <c r="N93" s="10"/>
    </row>
    <row r="94" spans="1:26" s="39" customFormat="1" ht="109.5" customHeight="1">
      <c r="B94" s="11" t="s">
        <v>33</v>
      </c>
      <c r="C94" s="11" t="s">
        <v>34</v>
      </c>
      <c r="D94" s="11" t="s">
        <v>35</v>
      </c>
      <c r="E94" s="11" t="s">
        <v>36</v>
      </c>
      <c r="F94" s="11" t="s">
        <v>37</v>
      </c>
      <c r="G94" s="11" t="s">
        <v>38</v>
      </c>
      <c r="H94" s="11" t="s">
        <v>39</v>
      </c>
      <c r="I94" s="11" t="s">
        <v>40</v>
      </c>
      <c r="J94" s="11" t="s">
        <v>41</v>
      </c>
      <c r="K94" s="11" t="s">
        <v>42</v>
      </c>
      <c r="L94" s="11" t="s">
        <v>43</v>
      </c>
      <c r="M94" s="12" t="s">
        <v>44</v>
      </c>
      <c r="N94" s="11" t="s">
        <v>45</v>
      </c>
      <c r="O94" s="11" t="s">
        <v>46</v>
      </c>
      <c r="P94" s="13" t="s">
        <v>47</v>
      </c>
      <c r="Q94" s="13" t="s">
        <v>48</v>
      </c>
    </row>
    <row r="95" spans="1:26" s="1263" customFormat="1" ht="84" customHeight="1">
      <c r="A95" s="1311">
        <v>1</v>
      </c>
      <c r="B95" s="15" t="s">
        <v>6517</v>
      </c>
      <c r="C95" s="1238" t="s">
        <v>6554</v>
      </c>
      <c r="D95" s="15"/>
      <c r="E95" s="338" t="s">
        <v>6527</v>
      </c>
      <c r="F95" s="1238" t="s">
        <v>6555</v>
      </c>
      <c r="G95" s="99" t="s">
        <v>5</v>
      </c>
      <c r="H95" s="103">
        <v>39783</v>
      </c>
      <c r="I95" s="103">
        <v>40301</v>
      </c>
      <c r="J95" s="103" t="s">
        <v>19</v>
      </c>
      <c r="K95" s="105">
        <v>0</v>
      </c>
      <c r="L95" s="105">
        <f>(DAYS360(H95,I95))/30</f>
        <v>17.066666666666666</v>
      </c>
      <c r="M95" s="105">
        <v>0</v>
      </c>
      <c r="N95" s="105" t="s">
        <v>51</v>
      </c>
      <c r="O95" s="106">
        <v>1807253221</v>
      </c>
      <c r="P95" s="106"/>
      <c r="Q95" s="1235" t="s">
        <v>6556</v>
      </c>
      <c r="R95" s="64"/>
      <c r="S95" s="64"/>
      <c r="T95" s="64"/>
      <c r="U95" s="64"/>
      <c r="V95" s="64"/>
      <c r="W95" s="64"/>
      <c r="X95" s="64"/>
      <c r="Y95" s="64"/>
      <c r="Z95" s="64"/>
    </row>
    <row r="96" spans="1:26" s="1263" customFormat="1" ht="100.5" customHeight="1">
      <c r="A96" s="1311">
        <f>A95+1</f>
        <v>2</v>
      </c>
      <c r="B96" s="15" t="s">
        <v>6517</v>
      </c>
      <c r="C96" s="1238" t="s">
        <v>6554</v>
      </c>
      <c r="D96" s="15"/>
      <c r="E96" s="114" t="s">
        <v>6557</v>
      </c>
      <c r="F96" s="1238" t="s">
        <v>6558</v>
      </c>
      <c r="G96" s="99" t="s">
        <v>5</v>
      </c>
      <c r="H96" s="103">
        <v>40182</v>
      </c>
      <c r="I96" s="103">
        <v>40543</v>
      </c>
      <c r="J96" s="103" t="s">
        <v>19</v>
      </c>
      <c r="K96" s="105">
        <v>0</v>
      </c>
      <c r="L96" s="105">
        <f t="shared" ref="L96:L113" si="1">(DAYS360(H96,I96))/30</f>
        <v>11.9</v>
      </c>
      <c r="M96" s="105">
        <v>0</v>
      </c>
      <c r="N96" s="105" t="s">
        <v>51</v>
      </c>
      <c r="O96" s="106">
        <v>795712000</v>
      </c>
      <c r="P96" s="106"/>
      <c r="Q96" s="1235" t="s">
        <v>6556</v>
      </c>
      <c r="R96" s="64"/>
      <c r="S96" s="64"/>
      <c r="T96" s="64"/>
      <c r="U96" s="64"/>
      <c r="V96" s="64"/>
      <c r="W96" s="64"/>
      <c r="X96" s="64"/>
      <c r="Y96" s="64"/>
      <c r="Z96" s="64"/>
    </row>
    <row r="97" spans="1:26" s="1263" customFormat="1" ht="75" customHeight="1">
      <c r="A97" s="1311">
        <f t="shared" ref="A97:A113" si="2">A96+1</f>
        <v>3</v>
      </c>
      <c r="B97" s="15" t="s">
        <v>6517</v>
      </c>
      <c r="C97" s="1238" t="s">
        <v>6554</v>
      </c>
      <c r="D97" s="15"/>
      <c r="E97" s="114" t="s">
        <v>6534</v>
      </c>
      <c r="F97" s="1238" t="s">
        <v>6555</v>
      </c>
      <c r="G97" s="99" t="s">
        <v>5</v>
      </c>
      <c r="H97" s="103">
        <v>40427</v>
      </c>
      <c r="I97" s="103">
        <v>40574</v>
      </c>
      <c r="J97" s="103" t="s">
        <v>19</v>
      </c>
      <c r="K97" s="105">
        <v>0</v>
      </c>
      <c r="L97" s="105">
        <f t="shared" si="1"/>
        <v>4.833333333333333</v>
      </c>
      <c r="M97" s="105">
        <v>0</v>
      </c>
      <c r="N97" s="105" t="s">
        <v>51</v>
      </c>
      <c r="O97" s="106">
        <v>595786333</v>
      </c>
      <c r="P97" s="106"/>
      <c r="Q97" s="1235" t="s">
        <v>6559</v>
      </c>
      <c r="R97" s="64"/>
      <c r="S97" s="64"/>
      <c r="T97" s="64"/>
      <c r="U97" s="64"/>
      <c r="V97" s="64"/>
      <c r="W97" s="64"/>
      <c r="X97" s="64"/>
      <c r="Y97" s="64"/>
      <c r="Z97" s="64"/>
    </row>
    <row r="98" spans="1:26" s="1263" customFormat="1" ht="81.75" customHeight="1">
      <c r="A98" s="1311">
        <f t="shared" si="2"/>
        <v>4</v>
      </c>
      <c r="B98" s="15" t="s">
        <v>6517</v>
      </c>
      <c r="C98" s="1238" t="s">
        <v>6560</v>
      </c>
      <c r="D98" s="15"/>
      <c r="E98" s="580" t="s">
        <v>6561</v>
      </c>
      <c r="F98" s="1238" t="s">
        <v>6562</v>
      </c>
      <c r="G98" s="99" t="s">
        <v>5</v>
      </c>
      <c r="H98" s="103">
        <v>40196</v>
      </c>
      <c r="I98" s="103">
        <v>40535</v>
      </c>
      <c r="J98" s="103" t="s">
        <v>19</v>
      </c>
      <c r="K98" s="105">
        <v>0</v>
      </c>
      <c r="L98" s="105">
        <f t="shared" si="1"/>
        <v>11.166666666666666</v>
      </c>
      <c r="M98" s="105">
        <v>0</v>
      </c>
      <c r="N98" s="105" t="s">
        <v>51</v>
      </c>
      <c r="O98" s="106">
        <v>480000000</v>
      </c>
      <c r="P98" s="106"/>
      <c r="Q98" s="1235" t="s">
        <v>6563</v>
      </c>
      <c r="R98" s="64"/>
      <c r="S98" s="64"/>
      <c r="T98" s="64"/>
      <c r="U98" s="64"/>
      <c r="V98" s="64"/>
      <c r="W98" s="64"/>
      <c r="X98" s="64"/>
      <c r="Y98" s="64"/>
      <c r="Z98" s="64"/>
    </row>
    <row r="99" spans="1:26" s="1263" customFormat="1" ht="83.25" customHeight="1">
      <c r="A99" s="1311">
        <f t="shared" si="2"/>
        <v>5</v>
      </c>
      <c r="B99" s="15" t="s">
        <v>6517</v>
      </c>
      <c r="C99" s="1238" t="s">
        <v>6554</v>
      </c>
      <c r="D99" s="15"/>
      <c r="E99" s="580" t="s">
        <v>6564</v>
      </c>
      <c r="F99" s="1238" t="s">
        <v>6558</v>
      </c>
      <c r="G99" s="99" t="s">
        <v>5</v>
      </c>
      <c r="H99" s="103">
        <v>40581</v>
      </c>
      <c r="I99" s="103">
        <v>40847</v>
      </c>
      <c r="J99" s="103" t="s">
        <v>19</v>
      </c>
      <c r="K99" s="105">
        <v>0</v>
      </c>
      <c r="L99" s="105">
        <f t="shared" si="1"/>
        <v>8.8000000000000007</v>
      </c>
      <c r="M99" s="105">
        <v>0</v>
      </c>
      <c r="N99" s="105" t="s">
        <v>51</v>
      </c>
      <c r="O99" s="106">
        <v>663082757</v>
      </c>
      <c r="P99" s="106"/>
      <c r="Q99" s="1235" t="s">
        <v>6565</v>
      </c>
      <c r="R99" s="64"/>
      <c r="S99" s="64"/>
      <c r="T99" s="64"/>
      <c r="U99" s="64"/>
      <c r="V99" s="64"/>
      <c r="W99" s="64"/>
      <c r="X99" s="64"/>
      <c r="Y99" s="64"/>
      <c r="Z99" s="64"/>
    </row>
    <row r="100" spans="1:26" s="1263" customFormat="1" ht="59.25" customHeight="1">
      <c r="A100" s="1311">
        <f t="shared" si="2"/>
        <v>6</v>
      </c>
      <c r="B100" s="15" t="s">
        <v>6517</v>
      </c>
      <c r="C100" s="1238" t="s">
        <v>6554</v>
      </c>
      <c r="D100" s="15"/>
      <c r="E100" s="114" t="s">
        <v>6529</v>
      </c>
      <c r="F100" s="1238" t="s">
        <v>6555</v>
      </c>
      <c r="G100" s="99" t="s">
        <v>5</v>
      </c>
      <c r="H100" s="103">
        <v>40581</v>
      </c>
      <c r="I100" s="103">
        <v>40848</v>
      </c>
      <c r="J100" s="103" t="s">
        <v>19</v>
      </c>
      <c r="K100" s="105">
        <v>0</v>
      </c>
      <c r="L100" s="105">
        <f t="shared" si="1"/>
        <v>8.8000000000000007</v>
      </c>
      <c r="M100" s="105">
        <v>0</v>
      </c>
      <c r="N100" s="105" t="s">
        <v>51</v>
      </c>
      <c r="O100" s="106">
        <v>1074373466</v>
      </c>
      <c r="P100" s="106"/>
      <c r="Q100" s="1235" t="s">
        <v>6559</v>
      </c>
      <c r="R100" s="64"/>
      <c r="S100" s="64"/>
      <c r="T100" s="64"/>
      <c r="U100" s="64"/>
      <c r="V100" s="64"/>
      <c r="W100" s="64"/>
      <c r="X100" s="64"/>
      <c r="Y100" s="64"/>
      <c r="Z100" s="64"/>
    </row>
    <row r="101" spans="1:26" s="1263" customFormat="1" ht="48.75" customHeight="1">
      <c r="A101" s="1311">
        <f t="shared" si="2"/>
        <v>7</v>
      </c>
      <c r="B101" s="15" t="s">
        <v>6517</v>
      </c>
      <c r="C101" s="1238" t="s">
        <v>6554</v>
      </c>
      <c r="D101" s="15"/>
      <c r="E101" s="114" t="s">
        <v>6566</v>
      </c>
      <c r="F101" s="1238" t="s">
        <v>6567</v>
      </c>
      <c r="G101" s="99" t="s">
        <v>5</v>
      </c>
      <c r="H101" s="103">
        <v>40590</v>
      </c>
      <c r="I101" s="103">
        <v>40633</v>
      </c>
      <c r="J101" s="103" t="s">
        <v>19</v>
      </c>
      <c r="K101" s="105">
        <v>0</v>
      </c>
      <c r="L101" s="105">
        <f t="shared" si="1"/>
        <v>1.5</v>
      </c>
      <c r="M101" s="105">
        <v>0</v>
      </c>
      <c r="N101" s="105" t="s">
        <v>51</v>
      </c>
      <c r="O101" s="106">
        <v>110723728</v>
      </c>
      <c r="P101" s="106"/>
      <c r="Q101" s="1235" t="s">
        <v>6563</v>
      </c>
      <c r="R101" s="64"/>
      <c r="S101" s="64"/>
      <c r="T101" s="64"/>
      <c r="U101" s="64"/>
      <c r="V101" s="64"/>
      <c r="W101" s="64"/>
      <c r="X101" s="64"/>
      <c r="Y101" s="64"/>
      <c r="Z101" s="64"/>
    </row>
    <row r="102" spans="1:26" s="1263" customFormat="1" ht="105">
      <c r="A102" s="1311">
        <f t="shared" si="2"/>
        <v>8</v>
      </c>
      <c r="B102" s="15" t="s">
        <v>6517</v>
      </c>
      <c r="C102" s="1238" t="s">
        <v>6568</v>
      </c>
      <c r="D102" s="15"/>
      <c r="E102" s="114" t="s">
        <v>6566</v>
      </c>
      <c r="F102" s="1238" t="s">
        <v>6569</v>
      </c>
      <c r="G102" s="99" t="s">
        <v>5</v>
      </c>
      <c r="H102" s="103">
        <v>40686</v>
      </c>
      <c r="I102" s="103">
        <v>40697</v>
      </c>
      <c r="J102" s="103" t="s">
        <v>19</v>
      </c>
      <c r="K102" s="105">
        <v>0</v>
      </c>
      <c r="L102" s="105">
        <f t="shared" si="1"/>
        <v>0.33333333333333331</v>
      </c>
      <c r="M102" s="105">
        <v>0</v>
      </c>
      <c r="N102" s="105" t="s">
        <v>51</v>
      </c>
      <c r="O102" s="106">
        <v>145631481</v>
      </c>
      <c r="P102" s="106"/>
      <c r="Q102" s="1235" t="s">
        <v>6563</v>
      </c>
      <c r="R102" s="64"/>
      <c r="S102" s="64"/>
      <c r="T102" s="64"/>
      <c r="U102" s="64"/>
      <c r="V102" s="64"/>
      <c r="W102" s="64"/>
      <c r="X102" s="64"/>
      <c r="Y102" s="64"/>
      <c r="Z102" s="64"/>
    </row>
    <row r="103" spans="1:26" s="1263" customFormat="1" ht="90">
      <c r="A103" s="1311">
        <f t="shared" si="2"/>
        <v>9</v>
      </c>
      <c r="B103" s="15" t="s">
        <v>6517</v>
      </c>
      <c r="C103" s="1238" t="s">
        <v>6570</v>
      </c>
      <c r="D103" s="15"/>
      <c r="E103" s="114"/>
      <c r="F103" s="1238" t="s">
        <v>6571</v>
      </c>
      <c r="G103" s="99" t="s">
        <v>5</v>
      </c>
      <c r="H103" s="103">
        <v>41198</v>
      </c>
      <c r="I103" s="103">
        <v>41274</v>
      </c>
      <c r="J103" s="103" t="s">
        <v>19</v>
      </c>
      <c r="K103" s="105">
        <v>0</v>
      </c>
      <c r="L103" s="105">
        <f t="shared" si="1"/>
        <v>2.5</v>
      </c>
      <c r="M103" s="105">
        <v>0</v>
      </c>
      <c r="N103" s="105" t="s">
        <v>51</v>
      </c>
      <c r="O103" s="106">
        <v>124496420</v>
      </c>
      <c r="P103" s="106"/>
      <c r="Q103" s="1235" t="s">
        <v>6563</v>
      </c>
      <c r="R103" s="64"/>
      <c r="S103" s="64"/>
      <c r="T103" s="64"/>
      <c r="U103" s="64"/>
      <c r="V103" s="64"/>
      <c r="W103" s="64"/>
      <c r="X103" s="64"/>
      <c r="Y103" s="64"/>
      <c r="Z103" s="64"/>
    </row>
    <row r="104" spans="1:26" s="1263" customFormat="1" ht="135">
      <c r="A104" s="1311">
        <f t="shared" si="2"/>
        <v>10</v>
      </c>
      <c r="B104" s="15" t="s">
        <v>6517</v>
      </c>
      <c r="C104" s="16" t="s">
        <v>340</v>
      </c>
      <c r="D104" s="15"/>
      <c r="E104" s="114" t="s">
        <v>6519</v>
      </c>
      <c r="F104" s="1238" t="s">
        <v>6572</v>
      </c>
      <c r="G104" s="99" t="s">
        <v>5</v>
      </c>
      <c r="H104" s="103">
        <v>41244</v>
      </c>
      <c r="I104" s="103">
        <v>41274</v>
      </c>
      <c r="J104" s="103" t="s">
        <v>19</v>
      </c>
      <c r="K104" s="105">
        <v>0</v>
      </c>
      <c r="L104" s="105">
        <f t="shared" si="1"/>
        <v>1</v>
      </c>
      <c r="M104" s="105">
        <v>0</v>
      </c>
      <c r="N104" s="105" t="s">
        <v>51</v>
      </c>
      <c r="O104" s="106">
        <v>1298524000</v>
      </c>
      <c r="P104" s="106"/>
      <c r="Q104" s="1235" t="s">
        <v>6563</v>
      </c>
      <c r="R104" s="64"/>
      <c r="S104" s="64"/>
      <c r="T104" s="64"/>
      <c r="U104" s="64"/>
      <c r="V104" s="64"/>
      <c r="W104" s="64"/>
      <c r="X104" s="64"/>
      <c r="Y104" s="64"/>
      <c r="Z104" s="64"/>
    </row>
    <row r="105" spans="1:26" s="1263" customFormat="1" ht="50.25" customHeight="1">
      <c r="A105" s="1311">
        <f t="shared" si="2"/>
        <v>11</v>
      </c>
      <c r="B105" s="15" t="s">
        <v>6517</v>
      </c>
      <c r="C105" s="16" t="s">
        <v>340</v>
      </c>
      <c r="D105" s="15"/>
      <c r="E105" s="114" t="s">
        <v>6521</v>
      </c>
      <c r="F105" s="1238" t="s">
        <v>6573</v>
      </c>
      <c r="G105" s="99" t="s">
        <v>5</v>
      </c>
      <c r="H105" s="103">
        <v>41294</v>
      </c>
      <c r="I105" s="103">
        <v>41639</v>
      </c>
      <c r="J105" s="103" t="s">
        <v>19</v>
      </c>
      <c r="K105" s="105">
        <v>0</v>
      </c>
      <c r="L105" s="105">
        <f t="shared" si="1"/>
        <v>11.366666666666667</v>
      </c>
      <c r="M105" s="105">
        <v>0</v>
      </c>
      <c r="N105" s="105" t="s">
        <v>51</v>
      </c>
      <c r="O105" s="106">
        <v>12587842700</v>
      </c>
      <c r="P105" s="106"/>
      <c r="Q105" s="1235" t="s">
        <v>6563</v>
      </c>
      <c r="R105" s="64"/>
      <c r="S105" s="64"/>
      <c r="T105" s="64"/>
      <c r="U105" s="64"/>
      <c r="V105" s="64"/>
      <c r="W105" s="64"/>
      <c r="X105" s="64"/>
      <c r="Y105" s="64"/>
      <c r="Z105" s="64"/>
    </row>
    <row r="106" spans="1:26" s="1263" customFormat="1" ht="46.5" customHeight="1">
      <c r="A106" s="1311">
        <f t="shared" si="2"/>
        <v>12</v>
      </c>
      <c r="B106" s="15" t="s">
        <v>6517</v>
      </c>
      <c r="C106" s="16" t="s">
        <v>340</v>
      </c>
      <c r="D106" s="15"/>
      <c r="E106" s="114" t="s">
        <v>6574</v>
      </c>
      <c r="F106" s="1238" t="s">
        <v>6573</v>
      </c>
      <c r="G106" s="99" t="s">
        <v>5</v>
      </c>
      <c r="H106" s="103">
        <v>41640</v>
      </c>
      <c r="I106" s="103">
        <v>41851</v>
      </c>
      <c r="J106" s="103" t="s">
        <v>19</v>
      </c>
      <c r="K106" s="105">
        <v>0</v>
      </c>
      <c r="L106" s="105">
        <f t="shared" si="1"/>
        <v>7</v>
      </c>
      <c r="M106" s="105">
        <v>0</v>
      </c>
      <c r="N106" s="105" t="s">
        <v>51</v>
      </c>
      <c r="O106" s="106">
        <v>2278354410</v>
      </c>
      <c r="P106" s="106"/>
      <c r="Q106" s="1235" t="s">
        <v>6575</v>
      </c>
      <c r="R106" s="64"/>
      <c r="S106" s="64"/>
      <c r="T106" s="64"/>
      <c r="U106" s="64"/>
      <c r="V106" s="64"/>
      <c r="W106" s="64"/>
      <c r="X106" s="64"/>
      <c r="Y106" s="64"/>
      <c r="Z106" s="64"/>
    </row>
    <row r="107" spans="1:26" s="1263" customFormat="1" ht="53.25" customHeight="1">
      <c r="A107" s="1311">
        <f t="shared" si="2"/>
        <v>13</v>
      </c>
      <c r="B107" s="15" t="s">
        <v>6517</v>
      </c>
      <c r="C107" s="16" t="s">
        <v>340</v>
      </c>
      <c r="D107" s="15"/>
      <c r="E107" s="114" t="s">
        <v>6576</v>
      </c>
      <c r="F107" s="1238" t="s">
        <v>6573</v>
      </c>
      <c r="G107" s="99" t="s">
        <v>5</v>
      </c>
      <c r="H107" s="103">
        <v>41852</v>
      </c>
      <c r="I107" s="103">
        <v>41943</v>
      </c>
      <c r="J107" s="103" t="s">
        <v>19</v>
      </c>
      <c r="K107" s="105">
        <v>0</v>
      </c>
      <c r="L107" s="105">
        <f t="shared" si="1"/>
        <v>3</v>
      </c>
      <c r="M107" s="105">
        <v>0</v>
      </c>
      <c r="N107" s="105" t="s">
        <v>51</v>
      </c>
      <c r="O107" s="106">
        <v>108793800</v>
      </c>
      <c r="P107" s="106"/>
      <c r="Q107" s="1235" t="s">
        <v>6575</v>
      </c>
      <c r="R107" s="64"/>
      <c r="S107" s="64"/>
      <c r="T107" s="64"/>
      <c r="U107" s="64"/>
      <c r="V107" s="64"/>
      <c r="W107" s="64"/>
      <c r="X107" s="64"/>
      <c r="Y107" s="64"/>
      <c r="Z107" s="64"/>
    </row>
    <row r="108" spans="1:26" s="1263" customFormat="1" ht="120">
      <c r="A108" s="1311">
        <f t="shared" si="2"/>
        <v>14</v>
      </c>
      <c r="B108" s="15" t="s">
        <v>6517</v>
      </c>
      <c r="C108" s="16" t="s">
        <v>340</v>
      </c>
      <c r="D108" s="15"/>
      <c r="E108" s="114" t="s">
        <v>6577</v>
      </c>
      <c r="F108" s="1238" t="s">
        <v>6578</v>
      </c>
      <c r="G108" s="99" t="s">
        <v>5</v>
      </c>
      <c r="H108" s="103">
        <v>41640</v>
      </c>
      <c r="I108" s="103">
        <v>41988</v>
      </c>
      <c r="J108" s="103" t="s">
        <v>5</v>
      </c>
      <c r="K108" s="105">
        <v>0</v>
      </c>
      <c r="L108" s="105">
        <f t="shared" si="1"/>
        <v>11.466666666666667</v>
      </c>
      <c r="M108" s="105">
        <v>0</v>
      </c>
      <c r="N108" s="105" t="s">
        <v>51</v>
      </c>
      <c r="O108" s="106">
        <v>1171101000</v>
      </c>
      <c r="P108" s="106"/>
      <c r="Q108" s="1235" t="s">
        <v>6563</v>
      </c>
      <c r="R108" s="64"/>
      <c r="S108" s="64"/>
      <c r="T108" s="64"/>
      <c r="U108" s="64"/>
      <c r="V108" s="64"/>
      <c r="W108" s="64"/>
      <c r="X108" s="64"/>
      <c r="Y108" s="64"/>
      <c r="Z108" s="64"/>
    </row>
    <row r="109" spans="1:26" s="1263" customFormat="1" ht="105">
      <c r="A109" s="1311">
        <f t="shared" si="2"/>
        <v>15</v>
      </c>
      <c r="B109" s="15" t="s">
        <v>6517</v>
      </c>
      <c r="C109" s="16" t="s">
        <v>1519</v>
      </c>
      <c r="D109" s="15"/>
      <c r="E109" s="576">
        <v>13472013</v>
      </c>
      <c r="F109" s="1238" t="s">
        <v>6579</v>
      </c>
      <c r="G109" s="99" t="s">
        <v>5</v>
      </c>
      <c r="H109" s="103">
        <v>41634</v>
      </c>
      <c r="I109" s="103">
        <v>42425</v>
      </c>
      <c r="J109" s="103" t="s">
        <v>5</v>
      </c>
      <c r="K109" s="105">
        <v>0</v>
      </c>
      <c r="L109" s="105">
        <f t="shared" si="1"/>
        <v>25.966666666666665</v>
      </c>
      <c r="M109" s="105">
        <v>0</v>
      </c>
      <c r="N109" s="105" t="s">
        <v>51</v>
      </c>
      <c r="O109" s="106">
        <v>858000000</v>
      </c>
      <c r="P109" s="106"/>
      <c r="Q109" s="1235" t="s">
        <v>6563</v>
      </c>
      <c r="R109" s="64"/>
      <c r="S109" s="64"/>
      <c r="T109" s="64"/>
      <c r="U109" s="64"/>
      <c r="V109" s="64"/>
      <c r="W109" s="64"/>
      <c r="X109" s="64"/>
      <c r="Y109" s="64"/>
      <c r="Z109" s="64"/>
    </row>
    <row r="110" spans="1:26" s="1263" customFormat="1" ht="88.5" customHeight="1">
      <c r="A110" s="1311">
        <f t="shared" si="2"/>
        <v>16</v>
      </c>
      <c r="B110" s="15" t="s">
        <v>6517</v>
      </c>
      <c r="C110" s="16" t="s">
        <v>6580</v>
      </c>
      <c r="D110" s="15"/>
      <c r="E110" s="576">
        <v>1282011</v>
      </c>
      <c r="F110" s="1238" t="s">
        <v>6581</v>
      </c>
      <c r="G110" s="99" t="s">
        <v>5</v>
      </c>
      <c r="H110" s="103">
        <v>40885</v>
      </c>
      <c r="I110" s="103">
        <v>41851</v>
      </c>
      <c r="J110" s="103" t="s">
        <v>19</v>
      </c>
      <c r="K110" s="105">
        <v>0</v>
      </c>
      <c r="L110" s="105">
        <f t="shared" si="1"/>
        <v>31.766666666666666</v>
      </c>
      <c r="M110" s="105">
        <v>0</v>
      </c>
      <c r="N110" s="105" t="s">
        <v>51</v>
      </c>
      <c r="O110" s="106">
        <v>22495226781</v>
      </c>
      <c r="P110" s="106"/>
      <c r="Q110" s="1235" t="s">
        <v>6559</v>
      </c>
      <c r="R110" s="64"/>
      <c r="S110" s="64"/>
      <c r="T110" s="64"/>
      <c r="U110" s="64"/>
      <c r="V110" s="64"/>
      <c r="W110" s="64"/>
      <c r="X110" s="64"/>
      <c r="Y110" s="64"/>
      <c r="Z110" s="64"/>
    </row>
    <row r="111" spans="1:26" s="1263" customFormat="1" ht="57" customHeight="1">
      <c r="A111" s="1311">
        <f t="shared" si="2"/>
        <v>17</v>
      </c>
      <c r="B111" s="15" t="s">
        <v>6517</v>
      </c>
      <c r="C111" s="16" t="s">
        <v>6580</v>
      </c>
      <c r="D111" s="15"/>
      <c r="E111" s="576" t="s">
        <v>6582</v>
      </c>
      <c r="F111" s="1238" t="s">
        <v>6583</v>
      </c>
      <c r="G111" s="99" t="s">
        <v>5</v>
      </c>
      <c r="H111" s="103">
        <v>41852</v>
      </c>
      <c r="I111" s="103">
        <v>41905</v>
      </c>
      <c r="J111" s="103" t="s">
        <v>19</v>
      </c>
      <c r="K111" s="105">
        <v>0</v>
      </c>
      <c r="L111" s="105">
        <f t="shared" si="1"/>
        <v>1.7333333333333334</v>
      </c>
      <c r="M111" s="105">
        <v>0</v>
      </c>
      <c r="N111" s="105" t="s">
        <v>51</v>
      </c>
      <c r="O111" s="106">
        <v>1278946800</v>
      </c>
      <c r="P111" s="106"/>
      <c r="Q111" s="1235" t="s">
        <v>6563</v>
      </c>
      <c r="R111" s="64"/>
      <c r="S111" s="64"/>
      <c r="T111" s="64"/>
      <c r="U111" s="64"/>
      <c r="V111" s="64"/>
      <c r="W111" s="64"/>
      <c r="X111" s="64"/>
      <c r="Y111" s="64"/>
      <c r="Z111" s="64"/>
    </row>
    <row r="112" spans="1:26" s="1263" customFormat="1" ht="53.25" customHeight="1">
      <c r="A112" s="1311">
        <f t="shared" si="2"/>
        <v>18</v>
      </c>
      <c r="B112" s="15" t="s">
        <v>6517</v>
      </c>
      <c r="C112" s="16" t="s">
        <v>6580</v>
      </c>
      <c r="D112" s="15"/>
      <c r="E112" s="576" t="s">
        <v>6584</v>
      </c>
      <c r="F112" s="1238" t="s">
        <v>6583</v>
      </c>
      <c r="G112" s="99" t="s">
        <v>5</v>
      </c>
      <c r="H112" s="103">
        <v>41906</v>
      </c>
      <c r="I112" s="103">
        <v>41943</v>
      </c>
      <c r="J112" s="103" t="s">
        <v>19</v>
      </c>
      <c r="K112" s="105">
        <v>0</v>
      </c>
      <c r="L112" s="105">
        <f t="shared" si="1"/>
        <v>1.2333333333333334</v>
      </c>
      <c r="M112" s="105">
        <v>0</v>
      </c>
      <c r="N112" s="105" t="s">
        <v>51</v>
      </c>
      <c r="O112" s="106">
        <v>833004587</v>
      </c>
      <c r="P112" s="106"/>
      <c r="Q112" s="1235" t="s">
        <v>6563</v>
      </c>
      <c r="R112" s="64"/>
      <c r="S112" s="64"/>
      <c r="T112" s="64"/>
      <c r="U112" s="64"/>
      <c r="V112" s="64"/>
      <c r="W112" s="64"/>
      <c r="X112" s="64"/>
      <c r="Y112" s="64"/>
      <c r="Z112" s="64"/>
    </row>
    <row r="113" spans="1:26" s="1263" customFormat="1" ht="65.25" customHeight="1">
      <c r="A113" s="1311">
        <f t="shared" si="2"/>
        <v>19</v>
      </c>
      <c r="B113" s="15" t="s">
        <v>6517</v>
      </c>
      <c r="C113" s="16" t="s">
        <v>6580</v>
      </c>
      <c r="D113" s="15"/>
      <c r="E113" s="576" t="s">
        <v>6585</v>
      </c>
      <c r="F113" s="1238" t="s">
        <v>6586</v>
      </c>
      <c r="G113" s="99" t="s">
        <v>5</v>
      </c>
      <c r="H113" s="103">
        <v>41944</v>
      </c>
      <c r="I113" s="103">
        <v>42004</v>
      </c>
      <c r="J113" s="103" t="s">
        <v>5</v>
      </c>
      <c r="K113" s="105">
        <v>0</v>
      </c>
      <c r="L113" s="105">
        <f t="shared" si="1"/>
        <v>2</v>
      </c>
      <c r="M113" s="105">
        <v>0</v>
      </c>
      <c r="N113" s="105" t="s">
        <v>51</v>
      </c>
      <c r="O113" s="106">
        <v>417088000</v>
      </c>
      <c r="P113" s="106"/>
      <c r="Q113" s="1235" t="s">
        <v>6563</v>
      </c>
      <c r="R113" s="64"/>
      <c r="S113" s="64"/>
      <c r="T113" s="64"/>
      <c r="U113" s="64"/>
      <c r="V113" s="64"/>
      <c r="W113" s="64"/>
      <c r="X113" s="64"/>
      <c r="Y113" s="64"/>
      <c r="Z113" s="64"/>
    </row>
    <row r="114" spans="1:26" s="1263" customFormat="1">
      <c r="A114" s="1311"/>
      <c r="B114" s="17" t="s">
        <v>29</v>
      </c>
      <c r="C114" s="16"/>
      <c r="D114" s="15"/>
      <c r="E114" s="98"/>
      <c r="F114" s="16"/>
      <c r="G114" s="16"/>
      <c r="H114" s="16"/>
      <c r="I114" s="103"/>
      <c r="J114" s="103"/>
      <c r="K114" s="109">
        <f>SUM(K95:K95)</f>
        <v>0</v>
      </c>
      <c r="L114" s="109" t="s">
        <v>6873</v>
      </c>
      <c r="M114" s="110">
        <f>SUM(M95:M95)</f>
        <v>0</v>
      </c>
      <c r="N114" s="109">
        <f>SUM(N95:N95)</f>
        <v>0</v>
      </c>
      <c r="O114" s="106"/>
      <c r="P114" s="106"/>
      <c r="Q114" s="18"/>
    </row>
    <row r="115" spans="1:26">
      <c r="B115" s="66"/>
      <c r="C115" s="66"/>
      <c r="D115" s="66"/>
      <c r="E115" s="68"/>
      <c r="F115" s="66"/>
      <c r="G115" s="66"/>
      <c r="H115" s="66"/>
      <c r="I115" s="66"/>
      <c r="J115" s="66"/>
      <c r="K115" s="66"/>
      <c r="L115" s="66"/>
      <c r="M115" s="66"/>
      <c r="N115" s="66"/>
      <c r="O115" s="66"/>
      <c r="P115" s="66"/>
    </row>
    <row r="116" spans="1:26">
      <c r="B116" s="19" t="s">
        <v>156</v>
      </c>
      <c r="C116" s="84">
        <f>+K114</f>
        <v>0</v>
      </c>
      <c r="H116" s="112"/>
      <c r="I116" s="112"/>
      <c r="J116" s="112"/>
      <c r="K116" s="112"/>
      <c r="L116" s="112"/>
      <c r="M116" s="112"/>
      <c r="N116" s="66"/>
      <c r="O116" s="66"/>
      <c r="P116" s="66"/>
    </row>
    <row r="118" spans="1:26" ht="15.75" thickBot="1"/>
    <row r="119" spans="1:26" ht="37.15" customHeight="1" thickBot="1">
      <c r="B119" s="24" t="s">
        <v>157</v>
      </c>
      <c r="C119" s="25" t="s">
        <v>158</v>
      </c>
      <c r="D119" s="24" t="s">
        <v>28</v>
      </c>
      <c r="E119" s="25" t="s">
        <v>159</v>
      </c>
    </row>
    <row r="120" spans="1:26">
      <c r="B120" s="85" t="s">
        <v>160</v>
      </c>
      <c r="C120" s="86">
        <v>20</v>
      </c>
      <c r="D120" s="86">
        <v>0</v>
      </c>
      <c r="E120" s="1536">
        <f>+D120+D121+D122</f>
        <v>0</v>
      </c>
    </row>
    <row r="121" spans="1:26">
      <c r="B121" s="85" t="s">
        <v>161</v>
      </c>
      <c r="C121" s="71">
        <v>30</v>
      </c>
      <c r="D121" s="1256">
        <v>0</v>
      </c>
      <c r="E121" s="1537"/>
    </row>
    <row r="122" spans="1:26" ht="15.75" thickBot="1">
      <c r="B122" s="85" t="s">
        <v>162</v>
      </c>
      <c r="C122" s="87">
        <v>40</v>
      </c>
      <c r="D122" s="87">
        <v>0</v>
      </c>
      <c r="E122" s="1538"/>
    </row>
    <row r="124" spans="1:26" ht="15.75" thickBot="1"/>
    <row r="125" spans="1:26" ht="15.75" thickBot="1">
      <c r="B125" s="1532" t="s">
        <v>163</v>
      </c>
      <c r="C125" s="1533"/>
      <c r="D125" s="1533"/>
      <c r="E125" s="1533"/>
      <c r="F125" s="1533"/>
      <c r="G125" s="1533"/>
      <c r="H125" s="1533"/>
      <c r="I125" s="1533"/>
      <c r="J125" s="1533"/>
      <c r="K125" s="1533"/>
      <c r="L125" s="1533"/>
      <c r="M125" s="1533"/>
      <c r="N125" s="1534"/>
    </row>
    <row r="127" spans="1:26" ht="76.5" customHeight="1">
      <c r="B127" s="1309" t="s">
        <v>88</v>
      </c>
      <c r="C127" s="1309" t="s">
        <v>89</v>
      </c>
      <c r="D127" s="1309" t="s">
        <v>90</v>
      </c>
      <c r="E127" s="1309" t="s">
        <v>91</v>
      </c>
      <c r="F127" s="1309" t="s">
        <v>92</v>
      </c>
      <c r="G127" s="1309" t="s">
        <v>93</v>
      </c>
      <c r="H127" s="1309" t="s">
        <v>94</v>
      </c>
      <c r="I127" s="1309" t="s">
        <v>95</v>
      </c>
      <c r="J127" s="1522" t="s">
        <v>164</v>
      </c>
      <c r="K127" s="1529"/>
      <c r="L127" s="1523"/>
      <c r="M127" s="1309" t="s">
        <v>97</v>
      </c>
      <c r="N127" s="1309" t="s">
        <v>234</v>
      </c>
      <c r="O127" s="1309" t="s">
        <v>235</v>
      </c>
      <c r="P127" s="1522" t="s">
        <v>79</v>
      </c>
      <c r="Q127" s="1523"/>
    </row>
    <row r="128" spans="1:26" ht="39.75" customHeight="1">
      <c r="B128" s="192" t="s">
        <v>1073</v>
      </c>
      <c r="C128" s="192"/>
      <c r="D128" s="192"/>
      <c r="E128" s="1239"/>
      <c r="F128" s="192"/>
      <c r="G128" s="72"/>
      <c r="H128" s="918"/>
      <c r="I128" s="74"/>
      <c r="J128" s="88"/>
      <c r="K128" s="89"/>
      <c r="L128" s="77"/>
      <c r="M128" s="59"/>
      <c r="N128" s="59"/>
      <c r="O128" s="59"/>
      <c r="P128" s="1604"/>
      <c r="Q128" s="1605"/>
    </row>
    <row r="129" spans="2:17" ht="32.25" customHeight="1">
      <c r="B129" s="192" t="s">
        <v>1075</v>
      </c>
      <c r="C129" s="73"/>
      <c r="D129" s="192"/>
      <c r="E129" s="1239"/>
      <c r="F129" s="192"/>
      <c r="G129" s="192"/>
      <c r="H129" s="918"/>
      <c r="I129" s="74"/>
      <c r="J129" s="88"/>
      <c r="K129" s="89"/>
      <c r="L129" s="89"/>
      <c r="M129" s="59"/>
      <c r="N129" s="59"/>
      <c r="O129" s="59"/>
      <c r="P129" s="1530"/>
      <c r="Q129" s="1531"/>
    </row>
    <row r="130" spans="2:17" ht="33.6" customHeight="1">
      <c r="B130" s="192" t="s">
        <v>227</v>
      </c>
      <c r="C130" s="73"/>
      <c r="D130" s="192"/>
      <c r="E130" s="1239"/>
      <c r="F130" s="72"/>
      <c r="G130" s="72"/>
      <c r="H130" s="918"/>
      <c r="I130" s="74"/>
      <c r="J130" s="88"/>
      <c r="K130" s="77"/>
      <c r="L130" s="77"/>
      <c r="M130" s="59"/>
      <c r="N130" s="59"/>
      <c r="O130" s="59"/>
      <c r="P130" s="1526"/>
      <c r="Q130" s="1527"/>
    </row>
    <row r="133" spans="2:17" ht="15.75" thickBot="1"/>
    <row r="134" spans="2:17" ht="54" customHeight="1">
      <c r="B134" s="1283" t="s">
        <v>17</v>
      </c>
      <c r="C134" s="1283" t="s">
        <v>157</v>
      </c>
      <c r="D134" s="1309" t="s">
        <v>158</v>
      </c>
      <c r="E134" s="1283" t="s">
        <v>28</v>
      </c>
      <c r="F134" s="25" t="s">
        <v>228</v>
      </c>
      <c r="G134" s="431"/>
    </row>
    <row r="135" spans="2:17" ht="120.75" customHeight="1">
      <c r="B135" s="1540" t="s">
        <v>229</v>
      </c>
      <c r="C135" s="115" t="s">
        <v>230</v>
      </c>
      <c r="D135" s="1256">
        <v>25</v>
      </c>
      <c r="E135" s="1256">
        <v>0</v>
      </c>
      <c r="F135" s="1541">
        <f>+E135+E136+E137</f>
        <v>0</v>
      </c>
      <c r="G135" s="27"/>
    </row>
    <row r="136" spans="2:17" ht="76.150000000000006" customHeight="1">
      <c r="B136" s="1540"/>
      <c r="C136" s="115" t="s">
        <v>231</v>
      </c>
      <c r="D136" s="1262">
        <v>25</v>
      </c>
      <c r="E136" s="1256">
        <v>0</v>
      </c>
      <c r="F136" s="1542"/>
      <c r="G136" s="27"/>
    </row>
    <row r="137" spans="2:17" ht="69" customHeight="1">
      <c r="B137" s="1540"/>
      <c r="C137" s="115" t="s">
        <v>232</v>
      </c>
      <c r="D137" s="1256">
        <v>10</v>
      </c>
      <c r="E137" s="1256">
        <v>0</v>
      </c>
      <c r="F137" s="1543"/>
      <c r="G137" s="27"/>
    </row>
    <row r="138" spans="2:17">
      <c r="C138" s="57"/>
    </row>
    <row r="141" spans="2:17">
      <c r="B141" s="8" t="s">
        <v>233</v>
      </c>
    </row>
    <row r="144" spans="2:17">
      <c r="B144" s="1309" t="s">
        <v>17</v>
      </c>
      <c r="C144" s="1309" t="s">
        <v>27</v>
      </c>
      <c r="D144" s="1283" t="s">
        <v>28</v>
      </c>
      <c r="E144" s="1283" t="s">
        <v>29</v>
      </c>
    </row>
    <row r="145" spans="2:5" ht="61.5" customHeight="1">
      <c r="B145" s="1302" t="s">
        <v>236</v>
      </c>
      <c r="C145" s="1262">
        <v>40</v>
      </c>
      <c r="D145" s="1256">
        <f>+E120</f>
        <v>0</v>
      </c>
      <c r="E145" s="1519">
        <f>+D145+D146</f>
        <v>0</v>
      </c>
    </row>
    <row r="146" spans="2:5" ht="68.25" customHeight="1">
      <c r="B146" s="1302" t="s">
        <v>237</v>
      </c>
      <c r="C146" s="1262">
        <v>60</v>
      </c>
      <c r="D146" s="1256">
        <f>+F135</f>
        <v>0</v>
      </c>
      <c r="E146" s="1520"/>
    </row>
  </sheetData>
  <mergeCells count="40">
    <mergeCell ref="B135:B137"/>
    <mergeCell ref="F135:F137"/>
    <mergeCell ref="E145:E146"/>
    <mergeCell ref="B125:N125"/>
    <mergeCell ref="J127:L127"/>
    <mergeCell ref="P127:Q127"/>
    <mergeCell ref="P128:Q128"/>
    <mergeCell ref="P129:Q129"/>
    <mergeCell ref="P130:Q130"/>
    <mergeCell ref="B81:N81"/>
    <mergeCell ref="D84:E84"/>
    <mergeCell ref="D85:E85"/>
    <mergeCell ref="B88:P88"/>
    <mergeCell ref="B91:N91"/>
    <mergeCell ref="E120:E122"/>
    <mergeCell ref="P78:Q78"/>
    <mergeCell ref="C57:N57"/>
    <mergeCell ref="B59:N59"/>
    <mergeCell ref="O62:P62"/>
    <mergeCell ref="O63:P63"/>
    <mergeCell ref="B69:N69"/>
    <mergeCell ref="J72:L72"/>
    <mergeCell ref="P72:Q72"/>
    <mergeCell ref="P73:Q73"/>
    <mergeCell ref="P74:Q74"/>
    <mergeCell ref="P75:Q75"/>
    <mergeCell ref="P76:Q76"/>
    <mergeCell ref="P77:Q77"/>
    <mergeCell ref="C10:E10"/>
    <mergeCell ref="B16:C16"/>
    <mergeCell ref="M39:N39"/>
    <mergeCell ref="B53:B54"/>
    <mergeCell ref="C53:C54"/>
    <mergeCell ref="D53:E53"/>
    <mergeCell ref="C9:N9"/>
    <mergeCell ref="B2:P2"/>
    <mergeCell ref="B4:P4"/>
    <mergeCell ref="C6:N6"/>
    <mergeCell ref="C7:N7"/>
    <mergeCell ref="C8:N8"/>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1"/>
  <sheetViews>
    <sheetView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28.140625" style="28" customWidth="1"/>
    <col min="5" max="5" width="25" style="28" customWidth="1"/>
    <col min="6" max="7" width="29.7109375" style="28" customWidth="1"/>
    <col min="8" max="8" width="22.5703125" style="28" customWidth="1"/>
    <col min="9" max="9" width="20.85546875" style="28" customWidth="1"/>
    <col min="10" max="10" width="26.42578125" style="28" customWidth="1"/>
    <col min="11" max="11" width="19.42578125" style="28" customWidth="1"/>
    <col min="12" max="12" width="21.5703125" style="28" customWidth="1"/>
    <col min="13" max="13" width="22.5703125" style="28" customWidth="1"/>
    <col min="14" max="14" width="25.7109375" style="28" customWidth="1"/>
    <col min="15" max="15" width="26.140625" style="28" customWidth="1"/>
    <col min="16" max="16" width="19.5703125" style="28" bestFit="1" customWidth="1"/>
    <col min="17" max="17" width="64"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t="s">
        <v>6608</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40"/>
      <c r="I14" s="41"/>
      <c r="J14" s="41"/>
      <c r="K14" s="41"/>
      <c r="L14" s="41"/>
      <c r="M14" s="41"/>
      <c r="N14" s="1289"/>
    </row>
    <row r="15" spans="2:16" ht="45" customHeight="1">
      <c r="B15" s="1517" t="s">
        <v>9</v>
      </c>
      <c r="C15" s="1518"/>
      <c r="D15" s="1265">
        <v>23</v>
      </c>
      <c r="E15" s="42">
        <v>730898350</v>
      </c>
      <c r="F15" s="149">
        <v>350</v>
      </c>
      <c r="G15" s="44"/>
      <c r="I15" s="45"/>
      <c r="J15" s="45"/>
      <c r="K15" s="45"/>
      <c r="L15" s="45"/>
      <c r="M15" s="45"/>
      <c r="N15" s="1289"/>
    </row>
    <row r="16" spans="2:16" ht="15.75" thickBot="1">
      <c r="B16" s="1517" t="s">
        <v>13</v>
      </c>
      <c r="C16" s="1518"/>
      <c r="D16" s="1265"/>
      <c r="E16" s="3">
        <f>SUM(E15:E15)</f>
        <v>730898350</v>
      </c>
      <c r="F16" s="497">
        <v>350</v>
      </c>
      <c r="G16" s="44"/>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F15*80%</f>
        <v>280</v>
      </c>
      <c r="D18" s="195"/>
      <c r="E18" s="6">
        <f>E16</f>
        <v>730898350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c r="D27" s="1256" t="s">
        <v>21</v>
      </c>
      <c r="E27" s="57" t="s">
        <v>6609</v>
      </c>
      <c r="F27" s="57"/>
      <c r="G27" s="57"/>
      <c r="H27" s="57"/>
      <c r="I27" s="39"/>
      <c r="J27" s="39"/>
      <c r="K27" s="39"/>
      <c r="L27" s="39"/>
      <c r="M27" s="39"/>
      <c r="N27" s="1289"/>
    </row>
    <row r="28" spans="1:14">
      <c r="A28" s="142"/>
      <c r="B28" s="90" t="s">
        <v>240</v>
      </c>
      <c r="C28" s="417" t="s">
        <v>21</v>
      </c>
      <c r="D28" s="417"/>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42" customHeight="1">
      <c r="A34" s="142"/>
      <c r="B34" s="1302" t="s">
        <v>30</v>
      </c>
      <c r="C34" s="1262">
        <v>40</v>
      </c>
      <c r="D34" s="1256">
        <v>0</v>
      </c>
      <c r="E34" s="1519">
        <f>+D34+D35</f>
        <v>0</v>
      </c>
      <c r="F34" s="1278"/>
      <c r="G34" s="57"/>
      <c r="H34" s="57"/>
      <c r="I34" s="39"/>
      <c r="J34" s="39"/>
      <c r="K34" s="39"/>
      <c r="L34" s="39"/>
      <c r="M34" s="39"/>
      <c r="N34" s="1289"/>
    </row>
    <row r="35" spans="1:26" ht="81.75" customHeight="1">
      <c r="A35" s="142"/>
      <c r="B35" s="1302" t="s">
        <v>31</v>
      </c>
      <c r="C35" s="1262">
        <v>60</v>
      </c>
      <c r="D35" s="1256">
        <f>+F140</f>
        <v>0</v>
      </c>
      <c r="E35" s="1520"/>
      <c r="F35" s="1234"/>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88.5" customHeight="1">
      <c r="A41" s="1311">
        <v>1</v>
      </c>
      <c r="B41" s="15" t="s">
        <v>6517</v>
      </c>
      <c r="C41" s="15" t="s">
        <v>6517</v>
      </c>
      <c r="D41" s="15" t="s">
        <v>6518</v>
      </c>
      <c r="E41" s="15" t="s">
        <v>6519</v>
      </c>
      <c r="F41" s="15" t="s">
        <v>259</v>
      </c>
      <c r="G41" s="15" t="s">
        <v>5</v>
      </c>
      <c r="H41" s="103">
        <v>41215</v>
      </c>
      <c r="I41" s="103">
        <v>41274</v>
      </c>
      <c r="J41" s="103" t="s">
        <v>19</v>
      </c>
      <c r="K41" s="105">
        <v>2</v>
      </c>
      <c r="L41" s="103" t="s">
        <v>5</v>
      </c>
      <c r="M41" s="186">
        <v>3650</v>
      </c>
      <c r="N41" s="105" t="s">
        <v>5</v>
      </c>
      <c r="O41" s="106">
        <v>1298524000</v>
      </c>
      <c r="P41" s="106">
        <v>70</v>
      </c>
      <c r="Q41" s="1235" t="s">
        <v>6520</v>
      </c>
      <c r="R41" s="64"/>
      <c r="S41" s="64"/>
      <c r="T41" s="64"/>
      <c r="U41" s="64"/>
      <c r="V41" s="64"/>
      <c r="W41" s="64"/>
      <c r="X41" s="64"/>
      <c r="Y41" s="64"/>
      <c r="Z41" s="64"/>
    </row>
    <row r="42" spans="1:26" s="1263" customFormat="1" ht="45">
      <c r="A42" s="1311">
        <f>+A41+1</f>
        <v>2</v>
      </c>
      <c r="B42" s="15" t="s">
        <v>6517</v>
      </c>
      <c r="C42" s="15" t="s">
        <v>6517</v>
      </c>
      <c r="D42" s="15" t="s">
        <v>6518</v>
      </c>
      <c r="E42" s="15" t="s">
        <v>6521</v>
      </c>
      <c r="F42" s="15" t="s">
        <v>259</v>
      </c>
      <c r="G42" s="15" t="s">
        <v>5</v>
      </c>
      <c r="H42" s="103">
        <v>41254</v>
      </c>
      <c r="I42" s="101">
        <v>41961</v>
      </c>
      <c r="J42" s="103" t="s">
        <v>19</v>
      </c>
      <c r="K42" s="105">
        <v>0</v>
      </c>
      <c r="L42" s="105">
        <v>22.5</v>
      </c>
      <c r="M42" s="186">
        <v>4350</v>
      </c>
      <c r="N42" s="105" t="s">
        <v>5</v>
      </c>
      <c r="O42" s="106">
        <v>16146092010</v>
      </c>
      <c r="P42" s="106">
        <v>70</v>
      </c>
      <c r="Q42" s="1235" t="s">
        <v>6522</v>
      </c>
      <c r="R42" s="64"/>
      <c r="S42" s="64"/>
      <c r="T42" s="64"/>
      <c r="U42" s="64"/>
      <c r="V42" s="64"/>
      <c r="W42" s="64"/>
      <c r="X42" s="64"/>
      <c r="Y42" s="64"/>
      <c r="Z42" s="64"/>
    </row>
    <row r="43" spans="1:26" s="1263" customFormat="1" ht="123.75" customHeight="1">
      <c r="A43" s="1311">
        <f t="shared" ref="A43:A48" si="0">+A42+1</f>
        <v>3</v>
      </c>
      <c r="B43" s="15" t="s">
        <v>6517</v>
      </c>
      <c r="C43" s="15" t="s">
        <v>6517</v>
      </c>
      <c r="D43" s="15" t="s">
        <v>6523</v>
      </c>
      <c r="E43" s="98" t="s">
        <v>6524</v>
      </c>
      <c r="F43" s="15" t="s">
        <v>259</v>
      </c>
      <c r="G43" s="15" t="s">
        <v>5</v>
      </c>
      <c r="H43" s="103">
        <v>40878</v>
      </c>
      <c r="I43" s="101">
        <v>41955</v>
      </c>
      <c r="J43" s="103" t="s">
        <v>19</v>
      </c>
      <c r="K43" s="104">
        <v>0</v>
      </c>
      <c r="L43" s="105">
        <v>12</v>
      </c>
      <c r="M43" s="576">
        <v>0</v>
      </c>
      <c r="N43" s="105" t="s">
        <v>5</v>
      </c>
      <c r="O43" s="106">
        <v>25024266169</v>
      </c>
      <c r="P43" s="106">
        <v>71</v>
      </c>
      <c r="Q43" s="464" t="s">
        <v>6525</v>
      </c>
      <c r="R43" s="64"/>
      <c r="S43" s="64"/>
      <c r="T43" s="64"/>
      <c r="U43" s="64"/>
      <c r="V43" s="64"/>
      <c r="W43" s="64"/>
      <c r="X43" s="64"/>
      <c r="Y43" s="64"/>
      <c r="Z43" s="64"/>
    </row>
    <row r="44" spans="1:26" s="1263" customFormat="1" ht="45">
      <c r="A44" s="1311">
        <f t="shared" si="0"/>
        <v>4</v>
      </c>
      <c r="B44" s="15" t="s">
        <v>6517</v>
      </c>
      <c r="C44" s="15" t="s">
        <v>6517</v>
      </c>
      <c r="D44" s="15" t="s">
        <v>6526</v>
      </c>
      <c r="E44" s="98" t="s">
        <v>6527</v>
      </c>
      <c r="F44" s="15" t="s">
        <v>259</v>
      </c>
      <c r="G44" s="15" t="s">
        <v>5</v>
      </c>
      <c r="H44" s="103">
        <v>39783</v>
      </c>
      <c r="I44" s="103">
        <v>40301</v>
      </c>
      <c r="J44" s="103" t="s">
        <v>19</v>
      </c>
      <c r="K44" s="104">
        <v>0</v>
      </c>
      <c r="L44" s="105">
        <v>5</v>
      </c>
      <c r="M44" s="576">
        <v>0</v>
      </c>
      <c r="N44" s="105" t="s">
        <v>5</v>
      </c>
      <c r="O44" s="106">
        <v>1087253221</v>
      </c>
      <c r="P44" s="106">
        <v>72</v>
      </c>
      <c r="Q44" s="464" t="s">
        <v>6528</v>
      </c>
      <c r="R44" s="64"/>
      <c r="S44" s="64"/>
      <c r="T44" s="64"/>
      <c r="U44" s="64"/>
      <c r="V44" s="64"/>
      <c r="W44" s="64"/>
      <c r="X44" s="64"/>
      <c r="Y44" s="64"/>
      <c r="Z44" s="64"/>
    </row>
    <row r="45" spans="1:26" s="1263" customFormat="1" ht="30">
      <c r="A45" s="1311">
        <f t="shared" si="0"/>
        <v>5</v>
      </c>
      <c r="B45" s="15" t="s">
        <v>6517</v>
      </c>
      <c r="C45" s="15" t="s">
        <v>6517</v>
      </c>
      <c r="D45" s="15" t="s">
        <v>6526</v>
      </c>
      <c r="E45" s="98" t="s">
        <v>6529</v>
      </c>
      <c r="F45" s="15" t="s">
        <v>259</v>
      </c>
      <c r="G45" s="15" t="s">
        <v>5</v>
      </c>
      <c r="H45" s="103">
        <v>40581</v>
      </c>
      <c r="I45" s="103">
        <v>40847</v>
      </c>
      <c r="J45" s="103" t="s">
        <v>19</v>
      </c>
      <c r="K45" s="104">
        <v>0</v>
      </c>
      <c r="L45" s="105">
        <v>8.8000000000000007</v>
      </c>
      <c r="M45" s="576">
        <v>0</v>
      </c>
      <c r="N45" s="105" t="s">
        <v>5</v>
      </c>
      <c r="O45" s="106">
        <v>1074373466</v>
      </c>
      <c r="P45" s="106">
        <v>72</v>
      </c>
      <c r="Q45" s="464" t="s">
        <v>6530</v>
      </c>
      <c r="R45" s="64"/>
      <c r="S45" s="64"/>
      <c r="T45" s="64"/>
      <c r="U45" s="64"/>
      <c r="V45" s="64"/>
      <c r="W45" s="64"/>
      <c r="X45" s="64"/>
      <c r="Y45" s="64"/>
      <c r="Z45" s="64"/>
    </row>
    <row r="46" spans="1:26" s="1263" customFormat="1" ht="30">
      <c r="A46" s="1311">
        <f t="shared" si="0"/>
        <v>6</v>
      </c>
      <c r="B46" s="15" t="s">
        <v>6517</v>
      </c>
      <c r="C46" s="15" t="s">
        <v>6517</v>
      </c>
      <c r="D46" s="15" t="s">
        <v>6526</v>
      </c>
      <c r="E46" s="98" t="s">
        <v>6531</v>
      </c>
      <c r="F46" s="15" t="s">
        <v>259</v>
      </c>
      <c r="G46" s="15" t="s">
        <v>5</v>
      </c>
      <c r="H46" s="103">
        <v>40182</v>
      </c>
      <c r="I46" s="103">
        <v>40543</v>
      </c>
      <c r="J46" s="103" t="s">
        <v>19</v>
      </c>
      <c r="K46" s="104">
        <v>0</v>
      </c>
      <c r="L46" s="105">
        <v>7.8</v>
      </c>
      <c r="M46" s="576"/>
      <c r="N46" s="105" t="s">
        <v>5</v>
      </c>
      <c r="O46" s="106">
        <v>795712000</v>
      </c>
      <c r="P46" s="106">
        <v>72</v>
      </c>
      <c r="Q46" s="464" t="s">
        <v>6530</v>
      </c>
      <c r="R46" s="64"/>
      <c r="S46" s="64"/>
      <c r="T46" s="64"/>
      <c r="U46" s="64"/>
      <c r="V46" s="64"/>
      <c r="W46" s="64"/>
      <c r="X46" s="64"/>
      <c r="Y46" s="64"/>
      <c r="Z46" s="64"/>
    </row>
    <row r="47" spans="1:26" s="1263" customFormat="1" ht="72.75" customHeight="1">
      <c r="A47" s="1311">
        <f t="shared" si="0"/>
        <v>7</v>
      </c>
      <c r="B47" s="15"/>
      <c r="C47" s="15" t="s">
        <v>6517</v>
      </c>
      <c r="D47" s="15" t="s">
        <v>6526</v>
      </c>
      <c r="E47" s="98" t="s">
        <v>6532</v>
      </c>
      <c r="F47" s="15" t="s">
        <v>259</v>
      </c>
      <c r="G47" s="15" t="s">
        <v>5</v>
      </c>
      <c r="H47" s="103">
        <v>40581</v>
      </c>
      <c r="I47" s="103">
        <v>40847</v>
      </c>
      <c r="J47" s="103" t="s">
        <v>19</v>
      </c>
      <c r="K47" s="104">
        <v>0</v>
      </c>
      <c r="L47" s="104">
        <v>8</v>
      </c>
      <c r="M47" s="576">
        <v>0</v>
      </c>
      <c r="N47" s="105" t="s">
        <v>5</v>
      </c>
      <c r="O47" s="106">
        <v>663082757</v>
      </c>
      <c r="P47" s="106">
        <v>72</v>
      </c>
      <c r="Q47" s="464" t="s">
        <v>6533</v>
      </c>
      <c r="R47" s="64"/>
      <c r="S47" s="64"/>
      <c r="T47" s="64"/>
      <c r="U47" s="64"/>
      <c r="V47" s="64"/>
      <c r="W47" s="64"/>
      <c r="X47" s="64"/>
      <c r="Y47" s="64"/>
      <c r="Z47" s="64"/>
    </row>
    <row r="48" spans="1:26" s="1263" customFormat="1" ht="69" customHeight="1">
      <c r="A48" s="1311">
        <f t="shared" si="0"/>
        <v>8</v>
      </c>
      <c r="B48" s="15" t="s">
        <v>6517</v>
      </c>
      <c r="C48" s="15" t="s">
        <v>6517</v>
      </c>
      <c r="D48" s="15" t="s">
        <v>6526</v>
      </c>
      <c r="E48" s="98" t="s">
        <v>6534</v>
      </c>
      <c r="F48" s="15" t="s">
        <v>259</v>
      </c>
      <c r="G48" s="15" t="s">
        <v>5</v>
      </c>
      <c r="H48" s="103">
        <v>40427</v>
      </c>
      <c r="I48" s="103">
        <v>40574</v>
      </c>
      <c r="J48" s="103" t="s">
        <v>19</v>
      </c>
      <c r="K48" s="576">
        <v>0</v>
      </c>
      <c r="L48" s="105">
        <v>1</v>
      </c>
      <c r="M48" s="576">
        <v>0</v>
      </c>
      <c r="N48" s="105" t="s">
        <v>5</v>
      </c>
      <c r="O48" s="106">
        <v>595786333</v>
      </c>
      <c r="P48" s="106">
        <v>72</v>
      </c>
      <c r="Q48" s="464" t="s">
        <v>6535</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2</v>
      </c>
      <c r="L49" s="109">
        <f t="shared" si="1"/>
        <v>65.099999999999994</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60</v>
      </c>
      <c r="E52" s="118" t="s">
        <v>61</v>
      </c>
    </row>
    <row r="53" spans="1:17" s="66" customFormat="1" ht="30.6" customHeight="1">
      <c r="B53" s="19" t="s">
        <v>62</v>
      </c>
      <c r="C53" s="160" t="s">
        <v>6536</v>
      </c>
      <c r="D53" s="90"/>
      <c r="E53" s="90" t="s">
        <v>21</v>
      </c>
      <c r="F53" s="112"/>
      <c r="G53" s="112"/>
      <c r="H53" s="112"/>
      <c r="I53" s="112"/>
      <c r="J53" s="112"/>
      <c r="K53" s="112"/>
      <c r="L53" s="112"/>
      <c r="M53" s="112"/>
    </row>
    <row r="54" spans="1:17" s="66" customFormat="1" ht="30" customHeight="1">
      <c r="B54" s="19" t="s">
        <v>64</v>
      </c>
      <c r="C54" s="286" t="s">
        <v>6872</v>
      </c>
      <c r="D54" s="266"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c r="B61" s="72" t="s">
        <v>6537</v>
      </c>
      <c r="C61" s="72" t="s">
        <v>251</v>
      </c>
      <c r="D61" s="74" t="s">
        <v>2193</v>
      </c>
      <c r="E61" s="74">
        <v>350</v>
      </c>
      <c r="F61" s="76" t="s">
        <v>5</v>
      </c>
      <c r="G61" s="76" t="s">
        <v>5</v>
      </c>
      <c r="H61" s="76" t="s">
        <v>5</v>
      </c>
      <c r="I61" s="77" t="s">
        <v>18</v>
      </c>
      <c r="J61" s="77" t="s">
        <v>18</v>
      </c>
      <c r="K61" s="59" t="s">
        <v>18</v>
      </c>
      <c r="L61" s="59" t="s">
        <v>18</v>
      </c>
      <c r="M61" s="59" t="s">
        <v>18</v>
      </c>
      <c r="N61" s="59" t="s">
        <v>18</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0" spans="2:17" ht="76.5" customHeight="1">
      <c r="B70" s="1309" t="s">
        <v>88</v>
      </c>
      <c r="C70" s="1309" t="s">
        <v>89</v>
      </c>
      <c r="D70" s="1309" t="s">
        <v>90</v>
      </c>
      <c r="E70" s="1309" t="s">
        <v>91</v>
      </c>
      <c r="F70" s="1309" t="s">
        <v>92</v>
      </c>
      <c r="G70" s="1309" t="s">
        <v>93</v>
      </c>
      <c r="H70" s="1309" t="s">
        <v>94</v>
      </c>
      <c r="I70" s="1309" t="s">
        <v>95</v>
      </c>
      <c r="J70" s="1522" t="s">
        <v>164</v>
      </c>
      <c r="K70" s="1529"/>
      <c r="L70" s="1523"/>
      <c r="M70" s="1309" t="s">
        <v>97</v>
      </c>
      <c r="N70" s="1309" t="s">
        <v>234</v>
      </c>
      <c r="O70" s="1309" t="s">
        <v>235</v>
      </c>
      <c r="P70" s="1522" t="s">
        <v>79</v>
      </c>
      <c r="Q70" s="1523"/>
    </row>
    <row r="71" spans="2:17" ht="102.75" customHeight="1">
      <c r="B71" s="192" t="s">
        <v>356</v>
      </c>
      <c r="C71" s="203" t="s">
        <v>2195</v>
      </c>
      <c r="D71" s="78" t="s">
        <v>6610</v>
      </c>
      <c r="E71" s="72">
        <v>34612861</v>
      </c>
      <c r="F71" s="78" t="s">
        <v>6611</v>
      </c>
      <c r="G71" s="78" t="s">
        <v>1194</v>
      </c>
      <c r="H71" s="918">
        <v>39560</v>
      </c>
      <c r="I71" s="74">
        <v>119958</v>
      </c>
      <c r="J71" s="78" t="s">
        <v>6612</v>
      </c>
      <c r="K71" s="89" t="s">
        <v>6613</v>
      </c>
      <c r="L71" s="382" t="s">
        <v>6542</v>
      </c>
      <c r="M71" s="59" t="s">
        <v>18</v>
      </c>
      <c r="N71" s="59" t="s">
        <v>3889</v>
      </c>
      <c r="O71" s="59" t="s">
        <v>18</v>
      </c>
      <c r="P71" s="1791" t="s">
        <v>6614</v>
      </c>
      <c r="Q71" s="1791"/>
    </row>
    <row r="72" spans="2:17" ht="153" customHeight="1">
      <c r="B72" s="192" t="s">
        <v>443</v>
      </c>
      <c r="C72" s="203" t="s">
        <v>2195</v>
      </c>
      <c r="D72" s="78" t="s">
        <v>6615</v>
      </c>
      <c r="E72" s="72">
        <v>1062281750</v>
      </c>
      <c r="F72" s="78" t="s">
        <v>6616</v>
      </c>
      <c r="G72" s="78" t="s">
        <v>6617</v>
      </c>
      <c r="H72" s="918" t="s">
        <v>6618</v>
      </c>
      <c r="I72" s="74" t="s">
        <v>5</v>
      </c>
      <c r="J72" s="78" t="s">
        <v>3002</v>
      </c>
      <c r="K72" s="89" t="s">
        <v>6619</v>
      </c>
      <c r="L72" s="382" t="s">
        <v>6548</v>
      </c>
      <c r="M72" s="59" t="s">
        <v>18</v>
      </c>
      <c r="N72" s="59" t="s">
        <v>18</v>
      </c>
      <c r="O72" s="59" t="s">
        <v>18</v>
      </c>
      <c r="P72" s="1790"/>
      <c r="Q72" s="1790"/>
    </row>
    <row r="73" spans="2:17" ht="123.75" customHeight="1">
      <c r="B73" s="192" t="s">
        <v>443</v>
      </c>
      <c r="C73" s="203" t="s">
        <v>2195</v>
      </c>
      <c r="D73" s="78" t="s">
        <v>6620</v>
      </c>
      <c r="E73" s="72">
        <v>24370806</v>
      </c>
      <c r="F73" s="78" t="s">
        <v>6621</v>
      </c>
      <c r="G73" s="78" t="s">
        <v>6622</v>
      </c>
      <c r="H73" s="918" t="s">
        <v>6623</v>
      </c>
      <c r="I73" s="74">
        <v>109682</v>
      </c>
      <c r="J73" s="78" t="s">
        <v>6624</v>
      </c>
      <c r="K73" s="89" t="s">
        <v>6625</v>
      </c>
      <c r="L73" s="382" t="s">
        <v>6548</v>
      </c>
      <c r="M73" s="59" t="s">
        <v>18</v>
      </c>
      <c r="N73" s="59" t="s">
        <v>18</v>
      </c>
      <c r="O73" s="59" t="s">
        <v>18</v>
      </c>
      <c r="P73" s="1790" t="s">
        <v>6626</v>
      </c>
      <c r="Q73" s="1790"/>
    </row>
    <row r="75" spans="2:17" ht="15.75" thickBot="1"/>
    <row r="76" spans="2:17" ht="15.75" thickBot="1">
      <c r="B76" s="1532" t="s">
        <v>139</v>
      </c>
      <c r="C76" s="1533"/>
      <c r="D76" s="1533"/>
      <c r="E76" s="1533"/>
      <c r="F76" s="1533"/>
      <c r="G76" s="1533"/>
      <c r="H76" s="1533"/>
      <c r="I76" s="1533"/>
      <c r="J76" s="1533"/>
      <c r="K76" s="1533"/>
      <c r="L76" s="1533"/>
      <c r="M76" s="1533"/>
      <c r="N76" s="1534"/>
    </row>
    <row r="79" spans="2:17" ht="46.15" customHeight="1">
      <c r="B79" s="22" t="s">
        <v>17</v>
      </c>
      <c r="C79" s="22" t="s">
        <v>80</v>
      </c>
      <c r="D79" s="1522" t="s">
        <v>79</v>
      </c>
      <c r="E79" s="1523"/>
    </row>
    <row r="80" spans="2:17" ht="46.9" customHeight="1">
      <c r="B80" s="78" t="s">
        <v>140</v>
      </c>
      <c r="C80" s="59" t="s">
        <v>18</v>
      </c>
      <c r="D80" s="1535"/>
      <c r="E80" s="1535"/>
    </row>
    <row r="83" spans="1:26">
      <c r="B83" s="1505" t="s">
        <v>141</v>
      </c>
      <c r="C83" s="1506"/>
      <c r="D83" s="1506"/>
      <c r="E83" s="1506"/>
      <c r="F83" s="1506"/>
      <c r="G83" s="1506"/>
      <c r="H83" s="1506"/>
      <c r="I83" s="1506"/>
      <c r="J83" s="1506"/>
      <c r="K83" s="1506"/>
      <c r="L83" s="1506"/>
      <c r="M83" s="1506"/>
      <c r="N83" s="1506"/>
      <c r="O83" s="1506"/>
      <c r="P83" s="1506"/>
    </row>
    <row r="85" spans="1:26" ht="15.75" thickBot="1"/>
    <row r="86" spans="1:26" ht="15.75" thickBot="1">
      <c r="B86" s="1532" t="s">
        <v>142</v>
      </c>
      <c r="C86" s="1533"/>
      <c r="D86" s="1533"/>
      <c r="E86" s="1533"/>
      <c r="F86" s="1533"/>
      <c r="G86" s="1533"/>
      <c r="H86" s="1533"/>
      <c r="I86" s="1533"/>
      <c r="J86" s="1533"/>
      <c r="K86" s="1533"/>
      <c r="L86" s="1533"/>
      <c r="M86" s="1533"/>
      <c r="N86" s="1534"/>
    </row>
    <row r="88" spans="1:26" ht="15.75" thickBot="1">
      <c r="M88" s="10"/>
      <c r="N88" s="10"/>
    </row>
    <row r="89" spans="1:26" s="39" customFormat="1" ht="109.5" customHeight="1">
      <c r="B89" s="11" t="s">
        <v>33</v>
      </c>
      <c r="C89" s="11" t="s">
        <v>34</v>
      </c>
      <c r="D89" s="11" t="s">
        <v>35</v>
      </c>
      <c r="E89" s="11" t="s">
        <v>36</v>
      </c>
      <c r="F89" s="11" t="s">
        <v>37</v>
      </c>
      <c r="G89" s="11" t="s">
        <v>38</v>
      </c>
      <c r="H89" s="11" t="s">
        <v>39</v>
      </c>
      <c r="I89" s="11" t="s">
        <v>40</v>
      </c>
      <c r="J89" s="11" t="s">
        <v>41</v>
      </c>
      <c r="K89" s="11" t="s">
        <v>42</v>
      </c>
      <c r="L89" s="11" t="s">
        <v>43</v>
      </c>
      <c r="M89" s="12" t="s">
        <v>44</v>
      </c>
      <c r="N89" s="11" t="s">
        <v>45</v>
      </c>
      <c r="O89" s="11" t="s">
        <v>46</v>
      </c>
      <c r="P89" s="13" t="s">
        <v>47</v>
      </c>
      <c r="Q89" s="13" t="s">
        <v>48</v>
      </c>
    </row>
    <row r="90" spans="1:26" s="1263" customFormat="1" ht="90">
      <c r="A90" s="1311">
        <v>1</v>
      </c>
      <c r="B90" s="15" t="s">
        <v>6517</v>
      </c>
      <c r="C90" s="1238" t="s">
        <v>6554</v>
      </c>
      <c r="D90" s="15"/>
      <c r="E90" s="338" t="s">
        <v>6527</v>
      </c>
      <c r="F90" s="1238" t="s">
        <v>6555</v>
      </c>
      <c r="G90" s="99" t="s">
        <v>5</v>
      </c>
      <c r="H90" s="103">
        <v>39783</v>
      </c>
      <c r="I90" s="103">
        <v>40301</v>
      </c>
      <c r="J90" s="103" t="s">
        <v>19</v>
      </c>
      <c r="K90" s="105">
        <v>0</v>
      </c>
      <c r="L90" s="105">
        <f>(DAYS360(H90,I90)/30)</f>
        <v>17.066666666666666</v>
      </c>
      <c r="M90" s="105"/>
      <c r="N90" s="105" t="s">
        <v>51</v>
      </c>
      <c r="O90" s="106">
        <v>1807253221</v>
      </c>
      <c r="P90" s="106"/>
      <c r="Q90" s="1235" t="s">
        <v>6556</v>
      </c>
      <c r="R90" s="64"/>
      <c r="S90" s="64"/>
      <c r="T90" s="64"/>
      <c r="U90" s="64"/>
      <c r="V90" s="64"/>
      <c r="W90" s="64"/>
      <c r="X90" s="64"/>
      <c r="Y90" s="64"/>
      <c r="Z90" s="64"/>
    </row>
    <row r="91" spans="1:26" s="1263" customFormat="1" ht="90">
      <c r="A91" s="1311">
        <f>A90+1</f>
        <v>2</v>
      </c>
      <c r="B91" s="15" t="s">
        <v>6517</v>
      </c>
      <c r="C91" s="1238" t="s">
        <v>6554</v>
      </c>
      <c r="D91" s="15"/>
      <c r="E91" s="114" t="s">
        <v>6557</v>
      </c>
      <c r="F91" s="1238" t="s">
        <v>6558</v>
      </c>
      <c r="G91" s="99" t="s">
        <v>5</v>
      </c>
      <c r="H91" s="103">
        <v>40182</v>
      </c>
      <c r="I91" s="103">
        <v>40543</v>
      </c>
      <c r="J91" s="103" t="s">
        <v>19</v>
      </c>
      <c r="K91" s="105">
        <v>0</v>
      </c>
      <c r="L91" s="105">
        <f t="shared" ref="L91:L108" si="2">(DAYS360(H91,I91)/30)</f>
        <v>11.9</v>
      </c>
      <c r="M91" s="105"/>
      <c r="N91" s="105" t="s">
        <v>51</v>
      </c>
      <c r="O91" s="106">
        <v>795712000</v>
      </c>
      <c r="P91" s="106"/>
      <c r="Q91" s="1235" t="s">
        <v>6556</v>
      </c>
      <c r="R91" s="64"/>
      <c r="S91" s="64"/>
      <c r="T91" s="64"/>
      <c r="U91" s="64"/>
      <c r="V91" s="64"/>
      <c r="W91" s="64"/>
      <c r="X91" s="64"/>
      <c r="Y91" s="64"/>
      <c r="Z91" s="64"/>
    </row>
    <row r="92" spans="1:26" s="1263" customFormat="1" ht="90">
      <c r="A92" s="1311">
        <f t="shared" ref="A92:A108" si="3">A91+1</f>
        <v>3</v>
      </c>
      <c r="B92" s="15" t="s">
        <v>6517</v>
      </c>
      <c r="C92" s="1238" t="s">
        <v>6554</v>
      </c>
      <c r="D92" s="15"/>
      <c r="E92" s="114" t="s">
        <v>6534</v>
      </c>
      <c r="F92" s="1238" t="s">
        <v>6555</v>
      </c>
      <c r="G92" s="99" t="s">
        <v>5</v>
      </c>
      <c r="H92" s="103">
        <v>40427</v>
      </c>
      <c r="I92" s="103">
        <v>40574</v>
      </c>
      <c r="J92" s="103" t="s">
        <v>19</v>
      </c>
      <c r="K92" s="105">
        <v>0</v>
      </c>
      <c r="L92" s="105">
        <f t="shared" si="2"/>
        <v>4.833333333333333</v>
      </c>
      <c r="M92" s="105"/>
      <c r="N92" s="105" t="s">
        <v>51</v>
      </c>
      <c r="O92" s="106">
        <v>595786333</v>
      </c>
      <c r="P92" s="106"/>
      <c r="Q92" s="1235" t="s">
        <v>6559</v>
      </c>
      <c r="R92" s="64"/>
      <c r="S92" s="64"/>
      <c r="T92" s="64"/>
      <c r="U92" s="64"/>
      <c r="V92" s="64"/>
      <c r="W92" s="64"/>
      <c r="X92" s="64"/>
      <c r="Y92" s="64"/>
      <c r="Z92" s="64"/>
    </row>
    <row r="93" spans="1:26" s="1263" customFormat="1" ht="75">
      <c r="A93" s="1311">
        <f t="shared" si="3"/>
        <v>4</v>
      </c>
      <c r="B93" s="15" t="s">
        <v>6517</v>
      </c>
      <c r="C93" s="1238" t="s">
        <v>6560</v>
      </c>
      <c r="D93" s="15"/>
      <c r="E93" s="580" t="s">
        <v>6561</v>
      </c>
      <c r="F93" s="1238" t="s">
        <v>6562</v>
      </c>
      <c r="G93" s="99" t="s">
        <v>5</v>
      </c>
      <c r="H93" s="103">
        <v>40196</v>
      </c>
      <c r="I93" s="103">
        <v>40535</v>
      </c>
      <c r="J93" s="103" t="s">
        <v>19</v>
      </c>
      <c r="K93" s="105">
        <v>0</v>
      </c>
      <c r="L93" s="105">
        <f t="shared" si="2"/>
        <v>11.166666666666666</v>
      </c>
      <c r="M93" s="105"/>
      <c r="N93" s="105" t="s">
        <v>51</v>
      </c>
      <c r="O93" s="106">
        <v>480000000</v>
      </c>
      <c r="P93" s="106"/>
      <c r="Q93" s="1235" t="s">
        <v>6563</v>
      </c>
      <c r="R93" s="64"/>
      <c r="S93" s="64"/>
      <c r="T93" s="64"/>
      <c r="U93" s="64"/>
      <c r="V93" s="64"/>
      <c r="W93" s="64"/>
      <c r="X93" s="64"/>
      <c r="Y93" s="64"/>
      <c r="Z93" s="64"/>
    </row>
    <row r="94" spans="1:26" s="1263" customFormat="1" ht="90">
      <c r="A94" s="1311">
        <f t="shared" si="3"/>
        <v>5</v>
      </c>
      <c r="B94" s="15" t="s">
        <v>6517</v>
      </c>
      <c r="C94" s="1238" t="s">
        <v>6554</v>
      </c>
      <c r="D94" s="15"/>
      <c r="E94" s="580" t="s">
        <v>6564</v>
      </c>
      <c r="F94" s="1238" t="s">
        <v>6558</v>
      </c>
      <c r="G94" s="99" t="s">
        <v>5</v>
      </c>
      <c r="H94" s="103">
        <v>40581</v>
      </c>
      <c r="I94" s="103">
        <v>40847</v>
      </c>
      <c r="J94" s="103" t="s">
        <v>19</v>
      </c>
      <c r="K94" s="105">
        <v>0</v>
      </c>
      <c r="L94" s="105">
        <f t="shared" si="2"/>
        <v>8.8000000000000007</v>
      </c>
      <c r="M94" s="105"/>
      <c r="N94" s="105" t="s">
        <v>51</v>
      </c>
      <c r="O94" s="106">
        <v>663082757</v>
      </c>
      <c r="P94" s="106"/>
      <c r="Q94" s="1235" t="s">
        <v>6565</v>
      </c>
      <c r="R94" s="64"/>
      <c r="S94" s="64"/>
      <c r="T94" s="64"/>
      <c r="U94" s="64"/>
      <c r="V94" s="64"/>
      <c r="W94" s="64"/>
      <c r="X94" s="64"/>
      <c r="Y94" s="64"/>
      <c r="Z94" s="64"/>
    </row>
    <row r="95" spans="1:26" s="1263" customFormat="1" ht="90">
      <c r="A95" s="1311">
        <f t="shared" si="3"/>
        <v>6</v>
      </c>
      <c r="B95" s="15" t="s">
        <v>6517</v>
      </c>
      <c r="C95" s="1238" t="s">
        <v>6554</v>
      </c>
      <c r="D95" s="15"/>
      <c r="E95" s="114" t="s">
        <v>6529</v>
      </c>
      <c r="F95" s="1238" t="s">
        <v>6555</v>
      </c>
      <c r="G95" s="99" t="s">
        <v>5</v>
      </c>
      <c r="H95" s="103">
        <v>40581</v>
      </c>
      <c r="I95" s="103">
        <v>40848</v>
      </c>
      <c r="J95" s="103" t="s">
        <v>19</v>
      </c>
      <c r="K95" s="105">
        <v>0</v>
      </c>
      <c r="L95" s="105">
        <f t="shared" si="2"/>
        <v>8.8000000000000007</v>
      </c>
      <c r="M95" s="105"/>
      <c r="N95" s="105" t="s">
        <v>51</v>
      </c>
      <c r="O95" s="106">
        <v>1074373466</v>
      </c>
      <c r="P95" s="106"/>
      <c r="Q95" s="1235" t="s">
        <v>6559</v>
      </c>
      <c r="R95" s="64"/>
      <c r="S95" s="64"/>
      <c r="T95" s="64"/>
      <c r="U95" s="64"/>
      <c r="V95" s="64"/>
      <c r="W95" s="64"/>
      <c r="X95" s="64"/>
      <c r="Y95" s="64"/>
      <c r="Z95" s="64"/>
    </row>
    <row r="96" spans="1:26" s="1263" customFormat="1" ht="105">
      <c r="A96" s="1311">
        <f t="shared" si="3"/>
        <v>7</v>
      </c>
      <c r="B96" s="15" t="s">
        <v>6517</v>
      </c>
      <c r="C96" s="1238" t="s">
        <v>6554</v>
      </c>
      <c r="D96" s="15"/>
      <c r="E96" s="114" t="s">
        <v>6566</v>
      </c>
      <c r="F96" s="1238" t="s">
        <v>6567</v>
      </c>
      <c r="G96" s="99" t="s">
        <v>5</v>
      </c>
      <c r="H96" s="103">
        <v>40590</v>
      </c>
      <c r="I96" s="103">
        <v>40633</v>
      </c>
      <c r="J96" s="103" t="s">
        <v>19</v>
      </c>
      <c r="K96" s="105">
        <v>0</v>
      </c>
      <c r="L96" s="105">
        <f t="shared" si="2"/>
        <v>1.5</v>
      </c>
      <c r="M96" s="105"/>
      <c r="N96" s="105" t="s">
        <v>51</v>
      </c>
      <c r="O96" s="106">
        <v>110723728</v>
      </c>
      <c r="P96" s="106"/>
      <c r="Q96" s="1235" t="s">
        <v>6563</v>
      </c>
      <c r="R96" s="64"/>
      <c r="S96" s="64"/>
      <c r="T96" s="64"/>
      <c r="U96" s="64"/>
      <c r="V96" s="64"/>
      <c r="W96" s="64"/>
      <c r="X96" s="64"/>
      <c r="Y96" s="64"/>
      <c r="Z96" s="64"/>
    </row>
    <row r="97" spans="1:26" s="1263" customFormat="1" ht="105">
      <c r="A97" s="1311">
        <f t="shared" si="3"/>
        <v>8</v>
      </c>
      <c r="B97" s="15" t="s">
        <v>6517</v>
      </c>
      <c r="C97" s="1238" t="s">
        <v>6568</v>
      </c>
      <c r="D97" s="15"/>
      <c r="E97" s="114" t="s">
        <v>6566</v>
      </c>
      <c r="F97" s="1238" t="s">
        <v>6569</v>
      </c>
      <c r="G97" s="99" t="s">
        <v>5</v>
      </c>
      <c r="H97" s="103">
        <v>40686</v>
      </c>
      <c r="I97" s="103">
        <v>40697</v>
      </c>
      <c r="J97" s="103" t="s">
        <v>19</v>
      </c>
      <c r="K97" s="105">
        <v>0</v>
      </c>
      <c r="L97" s="105">
        <f t="shared" si="2"/>
        <v>0.33333333333333331</v>
      </c>
      <c r="M97" s="105"/>
      <c r="N97" s="105" t="s">
        <v>51</v>
      </c>
      <c r="O97" s="106">
        <v>145631481</v>
      </c>
      <c r="P97" s="106"/>
      <c r="Q97" s="1235" t="s">
        <v>6563</v>
      </c>
      <c r="R97" s="64"/>
      <c r="S97" s="64"/>
      <c r="T97" s="64"/>
      <c r="U97" s="64"/>
      <c r="V97" s="64"/>
      <c r="W97" s="64"/>
      <c r="X97" s="64"/>
      <c r="Y97" s="64"/>
      <c r="Z97" s="64"/>
    </row>
    <row r="98" spans="1:26" s="1263" customFormat="1" ht="90">
      <c r="A98" s="1311">
        <f t="shared" si="3"/>
        <v>9</v>
      </c>
      <c r="B98" s="15" t="s">
        <v>6517</v>
      </c>
      <c r="C98" s="1238" t="s">
        <v>6570</v>
      </c>
      <c r="D98" s="15"/>
      <c r="E98" s="114"/>
      <c r="F98" s="1238" t="s">
        <v>6571</v>
      </c>
      <c r="G98" s="99" t="s">
        <v>5</v>
      </c>
      <c r="H98" s="103">
        <v>41198</v>
      </c>
      <c r="I98" s="103">
        <v>41274</v>
      </c>
      <c r="J98" s="103" t="s">
        <v>19</v>
      </c>
      <c r="K98" s="105">
        <v>0</v>
      </c>
      <c r="L98" s="105">
        <f t="shared" si="2"/>
        <v>2.5</v>
      </c>
      <c r="M98" s="105"/>
      <c r="N98" s="105" t="s">
        <v>51</v>
      </c>
      <c r="O98" s="106">
        <v>124496420</v>
      </c>
      <c r="P98" s="106"/>
      <c r="Q98" s="1235" t="s">
        <v>6563</v>
      </c>
      <c r="R98" s="64"/>
      <c r="S98" s="64"/>
      <c r="T98" s="64"/>
      <c r="U98" s="64"/>
      <c r="V98" s="64"/>
      <c r="W98" s="64"/>
      <c r="X98" s="64"/>
      <c r="Y98" s="64"/>
      <c r="Z98" s="64"/>
    </row>
    <row r="99" spans="1:26" s="1263" customFormat="1" ht="135">
      <c r="A99" s="1311">
        <f t="shared" si="3"/>
        <v>10</v>
      </c>
      <c r="B99" s="15" t="s">
        <v>6517</v>
      </c>
      <c r="C99" s="16" t="s">
        <v>340</v>
      </c>
      <c r="D99" s="15"/>
      <c r="E99" s="114" t="s">
        <v>6519</v>
      </c>
      <c r="F99" s="1238" t="s">
        <v>6572</v>
      </c>
      <c r="G99" s="99" t="s">
        <v>5</v>
      </c>
      <c r="H99" s="103">
        <v>41244</v>
      </c>
      <c r="I99" s="103">
        <v>41274</v>
      </c>
      <c r="J99" s="103" t="s">
        <v>19</v>
      </c>
      <c r="K99" s="105">
        <v>0</v>
      </c>
      <c r="L99" s="105">
        <f t="shared" si="2"/>
        <v>1</v>
      </c>
      <c r="M99" s="105"/>
      <c r="N99" s="105" t="s">
        <v>51</v>
      </c>
      <c r="O99" s="106">
        <v>1298524000</v>
      </c>
      <c r="P99" s="106"/>
      <c r="Q99" s="1235" t="s">
        <v>6563</v>
      </c>
      <c r="R99" s="64"/>
      <c r="S99" s="64"/>
      <c r="T99" s="64"/>
      <c r="U99" s="64"/>
      <c r="V99" s="64"/>
      <c r="W99" s="64"/>
      <c r="X99" s="64"/>
      <c r="Y99" s="64"/>
      <c r="Z99" s="64"/>
    </row>
    <row r="100" spans="1:26" s="1263" customFormat="1" ht="105">
      <c r="A100" s="1311">
        <f t="shared" si="3"/>
        <v>11</v>
      </c>
      <c r="B100" s="15" t="s">
        <v>6517</v>
      </c>
      <c r="C100" s="16" t="s">
        <v>340</v>
      </c>
      <c r="D100" s="15"/>
      <c r="E100" s="114" t="s">
        <v>6521</v>
      </c>
      <c r="F100" s="1238" t="s">
        <v>6573</v>
      </c>
      <c r="G100" s="99" t="s">
        <v>5</v>
      </c>
      <c r="H100" s="103">
        <v>41294</v>
      </c>
      <c r="I100" s="103">
        <v>41639</v>
      </c>
      <c r="J100" s="103" t="s">
        <v>19</v>
      </c>
      <c r="K100" s="105">
        <v>0</v>
      </c>
      <c r="L100" s="105">
        <f t="shared" si="2"/>
        <v>11.366666666666667</v>
      </c>
      <c r="M100" s="105"/>
      <c r="N100" s="105" t="s">
        <v>51</v>
      </c>
      <c r="O100" s="106">
        <v>12587842700</v>
      </c>
      <c r="P100" s="106"/>
      <c r="Q100" s="1235" t="s">
        <v>6563</v>
      </c>
      <c r="R100" s="64"/>
      <c r="S100" s="64"/>
      <c r="T100" s="64"/>
      <c r="U100" s="64"/>
      <c r="V100" s="64"/>
      <c r="W100" s="64"/>
      <c r="X100" s="64"/>
      <c r="Y100" s="64"/>
      <c r="Z100" s="64"/>
    </row>
    <row r="101" spans="1:26" s="1263" customFormat="1" ht="105">
      <c r="A101" s="1311">
        <f t="shared" si="3"/>
        <v>12</v>
      </c>
      <c r="B101" s="15" t="s">
        <v>6517</v>
      </c>
      <c r="C101" s="16" t="s">
        <v>340</v>
      </c>
      <c r="D101" s="15"/>
      <c r="E101" s="114" t="s">
        <v>6574</v>
      </c>
      <c r="F101" s="1238" t="s">
        <v>6573</v>
      </c>
      <c r="G101" s="99" t="s">
        <v>5</v>
      </c>
      <c r="H101" s="103">
        <v>41640</v>
      </c>
      <c r="I101" s="103">
        <v>41851</v>
      </c>
      <c r="J101" s="103" t="s">
        <v>19</v>
      </c>
      <c r="K101" s="105">
        <v>0</v>
      </c>
      <c r="L101" s="105">
        <f t="shared" si="2"/>
        <v>7</v>
      </c>
      <c r="M101" s="105"/>
      <c r="N101" s="105" t="s">
        <v>51</v>
      </c>
      <c r="O101" s="106">
        <v>2278354410</v>
      </c>
      <c r="P101" s="106"/>
      <c r="Q101" s="1235" t="s">
        <v>6575</v>
      </c>
      <c r="R101" s="64"/>
      <c r="S101" s="64"/>
      <c r="T101" s="64"/>
      <c r="U101" s="64"/>
      <c r="V101" s="64"/>
      <c r="W101" s="64"/>
      <c r="X101" s="64"/>
      <c r="Y101" s="64"/>
      <c r="Z101" s="64"/>
    </row>
    <row r="102" spans="1:26" s="1263" customFormat="1" ht="105">
      <c r="A102" s="1311">
        <f t="shared" si="3"/>
        <v>13</v>
      </c>
      <c r="B102" s="15" t="s">
        <v>6517</v>
      </c>
      <c r="C102" s="16" t="s">
        <v>340</v>
      </c>
      <c r="D102" s="15"/>
      <c r="E102" s="114" t="s">
        <v>6576</v>
      </c>
      <c r="F102" s="1238" t="s">
        <v>6573</v>
      </c>
      <c r="G102" s="99" t="s">
        <v>5</v>
      </c>
      <c r="H102" s="103">
        <v>41852</v>
      </c>
      <c r="I102" s="103">
        <v>41943</v>
      </c>
      <c r="J102" s="103" t="s">
        <v>19</v>
      </c>
      <c r="K102" s="105">
        <v>0</v>
      </c>
      <c r="L102" s="105">
        <f t="shared" si="2"/>
        <v>3</v>
      </c>
      <c r="M102" s="105"/>
      <c r="N102" s="105" t="s">
        <v>51</v>
      </c>
      <c r="O102" s="106">
        <v>108793800</v>
      </c>
      <c r="P102" s="106"/>
      <c r="Q102" s="1235" t="s">
        <v>6575</v>
      </c>
      <c r="R102" s="64"/>
      <c r="S102" s="64"/>
      <c r="T102" s="64"/>
      <c r="U102" s="64"/>
      <c r="V102" s="64"/>
      <c r="W102" s="64"/>
      <c r="X102" s="64"/>
      <c r="Y102" s="64"/>
      <c r="Z102" s="64"/>
    </row>
    <row r="103" spans="1:26" s="1263" customFormat="1" ht="120">
      <c r="A103" s="1311">
        <f t="shared" si="3"/>
        <v>14</v>
      </c>
      <c r="B103" s="15" t="s">
        <v>6517</v>
      </c>
      <c r="C103" s="16" t="s">
        <v>340</v>
      </c>
      <c r="D103" s="15"/>
      <c r="E103" s="114" t="s">
        <v>6577</v>
      </c>
      <c r="F103" s="1238" t="s">
        <v>6578</v>
      </c>
      <c r="G103" s="99" t="s">
        <v>5</v>
      </c>
      <c r="H103" s="103">
        <v>41640</v>
      </c>
      <c r="I103" s="103">
        <v>41988</v>
      </c>
      <c r="J103" s="103" t="s">
        <v>5</v>
      </c>
      <c r="K103" s="105">
        <v>0</v>
      </c>
      <c r="L103" s="105">
        <f t="shared" si="2"/>
        <v>11.466666666666667</v>
      </c>
      <c r="M103" s="105"/>
      <c r="N103" s="105" t="s">
        <v>51</v>
      </c>
      <c r="O103" s="106">
        <v>1171101000</v>
      </c>
      <c r="P103" s="106"/>
      <c r="Q103" s="1235" t="s">
        <v>6563</v>
      </c>
      <c r="R103" s="64"/>
      <c r="S103" s="64"/>
      <c r="T103" s="64"/>
      <c r="U103" s="64"/>
      <c r="V103" s="64"/>
      <c r="W103" s="64"/>
      <c r="X103" s="64"/>
      <c r="Y103" s="64"/>
      <c r="Z103" s="64"/>
    </row>
    <row r="104" spans="1:26" s="1263" customFormat="1" ht="105">
      <c r="A104" s="1311">
        <f t="shared" si="3"/>
        <v>15</v>
      </c>
      <c r="B104" s="15" t="s">
        <v>6517</v>
      </c>
      <c r="C104" s="16" t="s">
        <v>1519</v>
      </c>
      <c r="D104" s="15"/>
      <c r="E104" s="576">
        <v>13472013</v>
      </c>
      <c r="F104" s="1238" t="s">
        <v>6579</v>
      </c>
      <c r="G104" s="99" t="s">
        <v>5</v>
      </c>
      <c r="H104" s="103">
        <v>41634</v>
      </c>
      <c r="I104" s="103">
        <v>42425</v>
      </c>
      <c r="J104" s="103" t="s">
        <v>5</v>
      </c>
      <c r="K104" s="105">
        <v>0</v>
      </c>
      <c r="L104" s="105">
        <f t="shared" si="2"/>
        <v>25.966666666666665</v>
      </c>
      <c r="M104" s="105"/>
      <c r="N104" s="105" t="s">
        <v>51</v>
      </c>
      <c r="O104" s="106">
        <v>858000000</v>
      </c>
      <c r="P104" s="106"/>
      <c r="Q104" s="1235" t="s">
        <v>6563</v>
      </c>
      <c r="R104" s="64"/>
      <c r="S104" s="64"/>
      <c r="T104" s="64"/>
      <c r="U104" s="64"/>
      <c r="V104" s="64"/>
      <c r="W104" s="64"/>
      <c r="X104" s="64"/>
      <c r="Y104" s="64"/>
      <c r="Z104" s="64"/>
    </row>
    <row r="105" spans="1:26" s="1263" customFormat="1" ht="135">
      <c r="A105" s="1311">
        <f t="shared" si="3"/>
        <v>16</v>
      </c>
      <c r="B105" s="15" t="s">
        <v>6517</v>
      </c>
      <c r="C105" s="16" t="s">
        <v>6580</v>
      </c>
      <c r="D105" s="15"/>
      <c r="E105" s="576">
        <v>1282011</v>
      </c>
      <c r="F105" s="1238" t="s">
        <v>6581</v>
      </c>
      <c r="G105" s="99" t="s">
        <v>5</v>
      </c>
      <c r="H105" s="103">
        <v>40885</v>
      </c>
      <c r="I105" s="103">
        <v>41851</v>
      </c>
      <c r="J105" s="103" t="s">
        <v>19</v>
      </c>
      <c r="K105" s="105">
        <v>0</v>
      </c>
      <c r="L105" s="105">
        <f t="shared" si="2"/>
        <v>31.766666666666666</v>
      </c>
      <c r="M105" s="105"/>
      <c r="N105" s="105" t="s">
        <v>51</v>
      </c>
      <c r="O105" s="106">
        <v>22495226781</v>
      </c>
      <c r="P105" s="106"/>
      <c r="Q105" s="1235" t="s">
        <v>6559</v>
      </c>
      <c r="R105" s="64"/>
      <c r="S105" s="64"/>
      <c r="T105" s="64"/>
      <c r="U105" s="64"/>
      <c r="V105" s="64"/>
      <c r="W105" s="64"/>
      <c r="X105" s="64"/>
      <c r="Y105" s="64"/>
      <c r="Z105" s="64"/>
    </row>
    <row r="106" spans="1:26" s="1263" customFormat="1" ht="90">
      <c r="A106" s="1311">
        <f t="shared" si="3"/>
        <v>17</v>
      </c>
      <c r="B106" s="15" t="s">
        <v>6517</v>
      </c>
      <c r="C106" s="16" t="s">
        <v>6580</v>
      </c>
      <c r="D106" s="15"/>
      <c r="E106" s="576" t="s">
        <v>6582</v>
      </c>
      <c r="F106" s="1238" t="s">
        <v>6583</v>
      </c>
      <c r="G106" s="99" t="s">
        <v>5</v>
      </c>
      <c r="H106" s="103">
        <v>41852</v>
      </c>
      <c r="I106" s="103">
        <v>41905</v>
      </c>
      <c r="J106" s="103" t="s">
        <v>19</v>
      </c>
      <c r="K106" s="105">
        <v>0</v>
      </c>
      <c r="L106" s="105">
        <f t="shared" si="2"/>
        <v>1.7333333333333334</v>
      </c>
      <c r="M106" s="105"/>
      <c r="N106" s="105" t="s">
        <v>51</v>
      </c>
      <c r="O106" s="106">
        <v>1278946800</v>
      </c>
      <c r="P106" s="106"/>
      <c r="Q106" s="1235" t="s">
        <v>6563</v>
      </c>
      <c r="R106" s="64"/>
      <c r="S106" s="64"/>
      <c r="T106" s="64"/>
      <c r="U106" s="64"/>
      <c r="V106" s="64"/>
      <c r="W106" s="64"/>
      <c r="X106" s="64"/>
      <c r="Y106" s="64"/>
      <c r="Z106" s="64"/>
    </row>
    <row r="107" spans="1:26" s="1263" customFormat="1" ht="90">
      <c r="A107" s="1311">
        <f t="shared" si="3"/>
        <v>18</v>
      </c>
      <c r="B107" s="15" t="s">
        <v>6517</v>
      </c>
      <c r="C107" s="16" t="s">
        <v>6580</v>
      </c>
      <c r="D107" s="15"/>
      <c r="E107" s="576" t="s">
        <v>6584</v>
      </c>
      <c r="F107" s="1238" t="s">
        <v>6583</v>
      </c>
      <c r="G107" s="99" t="s">
        <v>5</v>
      </c>
      <c r="H107" s="103">
        <v>41906</v>
      </c>
      <c r="I107" s="103">
        <v>41943</v>
      </c>
      <c r="J107" s="103" t="s">
        <v>19</v>
      </c>
      <c r="K107" s="105">
        <v>0</v>
      </c>
      <c r="L107" s="105">
        <f t="shared" si="2"/>
        <v>1.2333333333333334</v>
      </c>
      <c r="M107" s="105"/>
      <c r="N107" s="105" t="s">
        <v>51</v>
      </c>
      <c r="O107" s="106">
        <v>833004587</v>
      </c>
      <c r="P107" s="106"/>
      <c r="Q107" s="1235" t="s">
        <v>6563</v>
      </c>
      <c r="R107" s="64"/>
      <c r="S107" s="64"/>
      <c r="T107" s="64"/>
      <c r="U107" s="64"/>
      <c r="V107" s="64"/>
      <c r="W107" s="64"/>
      <c r="X107" s="64"/>
      <c r="Y107" s="64"/>
      <c r="Z107" s="64"/>
    </row>
    <row r="108" spans="1:26" s="1263" customFormat="1" ht="105">
      <c r="A108" s="1311">
        <f t="shared" si="3"/>
        <v>19</v>
      </c>
      <c r="B108" s="15" t="s">
        <v>6517</v>
      </c>
      <c r="C108" s="16" t="s">
        <v>6580</v>
      </c>
      <c r="D108" s="15"/>
      <c r="E108" s="576" t="s">
        <v>6585</v>
      </c>
      <c r="F108" s="1238" t="s">
        <v>6586</v>
      </c>
      <c r="G108" s="99" t="s">
        <v>5</v>
      </c>
      <c r="H108" s="103">
        <v>41944</v>
      </c>
      <c r="I108" s="103">
        <v>42004</v>
      </c>
      <c r="J108" s="103" t="s">
        <v>5</v>
      </c>
      <c r="K108" s="105">
        <v>0</v>
      </c>
      <c r="L108" s="105">
        <f t="shared" si="2"/>
        <v>2</v>
      </c>
      <c r="M108" s="105"/>
      <c r="N108" s="105" t="s">
        <v>51</v>
      </c>
      <c r="O108" s="106">
        <v>417088000</v>
      </c>
      <c r="P108" s="106"/>
      <c r="Q108" s="1235" t="s">
        <v>6563</v>
      </c>
      <c r="R108" s="64"/>
      <c r="S108" s="64"/>
      <c r="T108" s="64"/>
      <c r="U108" s="64"/>
      <c r="V108" s="64"/>
      <c r="W108" s="64"/>
      <c r="X108" s="64"/>
      <c r="Y108" s="64"/>
      <c r="Z108" s="64"/>
    </row>
    <row r="109" spans="1:26" s="1263" customFormat="1">
      <c r="A109" s="1311"/>
      <c r="B109" s="17" t="s">
        <v>29</v>
      </c>
      <c r="C109" s="16"/>
      <c r="D109" s="15"/>
      <c r="E109" s="98"/>
      <c r="F109" s="16"/>
      <c r="G109" s="16"/>
      <c r="H109" s="16"/>
      <c r="I109" s="103"/>
      <c r="J109" s="103"/>
      <c r="K109" s="109">
        <f>SUM(K90:K90)</f>
        <v>0</v>
      </c>
      <c r="L109" s="109" t="s">
        <v>6874</v>
      </c>
      <c r="M109" s="110">
        <f>SUM(M90:M90)</f>
        <v>0</v>
      </c>
      <c r="N109" s="109">
        <f>SUM(N90:N90)</f>
        <v>0</v>
      </c>
      <c r="O109" s="106"/>
      <c r="P109" s="106"/>
      <c r="Q109" s="18"/>
    </row>
    <row r="110" spans="1:26">
      <c r="B110" s="66"/>
      <c r="C110" s="66"/>
      <c r="D110" s="66"/>
      <c r="E110" s="68"/>
      <c r="F110" s="66"/>
      <c r="G110" s="66"/>
      <c r="H110" s="66"/>
      <c r="I110" s="66"/>
      <c r="J110" s="66"/>
      <c r="K110" s="66"/>
      <c r="L110" s="66"/>
      <c r="M110" s="66"/>
      <c r="N110" s="66"/>
      <c r="O110" s="66"/>
      <c r="P110" s="66"/>
    </row>
    <row r="111" spans="1:26">
      <c r="B111" s="19" t="s">
        <v>156</v>
      </c>
      <c r="C111" s="84">
        <f>+K109</f>
        <v>0</v>
      </c>
      <c r="H111" s="112"/>
      <c r="I111" s="112"/>
      <c r="J111" s="112"/>
      <c r="K111" s="112"/>
      <c r="L111" s="112"/>
      <c r="M111" s="112"/>
      <c r="N111" s="66"/>
      <c r="O111" s="66"/>
      <c r="P111" s="66"/>
    </row>
    <row r="113" spans="2:17" ht="15.75" thickBot="1"/>
    <row r="114" spans="2:17" ht="37.15" customHeight="1" thickBot="1">
      <c r="B114" s="24" t="s">
        <v>157</v>
      </c>
      <c r="C114" s="25" t="s">
        <v>158</v>
      </c>
      <c r="D114" s="24" t="s">
        <v>28</v>
      </c>
      <c r="E114" s="25" t="s">
        <v>159</v>
      </c>
    </row>
    <row r="115" spans="2:17">
      <c r="B115" s="85" t="s">
        <v>160</v>
      </c>
      <c r="C115" s="86">
        <v>20</v>
      </c>
      <c r="D115" s="86">
        <v>0</v>
      </c>
      <c r="E115" s="1536">
        <f>+D115+D116+D117</f>
        <v>0</v>
      </c>
    </row>
    <row r="116" spans="2:17">
      <c r="B116" s="85" t="s">
        <v>161</v>
      </c>
      <c r="C116" s="71">
        <v>30</v>
      </c>
      <c r="D116" s="1256">
        <v>0</v>
      </c>
      <c r="E116" s="1537"/>
    </row>
    <row r="117" spans="2:17" ht="15.75" thickBot="1">
      <c r="B117" s="85" t="s">
        <v>162</v>
      </c>
      <c r="C117" s="87">
        <v>40</v>
      </c>
      <c r="D117" s="87">
        <v>0</v>
      </c>
      <c r="E117" s="1538"/>
    </row>
    <row r="119" spans="2:17" ht="15.75" thickBot="1"/>
    <row r="120" spans="2:17" ht="15.75" thickBot="1">
      <c r="B120" s="1532" t="s">
        <v>163</v>
      </c>
      <c r="C120" s="1533"/>
      <c r="D120" s="1533"/>
      <c r="E120" s="1533"/>
      <c r="F120" s="1533"/>
      <c r="G120" s="1533"/>
      <c r="H120" s="1533"/>
      <c r="I120" s="1533"/>
      <c r="J120" s="1533"/>
      <c r="K120" s="1533"/>
      <c r="L120" s="1533"/>
      <c r="M120" s="1533"/>
      <c r="N120" s="1534"/>
    </row>
    <row r="122" spans="2:17" ht="76.5" customHeight="1">
      <c r="B122" s="1309" t="s">
        <v>88</v>
      </c>
      <c r="C122" s="1309" t="s">
        <v>89</v>
      </c>
      <c r="D122" s="1309" t="s">
        <v>90</v>
      </c>
      <c r="E122" s="1309" t="s">
        <v>91</v>
      </c>
      <c r="F122" s="1309" t="s">
        <v>92</v>
      </c>
      <c r="G122" s="1309" t="s">
        <v>93</v>
      </c>
      <c r="H122" s="1309" t="s">
        <v>94</v>
      </c>
      <c r="I122" s="1309" t="s">
        <v>95</v>
      </c>
      <c r="J122" s="1522" t="s">
        <v>164</v>
      </c>
      <c r="K122" s="1529"/>
      <c r="L122" s="1523"/>
      <c r="M122" s="1309" t="s">
        <v>97</v>
      </c>
      <c r="N122" s="1309" t="s">
        <v>234</v>
      </c>
      <c r="O122" s="1309" t="s">
        <v>235</v>
      </c>
      <c r="P122" s="1522" t="s">
        <v>79</v>
      </c>
      <c r="Q122" s="1523"/>
    </row>
    <row r="123" spans="2:17" ht="49.5" customHeight="1">
      <c r="B123" s="192" t="s">
        <v>1495</v>
      </c>
      <c r="C123" s="73"/>
      <c r="D123" s="192"/>
      <c r="E123" s="1239"/>
      <c r="F123" s="72"/>
      <c r="G123" s="192"/>
      <c r="H123" s="918"/>
      <c r="I123" s="74"/>
      <c r="J123" s="88"/>
      <c r="K123" s="89"/>
      <c r="L123" s="77"/>
      <c r="M123" s="59"/>
      <c r="N123" s="59"/>
      <c r="O123" s="59"/>
      <c r="P123" s="1530"/>
      <c r="Q123" s="1531"/>
    </row>
    <row r="124" spans="2:17" ht="33" customHeight="1">
      <c r="B124" s="192" t="s">
        <v>1075</v>
      </c>
      <c r="C124" s="73"/>
      <c r="D124" s="72"/>
      <c r="E124" s="72"/>
      <c r="F124" s="72"/>
      <c r="G124" s="72"/>
      <c r="I124" s="74"/>
      <c r="J124" s="88"/>
      <c r="K124" s="89"/>
      <c r="L124" s="77"/>
      <c r="M124" s="59"/>
      <c r="N124" s="59"/>
      <c r="O124" s="59"/>
      <c r="P124" s="1526"/>
      <c r="Q124" s="1527"/>
    </row>
    <row r="125" spans="2:17" ht="33.6" customHeight="1">
      <c r="B125" s="192" t="s">
        <v>227</v>
      </c>
      <c r="C125" s="73"/>
      <c r="D125" s="192"/>
      <c r="E125" s="1239"/>
      <c r="F125" s="72"/>
      <c r="G125" s="72"/>
      <c r="H125" s="918"/>
      <c r="I125" s="74"/>
      <c r="J125" s="88"/>
      <c r="K125" s="77"/>
      <c r="L125" s="77"/>
      <c r="M125" s="59"/>
      <c r="N125" s="59"/>
      <c r="O125" s="59"/>
      <c r="P125" s="1535"/>
      <c r="Q125" s="1535"/>
    </row>
    <row r="128" spans="2:17" ht="15.75" thickBot="1"/>
    <row r="129" spans="2:7" ht="54" customHeight="1">
      <c r="B129" s="1283" t="s">
        <v>17</v>
      </c>
      <c r="C129" s="1283" t="s">
        <v>157</v>
      </c>
      <c r="D129" s="1309" t="s">
        <v>158</v>
      </c>
      <c r="E129" s="1283" t="s">
        <v>28</v>
      </c>
      <c r="F129" s="25" t="s">
        <v>228</v>
      </c>
      <c r="G129" s="26"/>
    </row>
    <row r="130" spans="2:7" ht="120.75" customHeight="1">
      <c r="B130" s="1540" t="s">
        <v>229</v>
      </c>
      <c r="C130" s="115" t="s">
        <v>230</v>
      </c>
      <c r="D130" s="1256">
        <v>25</v>
      </c>
      <c r="E130" s="1256"/>
      <c r="F130" s="1541">
        <f>+E130+E131+E132</f>
        <v>0</v>
      </c>
      <c r="G130" s="27"/>
    </row>
    <row r="131" spans="2:7" ht="76.150000000000006" customHeight="1">
      <c r="B131" s="1540"/>
      <c r="C131" s="115" t="s">
        <v>231</v>
      </c>
      <c r="D131" s="1262">
        <v>25</v>
      </c>
      <c r="E131" s="1256"/>
      <c r="F131" s="1542"/>
      <c r="G131" s="27"/>
    </row>
    <row r="132" spans="2:7" ht="69" customHeight="1">
      <c r="B132" s="1540"/>
      <c r="C132" s="115" t="s">
        <v>232</v>
      </c>
      <c r="D132" s="1256">
        <v>10</v>
      </c>
      <c r="E132" s="1256"/>
      <c r="F132" s="1543"/>
      <c r="G132" s="27"/>
    </row>
    <row r="133" spans="2:7">
      <c r="C133" s="57"/>
    </row>
    <row r="136" spans="2:7">
      <c r="B136" s="8" t="s">
        <v>233</v>
      </c>
    </row>
    <row r="139" spans="2:7">
      <c r="B139" s="1309" t="s">
        <v>17</v>
      </c>
      <c r="C139" s="1309" t="s">
        <v>27</v>
      </c>
      <c r="D139" s="1283" t="s">
        <v>28</v>
      </c>
      <c r="E139" s="1283" t="s">
        <v>29</v>
      </c>
    </row>
    <row r="140" spans="2:7" ht="61.5" customHeight="1">
      <c r="B140" s="1302" t="s">
        <v>236</v>
      </c>
      <c r="C140" s="1262">
        <v>40</v>
      </c>
      <c r="D140" s="1256">
        <f>+E115</f>
        <v>0</v>
      </c>
      <c r="E140" s="1519">
        <f>+D140+D141</f>
        <v>0</v>
      </c>
    </row>
    <row r="141" spans="2:7" ht="68.25" customHeight="1">
      <c r="B141" s="1302" t="s">
        <v>237</v>
      </c>
      <c r="C141" s="1262">
        <v>60</v>
      </c>
      <c r="D141" s="1256">
        <f>+F130</f>
        <v>0</v>
      </c>
      <c r="E141" s="1520"/>
    </row>
  </sheetData>
  <mergeCells count="39">
    <mergeCell ref="E140:E141"/>
    <mergeCell ref="B83:P83"/>
    <mergeCell ref="B86:N86"/>
    <mergeCell ref="E115:E117"/>
    <mergeCell ref="B120:N120"/>
    <mergeCell ref="J122:L122"/>
    <mergeCell ref="P122:Q122"/>
    <mergeCell ref="P123:Q123"/>
    <mergeCell ref="P124:Q124"/>
    <mergeCell ref="P125:Q125"/>
    <mergeCell ref="B130:B132"/>
    <mergeCell ref="F130:F132"/>
    <mergeCell ref="D80:E80"/>
    <mergeCell ref="C55:N55"/>
    <mergeCell ref="B57:N57"/>
    <mergeCell ref="O60:P60"/>
    <mergeCell ref="O61:P61"/>
    <mergeCell ref="B67:N67"/>
    <mergeCell ref="J70:L70"/>
    <mergeCell ref="P70:Q70"/>
    <mergeCell ref="P71:Q71"/>
    <mergeCell ref="P72:Q72"/>
    <mergeCell ref="P73:Q73"/>
    <mergeCell ref="B76:N76"/>
    <mergeCell ref="D79:E79"/>
    <mergeCell ref="B51:B52"/>
    <mergeCell ref="C51:C52"/>
    <mergeCell ref="D51:E51"/>
    <mergeCell ref="B2:P2"/>
    <mergeCell ref="B4:P4"/>
    <mergeCell ref="C6:N6"/>
    <mergeCell ref="C7:N7"/>
    <mergeCell ref="C8:N8"/>
    <mergeCell ref="C9:N9"/>
    <mergeCell ref="C10:E10"/>
    <mergeCell ref="B15:C15"/>
    <mergeCell ref="B16:C16"/>
    <mergeCell ref="E34:E35"/>
    <mergeCell ref="M37:N37"/>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70" zoomScaleNormal="70" workbookViewId="0">
      <selection activeCell="N40" sqref="N40"/>
    </sheetView>
  </sheetViews>
  <sheetFormatPr baseColWidth="10" defaultRowHeight="15"/>
  <cols>
    <col min="1" max="1" width="3.140625" style="28" bestFit="1" customWidth="1"/>
    <col min="2" max="2" width="80.5703125" style="28" customWidth="1"/>
    <col min="3" max="3" width="23.5703125" style="28" customWidth="1"/>
    <col min="4" max="4" width="32"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14.7109375" style="28" bestFit="1" customWidth="1"/>
    <col min="12" max="12" width="18.7109375" style="28" customWidth="1"/>
    <col min="13" max="13" width="22.28515625" style="28" customWidth="1"/>
    <col min="14" max="14" width="22.140625" style="28" customWidth="1"/>
    <col min="15" max="15" width="26.140625" style="28" customWidth="1"/>
    <col min="16" max="16" width="19.5703125" style="28" bestFit="1" customWidth="1"/>
    <col min="17" max="17" width="58.71093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t="s">
        <v>6627</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40"/>
      <c r="I14" s="41"/>
      <c r="J14" s="41"/>
      <c r="K14" s="41"/>
      <c r="L14" s="41"/>
      <c r="M14" s="41"/>
      <c r="N14" s="1289"/>
    </row>
    <row r="15" spans="2:16" ht="46.5" customHeight="1">
      <c r="B15" s="1240" t="s">
        <v>9</v>
      </c>
      <c r="C15" s="1240"/>
      <c r="D15" s="1265">
        <v>25</v>
      </c>
      <c r="E15" s="502">
        <v>1044140500</v>
      </c>
      <c r="F15" s="584">
        <v>500</v>
      </c>
      <c r="G15" s="44"/>
      <c r="I15" s="45"/>
      <c r="J15" s="45"/>
      <c r="K15" s="45"/>
      <c r="L15" s="45"/>
      <c r="M15" s="45"/>
      <c r="N15" s="1289"/>
    </row>
    <row r="16" spans="2:16" ht="15.75" thickBot="1">
      <c r="B16" s="1517" t="s">
        <v>13</v>
      </c>
      <c r="C16" s="1518"/>
      <c r="D16" s="1265"/>
      <c r="E16" s="151">
        <f>SUM(E15)</f>
        <v>1044140500</v>
      </c>
      <c r="F16" s="1241">
        <f>SUM(F15)</f>
        <v>500</v>
      </c>
      <c r="G16" s="44"/>
      <c r="H16" s="46"/>
      <c r="I16" s="39"/>
      <c r="J16" s="39"/>
      <c r="K16" s="39"/>
      <c r="L16" s="39"/>
      <c r="M16" s="39"/>
      <c r="N16" s="47"/>
    </row>
    <row r="17" spans="1:14" ht="63.75" customHeight="1" thickBot="1">
      <c r="A17" s="48"/>
      <c r="B17" s="49" t="s">
        <v>14</v>
      </c>
      <c r="C17" s="49" t="s">
        <v>15</v>
      </c>
      <c r="E17" s="41"/>
      <c r="F17" s="41"/>
      <c r="G17" s="41"/>
      <c r="H17" s="41"/>
      <c r="I17" s="50"/>
      <c r="J17" s="50"/>
      <c r="K17" s="50"/>
      <c r="L17" s="50"/>
      <c r="M17" s="50"/>
    </row>
    <row r="18" spans="1:14" ht="15.75" thickBot="1">
      <c r="A18" s="51">
        <v>1</v>
      </c>
      <c r="C18" s="586">
        <f>+F16*0.8</f>
        <v>400</v>
      </c>
      <c r="D18" s="195"/>
      <c r="E18" s="6">
        <f>E16</f>
        <v>1044140500</v>
      </c>
      <c r="F18" s="7"/>
      <c r="G18" s="7"/>
      <c r="H18" s="7"/>
      <c r="I18" s="53"/>
      <c r="J18" s="53"/>
      <c r="K18" s="53"/>
      <c r="L18" s="53"/>
      <c r="M18" s="53"/>
    </row>
    <row r="19" spans="1:14">
      <c r="A19" s="142"/>
      <c r="C19" s="462"/>
      <c r="D19" s="195"/>
      <c r="E19" s="463"/>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t="s">
        <v>21</v>
      </c>
      <c r="D27" s="1256"/>
      <c r="E27" s="57"/>
      <c r="F27" s="57"/>
      <c r="G27" s="57"/>
      <c r="H27" s="57"/>
      <c r="I27" s="39"/>
      <c r="J27" s="39"/>
      <c r="K27" s="39"/>
      <c r="L27" s="39"/>
      <c r="M27" s="39"/>
      <c r="N27" s="1289"/>
    </row>
    <row r="28" spans="1:14">
      <c r="A28" s="142"/>
      <c r="B28" s="59" t="s">
        <v>1899</v>
      </c>
      <c r="C28" s="1256" t="s">
        <v>21</v>
      </c>
      <c r="D28" s="1256"/>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183" customHeight="1">
      <c r="A34" s="142"/>
      <c r="B34" s="1302" t="s">
        <v>30</v>
      </c>
      <c r="C34" s="1262">
        <v>40</v>
      </c>
      <c r="D34" s="1256">
        <v>0</v>
      </c>
      <c r="E34" s="1535">
        <f>+D34+D35</f>
        <v>0</v>
      </c>
      <c r="F34" s="1278"/>
      <c r="G34" s="57"/>
      <c r="H34" s="57"/>
      <c r="I34" s="39"/>
      <c r="J34" s="39"/>
      <c r="K34" s="39"/>
      <c r="L34" s="39"/>
      <c r="M34" s="39"/>
      <c r="N34" s="1289"/>
    </row>
    <row r="35" spans="1:26" ht="45">
      <c r="A35" s="142"/>
      <c r="B35" s="1302" t="s">
        <v>31</v>
      </c>
      <c r="C35" s="1262">
        <v>60</v>
      </c>
      <c r="D35" s="1256">
        <v>0</v>
      </c>
      <c r="E35" s="1535"/>
      <c r="F35" s="1234"/>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A38" s="142"/>
      <c r="C38" s="54"/>
      <c r="D38" s="45"/>
      <c r="E38" s="56"/>
      <c r="F38" s="7"/>
      <c r="G38" s="7"/>
      <c r="H38" s="7"/>
      <c r="I38" s="53"/>
      <c r="J38" s="53"/>
      <c r="K38" s="53"/>
      <c r="L38" s="53"/>
      <c r="M38" s="53"/>
    </row>
    <row r="39" spans="1:26" ht="15.75" thickBot="1">
      <c r="M39" s="1521"/>
      <c r="N39" s="1521"/>
    </row>
    <row r="40" spans="1:26">
      <c r="B40" s="8" t="s">
        <v>1080</v>
      </c>
      <c r="M40" s="10"/>
      <c r="N40" s="10"/>
    </row>
    <row r="41" spans="1:26" ht="15.75" thickBot="1">
      <c r="M41" s="10"/>
      <c r="N41" s="10"/>
    </row>
    <row r="42" spans="1:26" s="39" customFormat="1" ht="109.5" customHeight="1">
      <c r="B42" s="11" t="s">
        <v>33</v>
      </c>
      <c r="C42" s="11" t="s">
        <v>34</v>
      </c>
      <c r="D42" s="11" t="s">
        <v>35</v>
      </c>
      <c r="E42" s="11" t="s">
        <v>36</v>
      </c>
      <c r="F42" s="11" t="s">
        <v>37</v>
      </c>
      <c r="G42" s="11" t="s">
        <v>38</v>
      </c>
      <c r="H42" s="11" t="s">
        <v>39</v>
      </c>
      <c r="I42" s="11" t="s">
        <v>40</v>
      </c>
      <c r="J42" s="11" t="s">
        <v>41</v>
      </c>
      <c r="K42" s="11" t="s">
        <v>42</v>
      </c>
      <c r="L42" s="11" t="s">
        <v>43</v>
      </c>
      <c r="M42" s="12" t="s">
        <v>44</v>
      </c>
      <c r="N42" s="11" t="s">
        <v>45</v>
      </c>
      <c r="O42" s="11" t="s">
        <v>46</v>
      </c>
      <c r="P42" s="13" t="s">
        <v>47</v>
      </c>
      <c r="Q42" s="13" t="s">
        <v>48</v>
      </c>
    </row>
    <row r="43" spans="1:26" s="1263" customFormat="1" ht="93" customHeight="1">
      <c r="A43" s="1311">
        <v>1</v>
      </c>
      <c r="B43" s="15" t="s">
        <v>6517</v>
      </c>
      <c r="C43" s="15" t="s">
        <v>6517</v>
      </c>
      <c r="D43" s="15" t="s">
        <v>6518</v>
      </c>
      <c r="E43" s="15" t="s">
        <v>6519</v>
      </c>
      <c r="F43" s="15" t="s">
        <v>259</v>
      </c>
      <c r="G43" s="15" t="s">
        <v>5</v>
      </c>
      <c r="H43" s="103">
        <v>41215</v>
      </c>
      <c r="I43" s="103">
        <v>41274</v>
      </c>
      <c r="J43" s="103" t="s">
        <v>19</v>
      </c>
      <c r="K43" s="105">
        <v>2</v>
      </c>
      <c r="L43" s="103" t="s">
        <v>5</v>
      </c>
      <c r="M43" s="186">
        <v>3650</v>
      </c>
      <c r="N43" s="105" t="s">
        <v>5</v>
      </c>
      <c r="O43" s="106">
        <v>1298524000</v>
      </c>
      <c r="P43" s="106">
        <v>70</v>
      </c>
      <c r="Q43" s="1235" t="s">
        <v>6520</v>
      </c>
      <c r="R43" s="64"/>
      <c r="S43" s="64"/>
      <c r="T43" s="64"/>
      <c r="U43" s="64"/>
      <c r="V43" s="64"/>
      <c r="W43" s="64"/>
      <c r="X43" s="64"/>
      <c r="Y43" s="64"/>
      <c r="Z43" s="64"/>
    </row>
    <row r="44" spans="1:26" s="1263" customFormat="1" ht="45">
      <c r="A44" s="1311">
        <f>+A43+1</f>
        <v>2</v>
      </c>
      <c r="B44" s="15" t="s">
        <v>6517</v>
      </c>
      <c r="C44" s="15" t="s">
        <v>6517</v>
      </c>
      <c r="D44" s="15" t="s">
        <v>6518</v>
      </c>
      <c r="E44" s="15" t="s">
        <v>6521</v>
      </c>
      <c r="F44" s="15" t="s">
        <v>259</v>
      </c>
      <c r="G44" s="15" t="s">
        <v>5</v>
      </c>
      <c r="H44" s="103">
        <v>41254</v>
      </c>
      <c r="I44" s="101">
        <v>41961</v>
      </c>
      <c r="J44" s="103" t="s">
        <v>19</v>
      </c>
      <c r="K44" s="105">
        <v>0</v>
      </c>
      <c r="L44" s="105">
        <v>22.5</v>
      </c>
      <c r="M44" s="186">
        <v>4350</v>
      </c>
      <c r="N44" s="105" t="s">
        <v>5</v>
      </c>
      <c r="O44" s="106">
        <v>16146092010</v>
      </c>
      <c r="P44" s="106">
        <v>70</v>
      </c>
      <c r="Q44" s="1235" t="s">
        <v>6522</v>
      </c>
      <c r="R44" s="64"/>
      <c r="S44" s="64"/>
      <c r="T44" s="64"/>
      <c r="U44" s="64"/>
      <c r="V44" s="64"/>
      <c r="W44" s="64"/>
      <c r="X44" s="64"/>
      <c r="Y44" s="64"/>
      <c r="Z44" s="64"/>
    </row>
    <row r="45" spans="1:26" s="1263" customFormat="1" ht="127.5" customHeight="1">
      <c r="A45" s="1311">
        <f t="shared" ref="A45:A50" si="0">+A44+1</f>
        <v>3</v>
      </c>
      <c r="B45" s="15" t="s">
        <v>6517</v>
      </c>
      <c r="C45" s="15" t="s">
        <v>6517</v>
      </c>
      <c r="D45" s="15" t="s">
        <v>6523</v>
      </c>
      <c r="E45" s="98" t="s">
        <v>6524</v>
      </c>
      <c r="F45" s="15" t="s">
        <v>259</v>
      </c>
      <c r="G45" s="15" t="s">
        <v>5</v>
      </c>
      <c r="H45" s="103">
        <v>40878</v>
      </c>
      <c r="I45" s="101">
        <v>41955</v>
      </c>
      <c r="J45" s="103" t="s">
        <v>19</v>
      </c>
      <c r="K45" s="104">
        <v>0</v>
      </c>
      <c r="L45" s="105">
        <v>12</v>
      </c>
      <c r="M45" s="576">
        <v>0</v>
      </c>
      <c r="N45" s="105" t="s">
        <v>5</v>
      </c>
      <c r="O45" s="106">
        <v>25024266169</v>
      </c>
      <c r="P45" s="106">
        <v>71</v>
      </c>
      <c r="Q45" s="464" t="s">
        <v>6525</v>
      </c>
      <c r="R45" s="64"/>
      <c r="S45" s="64"/>
      <c r="T45" s="64"/>
      <c r="U45" s="64"/>
      <c r="V45" s="64"/>
      <c r="W45" s="64"/>
      <c r="X45" s="64"/>
      <c r="Y45" s="64"/>
      <c r="Z45" s="64"/>
    </row>
    <row r="46" spans="1:26" s="1263" customFormat="1" ht="80.25" customHeight="1">
      <c r="A46" s="1311">
        <f t="shared" si="0"/>
        <v>4</v>
      </c>
      <c r="B46" s="15" t="s">
        <v>6517</v>
      </c>
      <c r="C46" s="15" t="s">
        <v>6517</v>
      </c>
      <c r="D46" s="15" t="s">
        <v>6526</v>
      </c>
      <c r="E46" s="98" t="s">
        <v>6527</v>
      </c>
      <c r="F46" s="15" t="s">
        <v>259</v>
      </c>
      <c r="G46" s="15" t="s">
        <v>5</v>
      </c>
      <c r="H46" s="103">
        <v>39783</v>
      </c>
      <c r="I46" s="103">
        <v>40301</v>
      </c>
      <c r="J46" s="103" t="s">
        <v>19</v>
      </c>
      <c r="K46" s="104">
        <v>0</v>
      </c>
      <c r="L46" s="105">
        <v>5</v>
      </c>
      <c r="M46" s="576">
        <v>0</v>
      </c>
      <c r="N46" s="105" t="s">
        <v>5</v>
      </c>
      <c r="O46" s="106">
        <v>1087253221</v>
      </c>
      <c r="P46" s="106">
        <v>72</v>
      </c>
      <c r="Q46" s="464" t="s">
        <v>6528</v>
      </c>
      <c r="R46" s="64"/>
      <c r="S46" s="64"/>
      <c r="T46" s="64"/>
      <c r="U46" s="64"/>
      <c r="V46" s="64"/>
      <c r="W46" s="64"/>
      <c r="X46" s="64"/>
      <c r="Y46" s="64"/>
      <c r="Z46" s="64"/>
    </row>
    <row r="47" spans="1:26" s="1263" customFormat="1" ht="30">
      <c r="A47" s="1311">
        <f t="shared" si="0"/>
        <v>5</v>
      </c>
      <c r="B47" s="15" t="s">
        <v>6517</v>
      </c>
      <c r="C47" s="15" t="s">
        <v>6517</v>
      </c>
      <c r="D47" s="15" t="s">
        <v>6526</v>
      </c>
      <c r="E47" s="98" t="s">
        <v>6529</v>
      </c>
      <c r="F47" s="15" t="s">
        <v>259</v>
      </c>
      <c r="G47" s="15" t="s">
        <v>5</v>
      </c>
      <c r="H47" s="103">
        <v>40581</v>
      </c>
      <c r="I47" s="103">
        <v>40847</v>
      </c>
      <c r="J47" s="103" t="s">
        <v>19</v>
      </c>
      <c r="K47" s="104">
        <v>0</v>
      </c>
      <c r="L47" s="105">
        <v>8.8000000000000007</v>
      </c>
      <c r="M47" s="576">
        <v>0</v>
      </c>
      <c r="N47" s="105" t="s">
        <v>5</v>
      </c>
      <c r="O47" s="106">
        <v>1074373466</v>
      </c>
      <c r="P47" s="106">
        <v>72</v>
      </c>
      <c r="Q47" s="464" t="s">
        <v>6530</v>
      </c>
      <c r="R47" s="64"/>
      <c r="S47" s="64"/>
      <c r="T47" s="64"/>
      <c r="U47" s="64"/>
      <c r="V47" s="64"/>
      <c r="W47" s="64"/>
      <c r="X47" s="64"/>
      <c r="Y47" s="64"/>
      <c r="Z47" s="64"/>
    </row>
    <row r="48" spans="1:26" s="1263" customFormat="1" ht="30">
      <c r="A48" s="1311">
        <f t="shared" si="0"/>
        <v>6</v>
      </c>
      <c r="B48" s="15" t="s">
        <v>6517</v>
      </c>
      <c r="C48" s="15" t="s">
        <v>6517</v>
      </c>
      <c r="D48" s="15" t="s">
        <v>6526</v>
      </c>
      <c r="E48" s="98" t="s">
        <v>6531</v>
      </c>
      <c r="F48" s="15" t="s">
        <v>259</v>
      </c>
      <c r="G48" s="15" t="s">
        <v>5</v>
      </c>
      <c r="H48" s="103">
        <v>40182</v>
      </c>
      <c r="I48" s="103">
        <v>40543</v>
      </c>
      <c r="J48" s="103" t="s">
        <v>19</v>
      </c>
      <c r="K48" s="104">
        <v>0</v>
      </c>
      <c r="L48" s="105">
        <v>7.8</v>
      </c>
      <c r="M48" s="576">
        <v>0</v>
      </c>
      <c r="N48" s="105" t="s">
        <v>5</v>
      </c>
      <c r="O48" s="106">
        <v>795712000</v>
      </c>
      <c r="P48" s="106">
        <v>72</v>
      </c>
      <c r="Q48" s="464" t="s">
        <v>6530</v>
      </c>
      <c r="R48" s="64"/>
      <c r="S48" s="64"/>
      <c r="T48" s="64"/>
      <c r="U48" s="64"/>
      <c r="V48" s="64"/>
      <c r="W48" s="64"/>
      <c r="X48" s="64"/>
      <c r="Y48" s="64"/>
      <c r="Z48" s="64"/>
    </row>
    <row r="49" spans="1:26" s="1263" customFormat="1" ht="76.5" customHeight="1">
      <c r="A49" s="1311">
        <f t="shared" si="0"/>
        <v>7</v>
      </c>
      <c r="B49" s="15"/>
      <c r="C49" s="15" t="s">
        <v>6517</v>
      </c>
      <c r="D49" s="15" t="s">
        <v>6526</v>
      </c>
      <c r="E49" s="98" t="s">
        <v>6532</v>
      </c>
      <c r="F49" s="15" t="s">
        <v>259</v>
      </c>
      <c r="G49" s="15" t="s">
        <v>5</v>
      </c>
      <c r="H49" s="103">
        <v>40581</v>
      </c>
      <c r="I49" s="103">
        <v>40847</v>
      </c>
      <c r="J49" s="103" t="s">
        <v>19</v>
      </c>
      <c r="K49" s="104">
        <v>0</v>
      </c>
      <c r="L49" s="104">
        <v>8</v>
      </c>
      <c r="M49" s="576">
        <v>0</v>
      </c>
      <c r="N49" s="105" t="s">
        <v>5</v>
      </c>
      <c r="O49" s="106">
        <v>663082757</v>
      </c>
      <c r="P49" s="106">
        <v>72</v>
      </c>
      <c r="Q49" s="464" t="s">
        <v>6533</v>
      </c>
      <c r="R49" s="64"/>
      <c r="S49" s="64"/>
      <c r="T49" s="64"/>
      <c r="U49" s="64"/>
      <c r="V49" s="64"/>
      <c r="W49" s="64"/>
      <c r="X49" s="64"/>
      <c r="Y49" s="64"/>
      <c r="Z49" s="64"/>
    </row>
    <row r="50" spans="1:26" s="1263" customFormat="1" ht="84.75" customHeight="1">
      <c r="A50" s="1311">
        <f t="shared" si="0"/>
        <v>8</v>
      </c>
      <c r="B50" s="15" t="s">
        <v>6517</v>
      </c>
      <c r="C50" s="15" t="s">
        <v>6517</v>
      </c>
      <c r="D50" s="15" t="s">
        <v>6526</v>
      </c>
      <c r="E50" s="98" t="s">
        <v>6534</v>
      </c>
      <c r="F50" s="15" t="s">
        <v>259</v>
      </c>
      <c r="G50" s="15" t="s">
        <v>5</v>
      </c>
      <c r="H50" s="103">
        <v>40427</v>
      </c>
      <c r="I50" s="103">
        <v>40574</v>
      </c>
      <c r="J50" s="103" t="s">
        <v>19</v>
      </c>
      <c r="K50" s="576">
        <v>0</v>
      </c>
      <c r="L50" s="105">
        <v>1</v>
      </c>
      <c r="M50" s="576">
        <v>0</v>
      </c>
      <c r="N50" s="105" t="s">
        <v>5</v>
      </c>
      <c r="O50" s="106">
        <v>595786333</v>
      </c>
      <c r="P50" s="106">
        <v>72</v>
      </c>
      <c r="Q50" s="464" t="s">
        <v>6535</v>
      </c>
      <c r="R50" s="64"/>
      <c r="S50" s="64"/>
      <c r="T50" s="64"/>
      <c r="U50" s="64"/>
      <c r="V50" s="64"/>
      <c r="W50" s="64"/>
      <c r="X50" s="64"/>
      <c r="Y50" s="64"/>
      <c r="Z50" s="64"/>
    </row>
    <row r="51" spans="1:26" s="1263" customFormat="1">
      <c r="A51" s="1311"/>
      <c r="B51" s="17" t="s">
        <v>29</v>
      </c>
      <c r="C51" s="16"/>
      <c r="D51" s="15"/>
      <c r="E51" s="98"/>
      <c r="F51" s="16"/>
      <c r="G51" s="16"/>
      <c r="H51" s="16"/>
      <c r="I51" s="103"/>
      <c r="J51" s="103"/>
      <c r="K51" s="109">
        <f t="shared" ref="K51:N51" si="1">SUM(K43:K50)</f>
        <v>2</v>
      </c>
      <c r="L51" s="109">
        <f t="shared" si="1"/>
        <v>65.099999999999994</v>
      </c>
      <c r="M51" s="110">
        <f t="shared" si="1"/>
        <v>8000</v>
      </c>
      <c r="N51" s="109">
        <f t="shared" si="1"/>
        <v>0</v>
      </c>
      <c r="O51" s="106"/>
      <c r="P51" s="106"/>
      <c r="Q51" s="18"/>
    </row>
    <row r="52" spans="1:26" s="66" customFormat="1">
      <c r="E52" s="68"/>
    </row>
    <row r="53" spans="1:26" s="66" customFormat="1">
      <c r="B53" s="1587" t="s">
        <v>57</v>
      </c>
      <c r="C53" s="1587" t="s">
        <v>58</v>
      </c>
      <c r="D53" s="1589" t="s">
        <v>59</v>
      </c>
      <c r="E53" s="1589"/>
    </row>
    <row r="54" spans="1:26" s="66" customFormat="1">
      <c r="B54" s="1588"/>
      <c r="C54" s="1588"/>
      <c r="D54" s="1283" t="s">
        <v>60</v>
      </c>
      <c r="E54" s="118" t="s">
        <v>61</v>
      </c>
    </row>
    <row r="55" spans="1:26" s="66" customFormat="1" ht="30.6" customHeight="1">
      <c r="B55" s="19" t="s">
        <v>62</v>
      </c>
      <c r="C55" s="160" t="s">
        <v>6536</v>
      </c>
      <c r="D55" s="71"/>
      <c r="E55" s="90" t="s">
        <v>21</v>
      </c>
      <c r="F55" s="112"/>
      <c r="G55" s="112"/>
      <c r="H55" s="112"/>
      <c r="I55" s="112"/>
      <c r="J55" s="112"/>
      <c r="K55" s="112"/>
      <c r="L55" s="112"/>
      <c r="M55" s="112"/>
    </row>
    <row r="56" spans="1:26" s="66" customFormat="1" ht="30" customHeight="1">
      <c r="B56" s="19" t="s">
        <v>64</v>
      </c>
      <c r="C56" s="286" t="s">
        <v>6872</v>
      </c>
      <c r="D56" s="71" t="s">
        <v>21</v>
      </c>
      <c r="E56" s="90"/>
    </row>
    <row r="57" spans="1:26" s="66" customFormat="1">
      <c r="B57" s="113"/>
      <c r="C57" s="1512"/>
      <c r="D57" s="1512"/>
      <c r="E57" s="1512"/>
      <c r="F57" s="1512"/>
      <c r="G57" s="1512"/>
      <c r="H57" s="1512"/>
      <c r="I57" s="1512"/>
      <c r="J57" s="1512"/>
      <c r="K57" s="1512"/>
      <c r="L57" s="1512"/>
      <c r="M57" s="1512"/>
      <c r="N57" s="1512"/>
    </row>
    <row r="58" spans="1:26" ht="28.15" customHeight="1" thickBot="1"/>
    <row r="59" spans="1:26" ht="15.75" thickBot="1">
      <c r="B59" s="1513" t="s">
        <v>65</v>
      </c>
      <c r="C59" s="1513"/>
      <c r="D59" s="1513"/>
      <c r="E59" s="1513"/>
      <c r="F59" s="1513"/>
      <c r="G59" s="1513"/>
      <c r="H59" s="1513"/>
      <c r="I59" s="1513"/>
      <c r="J59" s="1513"/>
      <c r="K59" s="1513"/>
      <c r="L59" s="1513"/>
      <c r="M59" s="1513"/>
      <c r="N59" s="1513"/>
    </row>
    <row r="62" spans="1:26" ht="109.5" customHeight="1">
      <c r="B62" s="1309" t="s">
        <v>66</v>
      </c>
      <c r="C62" s="22" t="s">
        <v>67</v>
      </c>
      <c r="D62" s="22" t="s">
        <v>68</v>
      </c>
      <c r="E62" s="22" t="s">
        <v>69</v>
      </c>
      <c r="F62" s="22" t="s">
        <v>70</v>
      </c>
      <c r="G62" s="22" t="s">
        <v>71</v>
      </c>
      <c r="H62" s="22" t="s">
        <v>72</v>
      </c>
      <c r="I62" s="22" t="s">
        <v>73</v>
      </c>
      <c r="J62" s="22" t="s">
        <v>74</v>
      </c>
      <c r="K62" s="22" t="s">
        <v>75</v>
      </c>
      <c r="L62" s="22" t="s">
        <v>76</v>
      </c>
      <c r="M62" s="23" t="s">
        <v>77</v>
      </c>
      <c r="N62" s="23" t="s">
        <v>78</v>
      </c>
      <c r="O62" s="1522" t="s">
        <v>79</v>
      </c>
      <c r="P62" s="1523"/>
      <c r="Q62" s="22" t="s">
        <v>80</v>
      </c>
    </row>
    <row r="63" spans="1:26">
      <c r="B63" s="72" t="s">
        <v>6537</v>
      </c>
      <c r="C63" s="72" t="s">
        <v>251</v>
      </c>
      <c r="D63" s="74" t="s">
        <v>6628</v>
      </c>
      <c r="E63" s="74">
        <v>500</v>
      </c>
      <c r="F63" s="76" t="s">
        <v>5</v>
      </c>
      <c r="G63" s="76" t="s">
        <v>5</v>
      </c>
      <c r="H63" s="76" t="s">
        <v>5</v>
      </c>
      <c r="I63" s="77" t="s">
        <v>18</v>
      </c>
      <c r="J63" s="76" t="s">
        <v>5</v>
      </c>
      <c r="K63" s="76" t="s">
        <v>5</v>
      </c>
      <c r="L63" s="76" t="s">
        <v>5</v>
      </c>
      <c r="M63" s="76" t="s">
        <v>5</v>
      </c>
      <c r="N63" s="76" t="s">
        <v>5</v>
      </c>
      <c r="O63" s="1526"/>
      <c r="P63" s="1527"/>
      <c r="Q63" s="59" t="s">
        <v>18</v>
      </c>
    </row>
    <row r="64" spans="1:26">
      <c r="B64" s="28" t="s">
        <v>84</v>
      </c>
    </row>
    <row r="65" spans="2:17">
      <c r="B65" s="28" t="s">
        <v>85</v>
      </c>
    </row>
    <row r="66" spans="2:17">
      <c r="B66" s="28" t="s">
        <v>86</v>
      </c>
    </row>
    <row r="68" spans="2:17" ht="15.75" thickBot="1"/>
    <row r="69" spans="2:17" ht="15.75" thickBot="1">
      <c r="B69" s="1532" t="s">
        <v>87</v>
      </c>
      <c r="C69" s="1533"/>
      <c r="D69" s="1533"/>
      <c r="E69" s="1533"/>
      <c r="F69" s="1533"/>
      <c r="G69" s="1533"/>
      <c r="H69" s="1533"/>
      <c r="I69" s="1533"/>
      <c r="J69" s="1533"/>
      <c r="K69" s="1533"/>
      <c r="L69" s="1533"/>
      <c r="M69" s="1533"/>
      <c r="N69" s="1534"/>
    </row>
    <row r="74" spans="2:17" ht="76.5" customHeight="1">
      <c r="B74" s="1309" t="s">
        <v>88</v>
      </c>
      <c r="C74" s="1309" t="s">
        <v>89</v>
      </c>
      <c r="D74" s="1309" t="s">
        <v>90</v>
      </c>
      <c r="E74" s="1309" t="s">
        <v>91</v>
      </c>
      <c r="F74" s="1309" t="s">
        <v>92</v>
      </c>
      <c r="G74" s="1309" t="s">
        <v>93</v>
      </c>
      <c r="H74" s="1309" t="s">
        <v>94</v>
      </c>
      <c r="I74" s="1309" t="s">
        <v>95</v>
      </c>
      <c r="J74" s="1522" t="s">
        <v>164</v>
      </c>
      <c r="K74" s="1529"/>
      <c r="L74" s="1523"/>
      <c r="M74" s="1309" t="s">
        <v>97</v>
      </c>
      <c r="N74" s="1309" t="s">
        <v>234</v>
      </c>
      <c r="O74" s="1309" t="s">
        <v>235</v>
      </c>
      <c r="P74" s="1522" t="s">
        <v>79</v>
      </c>
      <c r="Q74" s="1523"/>
    </row>
    <row r="75" spans="2:17" s="30" customFormat="1" ht="255">
      <c r="B75" s="78" t="s">
        <v>356</v>
      </c>
      <c r="C75" s="1209" t="s">
        <v>3344</v>
      </c>
      <c r="D75" s="78" t="s">
        <v>6629</v>
      </c>
      <c r="E75" s="78">
        <v>16744134</v>
      </c>
      <c r="F75" s="78" t="s">
        <v>359</v>
      </c>
      <c r="G75" s="78" t="s">
        <v>131</v>
      </c>
      <c r="H75" s="1242">
        <v>39128</v>
      </c>
      <c r="I75" s="91"/>
      <c r="J75" s="78" t="s">
        <v>6630</v>
      </c>
      <c r="K75" s="91" t="s">
        <v>6631</v>
      </c>
      <c r="L75" s="382" t="s">
        <v>6542</v>
      </c>
      <c r="M75" s="78" t="s">
        <v>18</v>
      </c>
      <c r="N75" s="78" t="s">
        <v>18</v>
      </c>
      <c r="O75" s="78" t="s">
        <v>18</v>
      </c>
      <c r="P75" s="1593" t="s">
        <v>6626</v>
      </c>
      <c r="Q75" s="1593"/>
    </row>
    <row r="76" spans="2:17" s="30" customFormat="1" ht="255">
      <c r="B76" s="78" t="s">
        <v>356</v>
      </c>
      <c r="C76" s="1209" t="s">
        <v>3344</v>
      </c>
      <c r="D76" s="78" t="s">
        <v>6632</v>
      </c>
      <c r="E76" s="78">
        <v>4662368</v>
      </c>
      <c r="F76" s="78" t="s">
        <v>6633</v>
      </c>
      <c r="G76" s="78" t="s">
        <v>55</v>
      </c>
      <c r="H76" s="1242">
        <v>41222</v>
      </c>
      <c r="I76" s="91"/>
      <c r="J76" s="78" t="s">
        <v>1670</v>
      </c>
      <c r="K76" s="91" t="s">
        <v>6634</v>
      </c>
      <c r="L76" s="382" t="s">
        <v>6542</v>
      </c>
      <c r="M76" s="78" t="s">
        <v>18</v>
      </c>
      <c r="N76" s="78" t="s">
        <v>18</v>
      </c>
      <c r="O76" s="78" t="s">
        <v>18</v>
      </c>
      <c r="P76" s="1524" t="s">
        <v>6626</v>
      </c>
      <c r="Q76" s="1525"/>
    </row>
    <row r="77" spans="2:17" s="30" customFormat="1" ht="240">
      <c r="B77" s="78" t="s">
        <v>443</v>
      </c>
      <c r="C77" s="1209" t="s">
        <v>5770</v>
      </c>
      <c r="D77" s="78" t="s">
        <v>6635</v>
      </c>
      <c r="E77" s="78">
        <v>1061722366</v>
      </c>
      <c r="F77" s="78" t="s">
        <v>277</v>
      </c>
      <c r="G77" s="78" t="s">
        <v>131</v>
      </c>
      <c r="H77" s="1242">
        <v>41622</v>
      </c>
      <c r="I77" s="91"/>
      <c r="J77" s="78" t="s">
        <v>3002</v>
      </c>
      <c r="K77" s="91" t="s">
        <v>6636</v>
      </c>
      <c r="L77" s="382" t="s">
        <v>6548</v>
      </c>
      <c r="M77" s="78" t="s">
        <v>18</v>
      </c>
      <c r="N77" s="78" t="s">
        <v>18</v>
      </c>
      <c r="O77" s="78" t="s">
        <v>18</v>
      </c>
      <c r="P77" s="1528"/>
      <c r="Q77" s="1528"/>
    </row>
    <row r="78" spans="2:17" s="30" customFormat="1" ht="240">
      <c r="B78" s="78" t="s">
        <v>443</v>
      </c>
      <c r="C78" s="1209" t="s">
        <v>5770</v>
      </c>
      <c r="D78" s="78" t="s">
        <v>6637</v>
      </c>
      <c r="E78" s="78">
        <v>10622285445</v>
      </c>
      <c r="F78" s="78" t="s">
        <v>6638</v>
      </c>
      <c r="G78" s="78" t="s">
        <v>1194</v>
      </c>
      <c r="H78" s="216" t="s">
        <v>6639</v>
      </c>
      <c r="I78" s="91">
        <v>140392</v>
      </c>
      <c r="J78" s="78" t="s">
        <v>3002</v>
      </c>
      <c r="K78" s="78" t="s">
        <v>6640</v>
      </c>
      <c r="L78" s="382" t="s">
        <v>6548</v>
      </c>
      <c r="M78" s="78" t="s">
        <v>18</v>
      </c>
      <c r="N78" s="78" t="s">
        <v>18</v>
      </c>
      <c r="O78" s="78" t="s">
        <v>18</v>
      </c>
      <c r="P78" s="1528"/>
      <c r="Q78" s="1528"/>
    </row>
    <row r="79" spans="2:17" s="30" customFormat="1" ht="240">
      <c r="B79" s="78" t="s">
        <v>443</v>
      </c>
      <c r="C79" s="1209" t="s">
        <v>5770</v>
      </c>
      <c r="D79" s="78" t="s">
        <v>6641</v>
      </c>
      <c r="E79" s="78">
        <v>1144052843</v>
      </c>
      <c r="F79" s="78" t="s">
        <v>6642</v>
      </c>
      <c r="G79" s="78" t="s">
        <v>1105</v>
      </c>
      <c r="H79" s="216">
        <v>41972</v>
      </c>
      <c r="I79" s="78"/>
      <c r="J79" s="78"/>
      <c r="K79" s="78"/>
      <c r="L79" s="382" t="s">
        <v>6548</v>
      </c>
      <c r="M79" s="78" t="s">
        <v>18</v>
      </c>
      <c r="N79" s="78" t="s">
        <v>18</v>
      </c>
      <c r="O79" s="78" t="s">
        <v>18</v>
      </c>
      <c r="P79" s="1524" t="s">
        <v>1944</v>
      </c>
      <c r="Q79" s="1525"/>
    </row>
    <row r="80" spans="2:17" s="30" customFormat="1" ht="240">
      <c r="B80" s="78" t="s">
        <v>443</v>
      </c>
      <c r="C80" s="1209" t="s">
        <v>5770</v>
      </c>
      <c r="D80" s="78" t="s">
        <v>6643</v>
      </c>
      <c r="E80" s="78">
        <v>34372861</v>
      </c>
      <c r="F80" s="78" t="s">
        <v>6644</v>
      </c>
      <c r="G80" s="78" t="s">
        <v>131</v>
      </c>
      <c r="H80" s="78"/>
      <c r="I80" s="78"/>
      <c r="J80" s="78" t="s">
        <v>6645</v>
      </c>
      <c r="K80" s="78" t="s">
        <v>6646</v>
      </c>
      <c r="L80" s="382" t="s">
        <v>6548</v>
      </c>
      <c r="M80" s="78" t="s">
        <v>18</v>
      </c>
      <c r="N80" s="78" t="s">
        <v>18</v>
      </c>
      <c r="O80" s="78" t="s">
        <v>18</v>
      </c>
      <c r="P80" s="1528"/>
      <c r="Q80" s="1528"/>
    </row>
    <row r="81" spans="1:26" ht="28.9" customHeight="1">
      <c r="B81" s="50"/>
      <c r="C81" s="50"/>
      <c r="D81" s="50"/>
      <c r="E81" s="50"/>
      <c r="F81" s="50"/>
      <c r="G81" s="50"/>
      <c r="H81" s="50"/>
      <c r="I81" s="50"/>
      <c r="J81" s="50"/>
      <c r="K81" s="50"/>
      <c r="L81" s="50"/>
      <c r="M81" s="50"/>
      <c r="N81" s="50"/>
      <c r="O81" s="50"/>
      <c r="P81" s="50"/>
      <c r="Q81" s="50"/>
    </row>
    <row r="82" spans="1:26" ht="15.75" thickBot="1">
      <c r="B82" s="1553" t="s">
        <v>139</v>
      </c>
      <c r="C82" s="1554"/>
      <c r="D82" s="1554"/>
      <c r="E82" s="1554"/>
      <c r="F82" s="1554"/>
      <c r="G82" s="1554"/>
      <c r="H82" s="1554"/>
      <c r="I82" s="1554"/>
      <c r="J82" s="1554"/>
      <c r="K82" s="1554"/>
      <c r="L82" s="1554"/>
      <c r="M82" s="1554"/>
      <c r="N82" s="1555"/>
    </row>
    <row r="85" spans="1:26" ht="46.15" customHeight="1">
      <c r="B85" s="22" t="s">
        <v>17</v>
      </c>
      <c r="C85" s="22" t="s">
        <v>80</v>
      </c>
      <c r="D85" s="1522" t="s">
        <v>79</v>
      </c>
      <c r="E85" s="1523"/>
    </row>
    <row r="86" spans="1:26" ht="46.9" customHeight="1">
      <c r="B86" s="78" t="s">
        <v>140</v>
      </c>
      <c r="C86" s="1256" t="s">
        <v>18</v>
      </c>
      <c r="D86" s="1535"/>
      <c r="E86" s="1535"/>
    </row>
    <row r="89" spans="1:26">
      <c r="B89" s="1505" t="s">
        <v>141</v>
      </c>
      <c r="C89" s="1506"/>
      <c r="D89" s="1506"/>
      <c r="E89" s="1506"/>
      <c r="F89" s="1506"/>
      <c r="G89" s="1506"/>
      <c r="H89" s="1506"/>
      <c r="I89" s="1506"/>
      <c r="J89" s="1506"/>
      <c r="K89" s="1506"/>
      <c r="L89" s="1506"/>
      <c r="M89" s="1506"/>
      <c r="N89" s="1506"/>
      <c r="O89" s="1506"/>
      <c r="P89" s="1506"/>
    </row>
    <row r="91" spans="1:26" ht="15.75" thickBot="1"/>
    <row r="92" spans="1:26" ht="15.75" thickBot="1">
      <c r="B92" s="1532" t="s">
        <v>142</v>
      </c>
      <c r="C92" s="1533"/>
      <c r="D92" s="1533"/>
      <c r="E92" s="1533"/>
      <c r="F92" s="1533"/>
      <c r="G92" s="1533"/>
      <c r="H92" s="1533"/>
      <c r="I92" s="1533"/>
      <c r="J92" s="1533"/>
      <c r="K92" s="1533"/>
      <c r="L92" s="1533"/>
      <c r="M92" s="1533"/>
      <c r="N92" s="1534"/>
    </row>
    <row r="94" spans="1:26" ht="15.75" thickBot="1">
      <c r="M94" s="10"/>
      <c r="N94" s="10"/>
    </row>
    <row r="95" spans="1:26" s="39" customFormat="1" ht="109.5" customHeight="1">
      <c r="B95" s="11" t="s">
        <v>33</v>
      </c>
      <c r="C95" s="11" t="s">
        <v>34</v>
      </c>
      <c r="D95" s="11" t="s">
        <v>35</v>
      </c>
      <c r="E95" s="11" t="s">
        <v>36</v>
      </c>
      <c r="F95" s="11" t="s">
        <v>37</v>
      </c>
      <c r="G95" s="11" t="s">
        <v>38</v>
      </c>
      <c r="H95" s="11" t="s">
        <v>39</v>
      </c>
      <c r="I95" s="11" t="s">
        <v>40</v>
      </c>
      <c r="J95" s="11" t="s">
        <v>41</v>
      </c>
      <c r="K95" s="11" t="s">
        <v>42</v>
      </c>
      <c r="L95" s="11" t="s">
        <v>43</v>
      </c>
      <c r="M95" s="12" t="s">
        <v>44</v>
      </c>
      <c r="N95" s="11" t="s">
        <v>45</v>
      </c>
      <c r="O95" s="11" t="s">
        <v>46</v>
      </c>
      <c r="P95" s="13" t="s">
        <v>47</v>
      </c>
      <c r="Q95" s="13" t="s">
        <v>48</v>
      </c>
    </row>
    <row r="96" spans="1:26" s="1263" customFormat="1" ht="90">
      <c r="A96" s="1311">
        <v>1</v>
      </c>
      <c r="B96" s="15" t="s">
        <v>6517</v>
      </c>
      <c r="C96" s="1238" t="s">
        <v>6554</v>
      </c>
      <c r="D96" s="15"/>
      <c r="E96" s="338" t="s">
        <v>6527</v>
      </c>
      <c r="F96" s="1238" t="s">
        <v>6555</v>
      </c>
      <c r="G96" s="99" t="s">
        <v>5</v>
      </c>
      <c r="H96" s="103">
        <v>39783</v>
      </c>
      <c r="I96" s="103">
        <v>40301</v>
      </c>
      <c r="J96" s="103" t="s">
        <v>19</v>
      </c>
      <c r="K96" s="105">
        <v>0</v>
      </c>
      <c r="L96" s="105">
        <f>(DAYS360(H96,I96))/30</f>
        <v>17.066666666666666</v>
      </c>
      <c r="M96" s="105"/>
      <c r="N96" s="105" t="s">
        <v>51</v>
      </c>
      <c r="O96" s="106">
        <v>1807253221</v>
      </c>
      <c r="P96" s="106"/>
      <c r="Q96" s="1235" t="s">
        <v>6556</v>
      </c>
      <c r="R96" s="64"/>
      <c r="S96" s="64"/>
      <c r="T96" s="64"/>
      <c r="U96" s="64"/>
      <c r="V96" s="64"/>
      <c r="W96" s="64"/>
      <c r="X96" s="64"/>
      <c r="Y96" s="64"/>
      <c r="Z96" s="64"/>
    </row>
    <row r="97" spans="1:26" s="1263" customFormat="1" ht="106.5" customHeight="1">
      <c r="A97" s="1311">
        <f>A96+1</f>
        <v>2</v>
      </c>
      <c r="B97" s="15" t="s">
        <v>6517</v>
      </c>
      <c r="C97" s="1238" t="s">
        <v>6554</v>
      </c>
      <c r="D97" s="15"/>
      <c r="E97" s="114" t="s">
        <v>6557</v>
      </c>
      <c r="F97" s="1238" t="s">
        <v>6558</v>
      </c>
      <c r="G97" s="99" t="s">
        <v>5</v>
      </c>
      <c r="H97" s="103">
        <v>40182</v>
      </c>
      <c r="I97" s="103">
        <v>40543</v>
      </c>
      <c r="J97" s="103" t="s">
        <v>19</v>
      </c>
      <c r="K97" s="105">
        <v>0</v>
      </c>
      <c r="L97" s="105">
        <f t="shared" ref="L97:L114" si="2">(DAYS360(H97,I97))/30</f>
        <v>11.9</v>
      </c>
      <c r="M97" s="105"/>
      <c r="N97" s="105" t="s">
        <v>51</v>
      </c>
      <c r="O97" s="106">
        <v>795712000</v>
      </c>
      <c r="P97" s="106"/>
      <c r="Q97" s="1235" t="s">
        <v>6556</v>
      </c>
      <c r="R97" s="64"/>
      <c r="S97" s="64"/>
      <c r="T97" s="64"/>
      <c r="U97" s="64"/>
      <c r="V97" s="64"/>
      <c r="W97" s="64"/>
      <c r="X97" s="64"/>
      <c r="Y97" s="64"/>
      <c r="Z97" s="64"/>
    </row>
    <row r="98" spans="1:26" s="1263" customFormat="1" ht="90">
      <c r="A98" s="1311">
        <f t="shared" ref="A98:A114" si="3">A97+1</f>
        <v>3</v>
      </c>
      <c r="B98" s="15" t="s">
        <v>6517</v>
      </c>
      <c r="C98" s="1238" t="s">
        <v>6554</v>
      </c>
      <c r="D98" s="15"/>
      <c r="E98" s="114" t="s">
        <v>6534</v>
      </c>
      <c r="F98" s="1238" t="s">
        <v>6555</v>
      </c>
      <c r="G98" s="99" t="s">
        <v>5</v>
      </c>
      <c r="H98" s="103">
        <v>40427</v>
      </c>
      <c r="I98" s="103">
        <v>40574</v>
      </c>
      <c r="J98" s="103" t="s">
        <v>19</v>
      </c>
      <c r="K98" s="105">
        <v>0</v>
      </c>
      <c r="L98" s="105">
        <f t="shared" si="2"/>
        <v>4.833333333333333</v>
      </c>
      <c r="M98" s="105"/>
      <c r="N98" s="105" t="s">
        <v>51</v>
      </c>
      <c r="O98" s="106">
        <v>595786333</v>
      </c>
      <c r="P98" s="106"/>
      <c r="Q98" s="1235" t="s">
        <v>6559</v>
      </c>
      <c r="R98" s="64"/>
      <c r="S98" s="64"/>
      <c r="T98" s="64"/>
      <c r="U98" s="64"/>
      <c r="V98" s="64"/>
      <c r="W98" s="64"/>
      <c r="X98" s="64"/>
      <c r="Y98" s="64"/>
      <c r="Z98" s="64"/>
    </row>
    <row r="99" spans="1:26" s="1263" customFormat="1" ht="75">
      <c r="A99" s="1311">
        <f t="shared" si="3"/>
        <v>4</v>
      </c>
      <c r="B99" s="15" t="s">
        <v>6517</v>
      </c>
      <c r="C99" s="1238" t="s">
        <v>6560</v>
      </c>
      <c r="D99" s="15"/>
      <c r="E99" s="580" t="s">
        <v>6561</v>
      </c>
      <c r="F99" s="1238" t="s">
        <v>6562</v>
      </c>
      <c r="G99" s="99" t="s">
        <v>5</v>
      </c>
      <c r="H99" s="103">
        <v>40196</v>
      </c>
      <c r="I99" s="103">
        <v>40535</v>
      </c>
      <c r="J99" s="103" t="s">
        <v>19</v>
      </c>
      <c r="K99" s="105">
        <v>0</v>
      </c>
      <c r="L99" s="105">
        <f t="shared" si="2"/>
        <v>11.166666666666666</v>
      </c>
      <c r="M99" s="105"/>
      <c r="N99" s="105" t="s">
        <v>51</v>
      </c>
      <c r="O99" s="106">
        <v>480000000</v>
      </c>
      <c r="P99" s="106"/>
      <c r="Q99" s="1235" t="s">
        <v>6563</v>
      </c>
      <c r="R99" s="64"/>
      <c r="S99" s="64"/>
      <c r="T99" s="64"/>
      <c r="U99" s="64"/>
      <c r="V99" s="64"/>
      <c r="W99" s="64"/>
      <c r="X99" s="64"/>
      <c r="Y99" s="64"/>
      <c r="Z99" s="64"/>
    </row>
    <row r="100" spans="1:26" s="1263" customFormat="1" ht="90">
      <c r="A100" s="1311">
        <f t="shared" si="3"/>
        <v>5</v>
      </c>
      <c r="B100" s="15" t="s">
        <v>6517</v>
      </c>
      <c r="C100" s="1238" t="s">
        <v>6554</v>
      </c>
      <c r="D100" s="15"/>
      <c r="E100" s="580" t="s">
        <v>6564</v>
      </c>
      <c r="F100" s="1238" t="s">
        <v>6558</v>
      </c>
      <c r="G100" s="99" t="s">
        <v>5</v>
      </c>
      <c r="H100" s="103">
        <v>40581</v>
      </c>
      <c r="I100" s="103">
        <v>40847</v>
      </c>
      <c r="J100" s="103" t="s">
        <v>19</v>
      </c>
      <c r="K100" s="105">
        <v>0</v>
      </c>
      <c r="L100" s="105">
        <f t="shared" si="2"/>
        <v>8.8000000000000007</v>
      </c>
      <c r="M100" s="105"/>
      <c r="N100" s="105" t="s">
        <v>51</v>
      </c>
      <c r="O100" s="106">
        <v>663082757</v>
      </c>
      <c r="P100" s="106"/>
      <c r="Q100" s="1235" t="s">
        <v>6565</v>
      </c>
      <c r="R100" s="64"/>
      <c r="S100" s="64"/>
      <c r="T100" s="64"/>
      <c r="U100" s="64"/>
      <c r="V100" s="64"/>
      <c r="W100" s="64"/>
      <c r="X100" s="64"/>
      <c r="Y100" s="64"/>
      <c r="Z100" s="64"/>
    </row>
    <row r="101" spans="1:26" s="1263" customFormat="1" ht="90">
      <c r="A101" s="1311">
        <f t="shared" si="3"/>
        <v>6</v>
      </c>
      <c r="B101" s="15" t="s">
        <v>6517</v>
      </c>
      <c r="C101" s="1238" t="s">
        <v>6554</v>
      </c>
      <c r="D101" s="15"/>
      <c r="E101" s="114" t="s">
        <v>6529</v>
      </c>
      <c r="F101" s="1238" t="s">
        <v>6555</v>
      </c>
      <c r="G101" s="99" t="s">
        <v>5</v>
      </c>
      <c r="H101" s="103">
        <v>40581</v>
      </c>
      <c r="I101" s="103">
        <v>40848</v>
      </c>
      <c r="J101" s="103" t="s">
        <v>19</v>
      </c>
      <c r="K101" s="105">
        <v>0</v>
      </c>
      <c r="L101" s="105">
        <f t="shared" si="2"/>
        <v>8.8000000000000007</v>
      </c>
      <c r="M101" s="105"/>
      <c r="N101" s="105" t="s">
        <v>51</v>
      </c>
      <c r="O101" s="106">
        <v>1074373466</v>
      </c>
      <c r="P101" s="106"/>
      <c r="Q101" s="1235" t="s">
        <v>6559</v>
      </c>
      <c r="R101" s="64"/>
      <c r="S101" s="64"/>
      <c r="T101" s="64"/>
      <c r="U101" s="64"/>
      <c r="V101" s="64"/>
      <c r="W101" s="64"/>
      <c r="X101" s="64"/>
      <c r="Y101" s="64"/>
      <c r="Z101" s="64"/>
    </row>
    <row r="102" spans="1:26" s="1263" customFormat="1" ht="105">
      <c r="A102" s="1311">
        <f t="shared" si="3"/>
        <v>7</v>
      </c>
      <c r="B102" s="15" t="s">
        <v>6517</v>
      </c>
      <c r="C102" s="1238" t="s">
        <v>6554</v>
      </c>
      <c r="D102" s="15"/>
      <c r="E102" s="114" t="s">
        <v>6566</v>
      </c>
      <c r="F102" s="1238" t="s">
        <v>6567</v>
      </c>
      <c r="G102" s="99" t="s">
        <v>5</v>
      </c>
      <c r="H102" s="103">
        <v>40590</v>
      </c>
      <c r="I102" s="103">
        <v>40633</v>
      </c>
      <c r="J102" s="103" t="s">
        <v>19</v>
      </c>
      <c r="K102" s="105">
        <v>0</v>
      </c>
      <c r="L102" s="105">
        <f t="shared" si="2"/>
        <v>1.5</v>
      </c>
      <c r="M102" s="105"/>
      <c r="N102" s="105" t="s">
        <v>51</v>
      </c>
      <c r="O102" s="106">
        <v>110723728</v>
      </c>
      <c r="P102" s="106"/>
      <c r="Q102" s="1235" t="s">
        <v>6563</v>
      </c>
      <c r="R102" s="64"/>
      <c r="S102" s="64"/>
      <c r="T102" s="64"/>
      <c r="U102" s="64"/>
      <c r="V102" s="64"/>
      <c r="W102" s="64"/>
      <c r="X102" s="64"/>
      <c r="Y102" s="64"/>
      <c r="Z102" s="64"/>
    </row>
    <row r="103" spans="1:26" s="1263" customFormat="1" ht="105">
      <c r="A103" s="1311">
        <f t="shared" si="3"/>
        <v>8</v>
      </c>
      <c r="B103" s="15" t="s">
        <v>6517</v>
      </c>
      <c r="C103" s="1238" t="s">
        <v>6568</v>
      </c>
      <c r="D103" s="15"/>
      <c r="E103" s="114" t="s">
        <v>6566</v>
      </c>
      <c r="F103" s="1238" t="s">
        <v>6569</v>
      </c>
      <c r="G103" s="99" t="s">
        <v>5</v>
      </c>
      <c r="H103" s="103">
        <v>40686</v>
      </c>
      <c r="I103" s="103">
        <v>40697</v>
      </c>
      <c r="J103" s="103" t="s">
        <v>19</v>
      </c>
      <c r="K103" s="105">
        <v>0</v>
      </c>
      <c r="L103" s="105">
        <f t="shared" si="2"/>
        <v>0.33333333333333331</v>
      </c>
      <c r="M103" s="105"/>
      <c r="N103" s="105" t="s">
        <v>51</v>
      </c>
      <c r="O103" s="106">
        <v>145631481</v>
      </c>
      <c r="P103" s="106"/>
      <c r="Q103" s="1235" t="s">
        <v>6563</v>
      </c>
      <c r="R103" s="64"/>
      <c r="S103" s="64"/>
      <c r="T103" s="64"/>
      <c r="U103" s="64"/>
      <c r="V103" s="64"/>
      <c r="W103" s="64"/>
      <c r="X103" s="64"/>
      <c r="Y103" s="64"/>
      <c r="Z103" s="64"/>
    </row>
    <row r="104" spans="1:26" s="1263" customFormat="1" ht="90">
      <c r="A104" s="1311">
        <f t="shared" si="3"/>
        <v>9</v>
      </c>
      <c r="B104" s="15" t="s">
        <v>6517</v>
      </c>
      <c r="C104" s="1238" t="s">
        <v>6570</v>
      </c>
      <c r="D104" s="15"/>
      <c r="E104" s="114"/>
      <c r="F104" s="1238" t="s">
        <v>6571</v>
      </c>
      <c r="G104" s="99" t="s">
        <v>5</v>
      </c>
      <c r="H104" s="103">
        <v>41198</v>
      </c>
      <c r="I104" s="103">
        <v>41274</v>
      </c>
      <c r="J104" s="103" t="s">
        <v>19</v>
      </c>
      <c r="K104" s="105">
        <v>0</v>
      </c>
      <c r="L104" s="105">
        <f t="shared" si="2"/>
        <v>2.5</v>
      </c>
      <c r="M104" s="105"/>
      <c r="N104" s="105" t="s">
        <v>51</v>
      </c>
      <c r="O104" s="106">
        <v>124496420</v>
      </c>
      <c r="P104" s="106"/>
      <c r="Q104" s="1235" t="s">
        <v>6563</v>
      </c>
      <c r="R104" s="64"/>
      <c r="S104" s="64"/>
      <c r="T104" s="64"/>
      <c r="U104" s="64"/>
      <c r="V104" s="64"/>
      <c r="W104" s="64"/>
      <c r="X104" s="64"/>
      <c r="Y104" s="64"/>
      <c r="Z104" s="64"/>
    </row>
    <row r="105" spans="1:26" s="1263" customFormat="1" ht="135">
      <c r="A105" s="1311">
        <f t="shared" si="3"/>
        <v>10</v>
      </c>
      <c r="B105" s="15" t="s">
        <v>6517</v>
      </c>
      <c r="C105" s="16" t="s">
        <v>340</v>
      </c>
      <c r="D105" s="15"/>
      <c r="E105" s="114" t="s">
        <v>6519</v>
      </c>
      <c r="F105" s="1238" t="s">
        <v>6572</v>
      </c>
      <c r="G105" s="99" t="s">
        <v>5</v>
      </c>
      <c r="H105" s="103">
        <v>41244</v>
      </c>
      <c r="I105" s="103">
        <v>41274</v>
      </c>
      <c r="J105" s="103" t="s">
        <v>19</v>
      </c>
      <c r="K105" s="105">
        <v>0</v>
      </c>
      <c r="L105" s="105">
        <f t="shared" si="2"/>
        <v>1</v>
      </c>
      <c r="M105" s="105"/>
      <c r="N105" s="105" t="s">
        <v>51</v>
      </c>
      <c r="O105" s="106">
        <v>1298524000</v>
      </c>
      <c r="P105" s="106"/>
      <c r="Q105" s="1235" t="s">
        <v>6563</v>
      </c>
      <c r="R105" s="64"/>
      <c r="S105" s="64"/>
      <c r="T105" s="64"/>
      <c r="U105" s="64"/>
      <c r="V105" s="64"/>
      <c r="W105" s="64"/>
      <c r="X105" s="64"/>
      <c r="Y105" s="64"/>
      <c r="Z105" s="64"/>
    </row>
    <row r="106" spans="1:26" s="1263" customFormat="1" ht="105">
      <c r="A106" s="1311">
        <f t="shared" si="3"/>
        <v>11</v>
      </c>
      <c r="B106" s="15" t="s">
        <v>6517</v>
      </c>
      <c r="C106" s="16" t="s">
        <v>340</v>
      </c>
      <c r="D106" s="15"/>
      <c r="E106" s="114" t="s">
        <v>6521</v>
      </c>
      <c r="F106" s="1238" t="s">
        <v>6573</v>
      </c>
      <c r="G106" s="99" t="s">
        <v>5</v>
      </c>
      <c r="H106" s="103">
        <v>41294</v>
      </c>
      <c r="I106" s="103">
        <v>41639</v>
      </c>
      <c r="J106" s="103" t="s">
        <v>19</v>
      </c>
      <c r="K106" s="105">
        <v>0</v>
      </c>
      <c r="L106" s="105">
        <f t="shared" si="2"/>
        <v>11.366666666666667</v>
      </c>
      <c r="M106" s="105"/>
      <c r="N106" s="105" t="s">
        <v>51</v>
      </c>
      <c r="O106" s="106">
        <v>12587842700</v>
      </c>
      <c r="P106" s="106"/>
      <c r="Q106" s="1235" t="s">
        <v>6563</v>
      </c>
      <c r="R106" s="64"/>
      <c r="S106" s="64"/>
      <c r="T106" s="64"/>
      <c r="U106" s="64"/>
      <c r="V106" s="64"/>
      <c r="W106" s="64"/>
      <c r="X106" s="64"/>
      <c r="Y106" s="64"/>
      <c r="Z106" s="64"/>
    </row>
    <row r="107" spans="1:26" s="1263" customFormat="1" ht="105">
      <c r="A107" s="1311">
        <f t="shared" si="3"/>
        <v>12</v>
      </c>
      <c r="B107" s="15" t="s">
        <v>6517</v>
      </c>
      <c r="C107" s="16" t="s">
        <v>340</v>
      </c>
      <c r="D107" s="15"/>
      <c r="E107" s="114" t="s">
        <v>6574</v>
      </c>
      <c r="F107" s="1238" t="s">
        <v>6573</v>
      </c>
      <c r="G107" s="99" t="s">
        <v>5</v>
      </c>
      <c r="H107" s="103">
        <v>41640</v>
      </c>
      <c r="I107" s="103">
        <v>41851</v>
      </c>
      <c r="J107" s="103" t="s">
        <v>19</v>
      </c>
      <c r="K107" s="105">
        <v>0</v>
      </c>
      <c r="L107" s="105">
        <f t="shared" si="2"/>
        <v>7</v>
      </c>
      <c r="M107" s="105"/>
      <c r="N107" s="105" t="s">
        <v>51</v>
      </c>
      <c r="O107" s="106">
        <v>2278354410</v>
      </c>
      <c r="P107" s="106"/>
      <c r="Q107" s="1235" t="s">
        <v>6575</v>
      </c>
      <c r="R107" s="64"/>
      <c r="S107" s="64"/>
      <c r="T107" s="64"/>
      <c r="U107" s="64"/>
      <c r="V107" s="64"/>
      <c r="W107" s="64"/>
      <c r="X107" s="64"/>
      <c r="Y107" s="64"/>
      <c r="Z107" s="64"/>
    </row>
    <row r="108" spans="1:26" s="1263" customFormat="1" ht="105">
      <c r="A108" s="1311">
        <f t="shared" si="3"/>
        <v>13</v>
      </c>
      <c r="B108" s="15" t="s">
        <v>6517</v>
      </c>
      <c r="C108" s="16" t="s">
        <v>340</v>
      </c>
      <c r="D108" s="15"/>
      <c r="E108" s="114" t="s">
        <v>6576</v>
      </c>
      <c r="F108" s="1238" t="s">
        <v>6573</v>
      </c>
      <c r="G108" s="99" t="s">
        <v>5</v>
      </c>
      <c r="H108" s="103">
        <v>41852</v>
      </c>
      <c r="I108" s="103">
        <v>41943</v>
      </c>
      <c r="J108" s="103" t="s">
        <v>19</v>
      </c>
      <c r="K108" s="105">
        <v>0</v>
      </c>
      <c r="L108" s="105">
        <f t="shared" si="2"/>
        <v>3</v>
      </c>
      <c r="M108" s="105"/>
      <c r="N108" s="105" t="s">
        <v>51</v>
      </c>
      <c r="O108" s="106">
        <v>108793800</v>
      </c>
      <c r="P108" s="106"/>
      <c r="Q108" s="1235" t="s">
        <v>6575</v>
      </c>
      <c r="R108" s="64"/>
      <c r="S108" s="64"/>
      <c r="T108" s="64"/>
      <c r="U108" s="64"/>
      <c r="V108" s="64"/>
      <c r="W108" s="64"/>
      <c r="X108" s="64"/>
      <c r="Y108" s="64"/>
      <c r="Z108" s="64"/>
    </row>
    <row r="109" spans="1:26" s="1263" customFormat="1" ht="120">
      <c r="A109" s="1311">
        <f t="shared" si="3"/>
        <v>14</v>
      </c>
      <c r="B109" s="15" t="s">
        <v>6517</v>
      </c>
      <c r="C109" s="16" t="s">
        <v>340</v>
      </c>
      <c r="D109" s="15"/>
      <c r="E109" s="114" t="s">
        <v>6577</v>
      </c>
      <c r="F109" s="1238" t="s">
        <v>6578</v>
      </c>
      <c r="G109" s="99" t="s">
        <v>5</v>
      </c>
      <c r="H109" s="103">
        <v>41640</v>
      </c>
      <c r="I109" s="103">
        <v>41988</v>
      </c>
      <c r="J109" s="103" t="s">
        <v>5</v>
      </c>
      <c r="K109" s="105">
        <v>0</v>
      </c>
      <c r="L109" s="105">
        <f t="shared" si="2"/>
        <v>11.466666666666667</v>
      </c>
      <c r="M109" s="105"/>
      <c r="N109" s="105" t="s">
        <v>51</v>
      </c>
      <c r="O109" s="106">
        <v>1171101000</v>
      </c>
      <c r="P109" s="106"/>
      <c r="Q109" s="1235" t="s">
        <v>6563</v>
      </c>
      <c r="R109" s="64"/>
      <c r="S109" s="64"/>
      <c r="T109" s="64"/>
      <c r="U109" s="64"/>
      <c r="V109" s="64"/>
      <c r="W109" s="64"/>
      <c r="X109" s="64"/>
      <c r="Y109" s="64"/>
      <c r="Z109" s="64"/>
    </row>
    <row r="110" spans="1:26" s="1263" customFormat="1" ht="63.75" customHeight="1">
      <c r="A110" s="1311">
        <f t="shared" si="3"/>
        <v>15</v>
      </c>
      <c r="B110" s="15" t="s">
        <v>6517</v>
      </c>
      <c r="C110" s="16" t="s">
        <v>1519</v>
      </c>
      <c r="D110" s="15"/>
      <c r="E110" s="576">
        <v>13472013</v>
      </c>
      <c r="F110" s="1238" t="s">
        <v>6579</v>
      </c>
      <c r="G110" s="99" t="s">
        <v>5</v>
      </c>
      <c r="H110" s="103">
        <v>41634</v>
      </c>
      <c r="I110" s="103">
        <v>42425</v>
      </c>
      <c r="J110" s="103" t="s">
        <v>5</v>
      </c>
      <c r="K110" s="105">
        <v>0</v>
      </c>
      <c r="L110" s="105">
        <f t="shared" si="2"/>
        <v>25.966666666666665</v>
      </c>
      <c r="M110" s="105"/>
      <c r="N110" s="105" t="s">
        <v>51</v>
      </c>
      <c r="O110" s="106">
        <v>858000000</v>
      </c>
      <c r="P110" s="106"/>
      <c r="Q110" s="1235" t="s">
        <v>6563</v>
      </c>
      <c r="R110" s="64"/>
      <c r="S110" s="64"/>
      <c r="T110" s="64"/>
      <c r="U110" s="64"/>
      <c r="V110" s="64"/>
      <c r="W110" s="64"/>
      <c r="X110" s="64"/>
      <c r="Y110" s="64"/>
      <c r="Z110" s="64"/>
    </row>
    <row r="111" spans="1:26" s="1263" customFormat="1" ht="102.75" customHeight="1">
      <c r="A111" s="1311">
        <f t="shared" si="3"/>
        <v>16</v>
      </c>
      <c r="B111" s="15" t="s">
        <v>6517</v>
      </c>
      <c r="C111" s="16" t="s">
        <v>6580</v>
      </c>
      <c r="D111" s="15"/>
      <c r="E111" s="576">
        <v>1282011</v>
      </c>
      <c r="F111" s="1238" t="s">
        <v>6581</v>
      </c>
      <c r="G111" s="99" t="s">
        <v>5</v>
      </c>
      <c r="H111" s="103">
        <v>40885</v>
      </c>
      <c r="I111" s="103">
        <v>41851</v>
      </c>
      <c r="J111" s="103" t="s">
        <v>19</v>
      </c>
      <c r="K111" s="105">
        <v>0</v>
      </c>
      <c r="L111" s="105">
        <f t="shared" si="2"/>
        <v>31.766666666666666</v>
      </c>
      <c r="M111" s="105"/>
      <c r="N111" s="105" t="s">
        <v>51</v>
      </c>
      <c r="O111" s="106">
        <v>22495226781</v>
      </c>
      <c r="P111" s="106"/>
      <c r="Q111" s="1235" t="s">
        <v>6559</v>
      </c>
      <c r="R111" s="64"/>
      <c r="S111" s="64"/>
      <c r="T111" s="64"/>
      <c r="U111" s="64"/>
      <c r="V111" s="64"/>
      <c r="W111" s="64"/>
      <c r="X111" s="64"/>
      <c r="Y111" s="64"/>
      <c r="Z111" s="64"/>
    </row>
    <row r="112" spans="1:26" s="1263" customFormat="1" ht="90">
      <c r="A112" s="1311">
        <f t="shared" si="3"/>
        <v>17</v>
      </c>
      <c r="B112" s="15" t="s">
        <v>6517</v>
      </c>
      <c r="C112" s="16" t="s">
        <v>6580</v>
      </c>
      <c r="D112" s="15"/>
      <c r="E112" s="576" t="s">
        <v>6582</v>
      </c>
      <c r="F112" s="1238" t="s">
        <v>6583</v>
      </c>
      <c r="G112" s="99" t="s">
        <v>5</v>
      </c>
      <c r="H112" s="103">
        <v>41852</v>
      </c>
      <c r="I112" s="103">
        <v>41905</v>
      </c>
      <c r="J112" s="103" t="s">
        <v>19</v>
      </c>
      <c r="K112" s="105">
        <v>0</v>
      </c>
      <c r="L112" s="105">
        <f t="shared" si="2"/>
        <v>1.7333333333333334</v>
      </c>
      <c r="M112" s="105"/>
      <c r="N112" s="105" t="s">
        <v>51</v>
      </c>
      <c r="O112" s="106">
        <v>1278946800</v>
      </c>
      <c r="P112" s="106"/>
      <c r="Q112" s="1235" t="s">
        <v>6563</v>
      </c>
      <c r="R112" s="64"/>
      <c r="S112" s="64"/>
      <c r="T112" s="64"/>
      <c r="U112" s="64"/>
      <c r="V112" s="64"/>
      <c r="W112" s="64"/>
      <c r="X112" s="64"/>
      <c r="Y112" s="64"/>
      <c r="Z112" s="64"/>
    </row>
    <row r="113" spans="1:26" s="1263" customFormat="1" ht="90">
      <c r="A113" s="1311">
        <f t="shared" si="3"/>
        <v>18</v>
      </c>
      <c r="B113" s="15" t="s">
        <v>6517</v>
      </c>
      <c r="C113" s="16" t="s">
        <v>6580</v>
      </c>
      <c r="D113" s="15"/>
      <c r="E113" s="576" t="s">
        <v>6584</v>
      </c>
      <c r="F113" s="1238" t="s">
        <v>6583</v>
      </c>
      <c r="G113" s="99" t="s">
        <v>5</v>
      </c>
      <c r="H113" s="103">
        <v>41906</v>
      </c>
      <c r="I113" s="103">
        <v>41943</v>
      </c>
      <c r="J113" s="103" t="s">
        <v>19</v>
      </c>
      <c r="K113" s="105">
        <v>0</v>
      </c>
      <c r="L113" s="105">
        <f t="shared" si="2"/>
        <v>1.2333333333333334</v>
      </c>
      <c r="M113" s="105"/>
      <c r="N113" s="105" t="s">
        <v>51</v>
      </c>
      <c r="O113" s="106">
        <v>833004587</v>
      </c>
      <c r="P113" s="106"/>
      <c r="Q113" s="1235" t="s">
        <v>6563</v>
      </c>
      <c r="R113" s="64"/>
      <c r="S113" s="64"/>
      <c r="T113" s="64"/>
      <c r="U113" s="64"/>
      <c r="V113" s="64"/>
      <c r="W113" s="64"/>
      <c r="X113" s="64"/>
      <c r="Y113" s="64"/>
      <c r="Z113" s="64"/>
    </row>
    <row r="114" spans="1:26" s="1263" customFormat="1" ht="105">
      <c r="A114" s="1311">
        <f t="shared" si="3"/>
        <v>19</v>
      </c>
      <c r="B114" s="15" t="s">
        <v>6517</v>
      </c>
      <c r="C114" s="16" t="s">
        <v>6580</v>
      </c>
      <c r="D114" s="15"/>
      <c r="E114" s="576" t="s">
        <v>6585</v>
      </c>
      <c r="F114" s="1238" t="s">
        <v>6586</v>
      </c>
      <c r="G114" s="99" t="s">
        <v>5</v>
      </c>
      <c r="H114" s="103">
        <v>41944</v>
      </c>
      <c r="I114" s="103">
        <v>42004</v>
      </c>
      <c r="J114" s="103" t="s">
        <v>5</v>
      </c>
      <c r="K114" s="105">
        <v>0</v>
      </c>
      <c r="L114" s="105">
        <f t="shared" si="2"/>
        <v>2</v>
      </c>
      <c r="M114" s="105"/>
      <c r="N114" s="105" t="s">
        <v>51</v>
      </c>
      <c r="O114" s="106">
        <v>417088000</v>
      </c>
      <c r="P114" s="106"/>
      <c r="Q114" s="1235" t="s">
        <v>6563</v>
      </c>
      <c r="R114" s="64"/>
      <c r="S114" s="64"/>
      <c r="T114" s="64"/>
      <c r="U114" s="64"/>
      <c r="V114" s="64"/>
      <c r="W114" s="64"/>
      <c r="X114" s="64"/>
      <c r="Y114" s="64"/>
      <c r="Z114" s="64"/>
    </row>
    <row r="115" spans="1:26" s="1263" customFormat="1">
      <c r="A115" s="1311"/>
      <c r="B115" s="17" t="s">
        <v>29</v>
      </c>
      <c r="C115" s="16"/>
      <c r="D115" s="15"/>
      <c r="E115" s="98"/>
      <c r="F115" s="16"/>
      <c r="G115" s="16"/>
      <c r="H115" s="16"/>
      <c r="I115" s="103"/>
      <c r="J115" s="103"/>
      <c r="K115" s="109">
        <f>SUM(K96:K96)</f>
        <v>0</v>
      </c>
      <c r="L115" s="109" t="s">
        <v>6875</v>
      </c>
      <c r="M115" s="110">
        <f>SUM(M96:M96)</f>
        <v>0</v>
      </c>
      <c r="N115" s="109">
        <f>SUM(N96:N96)</f>
        <v>0</v>
      </c>
      <c r="O115" s="106"/>
      <c r="P115" s="106"/>
      <c r="Q115" s="18"/>
    </row>
    <row r="116" spans="1:26">
      <c r="B116" s="66"/>
      <c r="C116" s="66"/>
      <c r="D116" s="66"/>
      <c r="E116" s="68"/>
      <c r="F116" s="66"/>
      <c r="G116" s="66"/>
      <c r="H116" s="66"/>
      <c r="I116" s="66"/>
      <c r="J116" s="66"/>
      <c r="K116" s="66"/>
      <c r="L116" s="66"/>
      <c r="M116" s="66"/>
      <c r="N116" s="66"/>
      <c r="O116" s="66"/>
      <c r="P116" s="66"/>
    </row>
    <row r="117" spans="1:26">
      <c r="B117" s="19" t="s">
        <v>156</v>
      </c>
      <c r="C117" s="84">
        <f>+K115</f>
        <v>0</v>
      </c>
      <c r="H117" s="112"/>
      <c r="I117" s="112"/>
      <c r="J117" s="112"/>
      <c r="K117" s="112"/>
      <c r="L117" s="112"/>
      <c r="M117" s="112"/>
      <c r="N117" s="66"/>
      <c r="O117" s="66"/>
      <c r="P117" s="66"/>
    </row>
    <row r="119" spans="1:26" ht="15.75" thickBot="1"/>
    <row r="120" spans="1:26" ht="37.15" customHeight="1" thickBot="1">
      <c r="B120" s="24" t="s">
        <v>157</v>
      </c>
      <c r="C120" s="25" t="s">
        <v>158</v>
      </c>
      <c r="D120" s="24" t="s">
        <v>28</v>
      </c>
      <c r="E120" s="25" t="s">
        <v>159</v>
      </c>
    </row>
    <row r="121" spans="1:26">
      <c r="B121" s="85" t="s">
        <v>160</v>
      </c>
      <c r="C121" s="86">
        <v>20</v>
      </c>
      <c r="D121" s="86">
        <v>0</v>
      </c>
      <c r="E121" s="1536">
        <f>+D121+D122+D123</f>
        <v>0</v>
      </c>
    </row>
    <row r="122" spans="1:26">
      <c r="B122" s="85" t="s">
        <v>161</v>
      </c>
      <c r="C122" s="71">
        <v>30</v>
      </c>
      <c r="D122" s="1256">
        <v>0</v>
      </c>
      <c r="E122" s="1537"/>
    </row>
    <row r="123" spans="1:26" ht="15.75" thickBot="1">
      <c r="B123" s="85" t="s">
        <v>162</v>
      </c>
      <c r="C123" s="87">
        <v>40</v>
      </c>
      <c r="D123" s="87">
        <v>0</v>
      </c>
      <c r="E123" s="1538"/>
    </row>
    <row r="125" spans="1:26" ht="15.75" thickBot="1"/>
    <row r="126" spans="1:26" ht="15.75" thickBot="1">
      <c r="B126" s="1532" t="s">
        <v>163</v>
      </c>
      <c r="C126" s="1533"/>
      <c r="D126" s="1533"/>
      <c r="E126" s="1533"/>
      <c r="F126" s="1533"/>
      <c r="G126" s="1533"/>
      <c r="H126" s="1533"/>
      <c r="I126" s="1533"/>
      <c r="J126" s="1533"/>
      <c r="K126" s="1533"/>
      <c r="L126" s="1533"/>
      <c r="M126" s="1533"/>
      <c r="N126" s="1534"/>
    </row>
    <row r="128" spans="1:26" ht="76.5" customHeight="1">
      <c r="B128" s="1309" t="s">
        <v>88</v>
      </c>
      <c r="C128" s="1309" t="s">
        <v>89</v>
      </c>
      <c r="D128" s="1309" t="s">
        <v>90</v>
      </c>
      <c r="E128" s="1309" t="s">
        <v>91</v>
      </c>
      <c r="F128" s="1309" t="s">
        <v>92</v>
      </c>
      <c r="G128" s="1309" t="s">
        <v>93</v>
      </c>
      <c r="H128" s="1309" t="s">
        <v>94</v>
      </c>
      <c r="I128" s="1309" t="s">
        <v>95</v>
      </c>
      <c r="J128" s="1522" t="s">
        <v>164</v>
      </c>
      <c r="K128" s="1529"/>
      <c r="L128" s="1523"/>
      <c r="M128" s="1309" t="s">
        <v>97</v>
      </c>
      <c r="N128" s="1309" t="s">
        <v>234</v>
      </c>
      <c r="O128" s="1309" t="s">
        <v>235</v>
      </c>
      <c r="P128" s="1522" t="s">
        <v>79</v>
      </c>
      <c r="Q128" s="1523"/>
    </row>
    <row r="129" spans="2:17" ht="30.6" customHeight="1">
      <c r="B129" s="192" t="s">
        <v>1495</v>
      </c>
      <c r="C129" s="73" t="s">
        <v>305</v>
      </c>
      <c r="D129" s="192"/>
      <c r="E129" s="1239"/>
      <c r="F129" s="72"/>
      <c r="G129" s="192"/>
      <c r="H129" s="918"/>
      <c r="I129" s="74"/>
      <c r="J129" s="88"/>
      <c r="K129" s="89"/>
      <c r="L129" s="77"/>
      <c r="M129" s="59"/>
      <c r="N129" s="59"/>
      <c r="O129" s="59"/>
      <c r="P129" s="1530"/>
      <c r="Q129" s="1531"/>
    </row>
    <row r="130" spans="2:17" ht="30.6" customHeight="1">
      <c r="B130" s="192" t="s">
        <v>1075</v>
      </c>
      <c r="C130" s="59"/>
      <c r="D130" s="72"/>
      <c r="E130" s="72"/>
      <c r="F130" s="72"/>
      <c r="G130" s="72"/>
      <c r="H130" s="72"/>
      <c r="I130" s="59"/>
      <c r="J130" s="59"/>
      <c r="K130" s="59"/>
      <c r="L130" s="59"/>
      <c r="M130" s="59"/>
      <c r="N130" s="377"/>
      <c r="O130" s="59"/>
      <c r="P130" s="1526"/>
      <c r="Q130" s="1527"/>
    </row>
    <row r="131" spans="2:17" ht="30.6" customHeight="1">
      <c r="B131" s="192" t="s">
        <v>227</v>
      </c>
      <c r="C131" s="59"/>
      <c r="D131" s="72"/>
      <c r="E131" s="72"/>
      <c r="F131" s="72"/>
      <c r="G131" s="72"/>
      <c r="H131" s="72"/>
      <c r="I131" s="59"/>
      <c r="J131" s="59"/>
      <c r="K131" s="59"/>
      <c r="L131" s="59"/>
      <c r="M131" s="59"/>
      <c r="N131" s="59"/>
      <c r="O131" s="59"/>
      <c r="P131" s="59"/>
      <c r="Q131" s="59"/>
    </row>
    <row r="132" spans="2:17" ht="30.6" customHeight="1">
      <c r="B132" s="205"/>
      <c r="C132" s="50"/>
      <c r="D132" s="207"/>
      <c r="E132" s="207"/>
      <c r="F132" s="207"/>
      <c r="G132" s="207"/>
      <c r="H132" s="207"/>
      <c r="I132" s="50"/>
      <c r="J132" s="50"/>
      <c r="K132" s="50"/>
      <c r="L132" s="50"/>
      <c r="M132" s="50"/>
      <c r="N132" s="50"/>
      <c r="O132" s="50"/>
      <c r="P132" s="50"/>
      <c r="Q132" s="50"/>
    </row>
    <row r="133" spans="2:17" ht="54" customHeight="1">
      <c r="B133" s="1283" t="s">
        <v>17</v>
      </c>
      <c r="C133" s="1283" t="s">
        <v>157</v>
      </c>
      <c r="D133" s="1309" t="s">
        <v>158</v>
      </c>
      <c r="E133" s="1283" t="s">
        <v>28</v>
      </c>
      <c r="F133" s="1309" t="s">
        <v>228</v>
      </c>
      <c r="G133" s="26"/>
    </row>
    <row r="134" spans="2:17" ht="120.75" customHeight="1">
      <c r="B134" s="1540" t="s">
        <v>229</v>
      </c>
      <c r="C134" s="115" t="s">
        <v>230</v>
      </c>
      <c r="D134" s="1256">
        <v>25</v>
      </c>
      <c r="E134" s="1256">
        <v>0</v>
      </c>
      <c r="F134" s="1541">
        <f>+E134+E135+E136</f>
        <v>0</v>
      </c>
      <c r="G134" s="27"/>
    </row>
    <row r="135" spans="2:17" ht="97.5" customHeight="1">
      <c r="B135" s="1540"/>
      <c r="C135" s="115" t="s">
        <v>231</v>
      </c>
      <c r="D135" s="1262">
        <v>25</v>
      </c>
      <c r="E135" s="1256">
        <v>0</v>
      </c>
      <c r="F135" s="1542"/>
      <c r="G135" s="27"/>
    </row>
    <row r="136" spans="2:17" ht="78" customHeight="1">
      <c r="B136" s="1540"/>
      <c r="C136" s="115" t="s">
        <v>232</v>
      </c>
      <c r="D136" s="1256">
        <v>10</v>
      </c>
      <c r="E136" s="1256">
        <v>0</v>
      </c>
      <c r="F136" s="1543"/>
      <c r="G136" s="27"/>
    </row>
    <row r="137" spans="2:17">
      <c r="C137" s="57"/>
    </row>
    <row r="140" spans="2:17">
      <c r="B140" s="8" t="s">
        <v>233</v>
      </c>
    </row>
    <row r="143" spans="2:17">
      <c r="B143" s="1309" t="s">
        <v>17</v>
      </c>
      <c r="C143" s="1309" t="s">
        <v>27</v>
      </c>
      <c r="D143" s="1283" t="s">
        <v>28</v>
      </c>
      <c r="E143" s="1283" t="s">
        <v>29</v>
      </c>
    </row>
    <row r="144" spans="2:17" ht="30">
      <c r="B144" s="1302" t="s">
        <v>236</v>
      </c>
      <c r="C144" s="1262">
        <v>40</v>
      </c>
      <c r="D144" s="1256">
        <f>+E121</f>
        <v>0</v>
      </c>
      <c r="E144" s="1519">
        <f>+D144+D145</f>
        <v>0</v>
      </c>
    </row>
    <row r="145" spans="2:5" ht="45">
      <c r="B145" s="1302" t="s">
        <v>237</v>
      </c>
      <c r="C145" s="1262">
        <v>60</v>
      </c>
      <c r="D145" s="1256">
        <v>0</v>
      </c>
      <c r="E145" s="1520"/>
    </row>
  </sheetData>
  <mergeCells count="40">
    <mergeCell ref="E144:E145"/>
    <mergeCell ref="B126:N126"/>
    <mergeCell ref="J128:L128"/>
    <mergeCell ref="P128:Q128"/>
    <mergeCell ref="P129:Q129"/>
    <mergeCell ref="P130:Q130"/>
    <mergeCell ref="B134:B136"/>
    <mergeCell ref="F134:F136"/>
    <mergeCell ref="E121:E123"/>
    <mergeCell ref="P75:Q75"/>
    <mergeCell ref="P76:Q76"/>
    <mergeCell ref="P77:Q77"/>
    <mergeCell ref="P78:Q78"/>
    <mergeCell ref="P79:Q79"/>
    <mergeCell ref="P80:Q80"/>
    <mergeCell ref="B82:N82"/>
    <mergeCell ref="D85:E85"/>
    <mergeCell ref="D86:E86"/>
    <mergeCell ref="B89:P89"/>
    <mergeCell ref="B92:N92"/>
    <mergeCell ref="J74:L74"/>
    <mergeCell ref="P74:Q74"/>
    <mergeCell ref="C10:E10"/>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zoomScale="70" zoomScaleNormal="70" workbookViewId="0">
      <selection activeCell="N40" sqref="N40"/>
    </sheetView>
  </sheetViews>
  <sheetFormatPr baseColWidth="10" defaultRowHeight="15"/>
  <cols>
    <col min="1" max="1" width="3.140625" style="28" bestFit="1" customWidth="1"/>
    <col min="2" max="2" width="67.85546875" style="28" customWidth="1"/>
    <col min="3" max="3" width="31.140625" style="28" customWidth="1"/>
    <col min="4" max="4" width="26.7109375" style="28" customWidth="1"/>
    <col min="5" max="5" width="25" style="28" customWidth="1"/>
    <col min="6" max="7" width="29.7109375" style="28" customWidth="1"/>
    <col min="8" max="8" width="22.42578125" style="28" customWidth="1"/>
    <col min="9" max="9" width="21.2851562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61.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t="s">
        <v>6647</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40"/>
      <c r="I14" s="41"/>
      <c r="J14" s="41"/>
      <c r="K14" s="41"/>
      <c r="L14" s="41"/>
      <c r="M14" s="41"/>
      <c r="N14" s="1289"/>
    </row>
    <row r="15" spans="2:16" ht="45" customHeight="1">
      <c r="B15" s="1517" t="s">
        <v>9</v>
      </c>
      <c r="C15" s="1518"/>
      <c r="D15" s="1265">
        <v>26</v>
      </c>
      <c r="E15" s="42">
        <v>1670624800</v>
      </c>
      <c r="F15" s="149">
        <v>800</v>
      </c>
      <c r="G15" s="44"/>
      <c r="I15" s="45"/>
      <c r="J15" s="45"/>
      <c r="K15" s="45"/>
      <c r="L15" s="45"/>
      <c r="M15" s="45"/>
      <c r="N15" s="1289"/>
    </row>
    <row r="16" spans="2:16" ht="15.75" thickBot="1">
      <c r="B16" s="1517" t="s">
        <v>13</v>
      </c>
      <c r="C16" s="1518"/>
      <c r="D16" s="1265"/>
      <c r="E16" s="151">
        <f>SUM(E15:E15)</f>
        <v>1670624800</v>
      </c>
      <c r="F16" s="497">
        <v>800</v>
      </c>
      <c r="G16" s="44"/>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F15*0.8</f>
        <v>640</v>
      </c>
      <c r="D18" s="195"/>
      <c r="E18" s="6">
        <f>E16</f>
        <v>1670624800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c r="D27" s="1256" t="s">
        <v>21</v>
      </c>
      <c r="E27" s="57" t="s">
        <v>6648</v>
      </c>
      <c r="F27" s="57"/>
      <c r="G27" s="57"/>
      <c r="H27" s="57"/>
      <c r="I27" s="39"/>
      <c r="J27" s="39"/>
      <c r="K27" s="39"/>
      <c r="L27" s="39"/>
      <c r="M27" s="39"/>
      <c r="N27" s="1289"/>
    </row>
    <row r="28" spans="1:14">
      <c r="A28" s="142"/>
      <c r="B28" s="90" t="s">
        <v>240</v>
      </c>
      <c r="C28" s="417" t="s">
        <v>21</v>
      </c>
      <c r="D28" s="417"/>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55.5" customHeight="1">
      <c r="A34" s="142"/>
      <c r="B34" s="1302" t="s">
        <v>30</v>
      </c>
      <c r="C34" s="1262">
        <v>40</v>
      </c>
      <c r="D34" s="1256">
        <v>0</v>
      </c>
      <c r="E34" s="1519">
        <f>+D34+D35</f>
        <v>0</v>
      </c>
      <c r="F34" s="1278"/>
      <c r="G34" s="57"/>
      <c r="H34" s="57"/>
      <c r="I34" s="39"/>
      <c r="J34" s="39"/>
      <c r="K34" s="39"/>
      <c r="L34" s="39"/>
      <c r="M34" s="39"/>
      <c r="N34" s="1289"/>
    </row>
    <row r="35" spans="1:26" ht="82.5" customHeight="1">
      <c r="A35" s="142"/>
      <c r="B35" s="1302" t="s">
        <v>31</v>
      </c>
      <c r="C35" s="1262">
        <v>60</v>
      </c>
      <c r="D35" s="1256">
        <f>+F150</f>
        <v>0</v>
      </c>
      <c r="E35" s="1520"/>
      <c r="F35" s="1234"/>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A38" s="142"/>
      <c r="C38" s="54"/>
      <c r="D38" s="45"/>
      <c r="E38" s="56"/>
      <c r="F38" s="7"/>
      <c r="G38" s="7"/>
      <c r="H38" s="7"/>
      <c r="I38" s="53"/>
      <c r="J38" s="53"/>
      <c r="K38" s="53"/>
      <c r="L38" s="53"/>
      <c r="M38" s="53"/>
    </row>
    <row r="39" spans="1:26" ht="15.75" thickBot="1">
      <c r="M39" s="1521"/>
      <c r="N39" s="1521"/>
    </row>
    <row r="40" spans="1:26">
      <c r="B40" s="8" t="s">
        <v>1080</v>
      </c>
      <c r="M40" s="10"/>
      <c r="N40" s="10"/>
    </row>
    <row r="41" spans="1:26" ht="15.75" thickBot="1">
      <c r="M41" s="10"/>
      <c r="N41" s="10"/>
    </row>
    <row r="42" spans="1:26" s="39" customFormat="1" ht="109.5" customHeight="1">
      <c r="B42" s="11" t="s">
        <v>33</v>
      </c>
      <c r="C42" s="11" t="s">
        <v>34</v>
      </c>
      <c r="D42" s="11" t="s">
        <v>35</v>
      </c>
      <c r="E42" s="11" t="s">
        <v>36</v>
      </c>
      <c r="F42" s="11" t="s">
        <v>37</v>
      </c>
      <c r="G42" s="11" t="s">
        <v>38</v>
      </c>
      <c r="H42" s="11" t="s">
        <v>39</v>
      </c>
      <c r="I42" s="11" t="s">
        <v>40</v>
      </c>
      <c r="J42" s="11" t="s">
        <v>41</v>
      </c>
      <c r="K42" s="11" t="s">
        <v>42</v>
      </c>
      <c r="L42" s="11" t="s">
        <v>43</v>
      </c>
      <c r="M42" s="12" t="s">
        <v>44</v>
      </c>
      <c r="N42" s="11" t="s">
        <v>45</v>
      </c>
      <c r="O42" s="11" t="s">
        <v>46</v>
      </c>
      <c r="P42" s="13" t="s">
        <v>47</v>
      </c>
      <c r="Q42" s="13" t="s">
        <v>48</v>
      </c>
    </row>
    <row r="43" spans="1:26" s="1263" customFormat="1" ht="75" customHeight="1">
      <c r="A43" s="1311">
        <v>1</v>
      </c>
      <c r="B43" s="15" t="s">
        <v>6517</v>
      </c>
      <c r="C43" s="15" t="s">
        <v>6517</v>
      </c>
      <c r="D43" s="15" t="s">
        <v>6518</v>
      </c>
      <c r="E43" s="15" t="s">
        <v>6519</v>
      </c>
      <c r="F43" s="15" t="s">
        <v>259</v>
      </c>
      <c r="G43" s="15" t="s">
        <v>5</v>
      </c>
      <c r="H43" s="103">
        <v>41215</v>
      </c>
      <c r="I43" s="103">
        <v>41274</v>
      </c>
      <c r="J43" s="103" t="s">
        <v>19</v>
      </c>
      <c r="K43" s="105">
        <v>2</v>
      </c>
      <c r="L43" s="103" t="s">
        <v>5</v>
      </c>
      <c r="M43" s="186">
        <v>3650</v>
      </c>
      <c r="N43" s="105" t="s">
        <v>5</v>
      </c>
      <c r="O43" s="106">
        <v>1298524000</v>
      </c>
      <c r="P43" s="106">
        <v>70</v>
      </c>
      <c r="Q43" s="1235" t="s">
        <v>6520</v>
      </c>
      <c r="R43" s="64"/>
      <c r="S43" s="64"/>
      <c r="T43" s="64"/>
      <c r="U43" s="64"/>
      <c r="V43" s="64"/>
      <c r="W43" s="64"/>
      <c r="X43" s="64"/>
      <c r="Y43" s="64"/>
      <c r="Z43" s="64"/>
    </row>
    <row r="44" spans="1:26" s="1263" customFormat="1" ht="45">
      <c r="A44" s="1311">
        <f>+A43+1</f>
        <v>2</v>
      </c>
      <c r="B44" s="15" t="s">
        <v>6517</v>
      </c>
      <c r="C44" s="15" t="s">
        <v>6517</v>
      </c>
      <c r="D44" s="15" t="s">
        <v>6518</v>
      </c>
      <c r="E44" s="15" t="s">
        <v>6521</v>
      </c>
      <c r="F44" s="15" t="s">
        <v>259</v>
      </c>
      <c r="G44" s="15" t="s">
        <v>5</v>
      </c>
      <c r="H44" s="103">
        <v>41254</v>
      </c>
      <c r="I44" s="101">
        <v>41961</v>
      </c>
      <c r="J44" s="103" t="s">
        <v>19</v>
      </c>
      <c r="K44" s="105">
        <v>0</v>
      </c>
      <c r="L44" s="105">
        <v>22.5</v>
      </c>
      <c r="M44" s="186">
        <v>4350</v>
      </c>
      <c r="N44" s="105" t="s">
        <v>5</v>
      </c>
      <c r="O44" s="106">
        <v>16146092010</v>
      </c>
      <c r="P44" s="106">
        <v>70</v>
      </c>
      <c r="Q44" s="1235" t="s">
        <v>6522</v>
      </c>
      <c r="R44" s="64"/>
      <c r="S44" s="64"/>
      <c r="T44" s="64"/>
      <c r="U44" s="64"/>
      <c r="V44" s="64"/>
      <c r="W44" s="64"/>
      <c r="X44" s="64"/>
      <c r="Y44" s="64"/>
      <c r="Z44" s="64"/>
    </row>
    <row r="45" spans="1:26" s="1263" customFormat="1" ht="129.75" customHeight="1">
      <c r="A45" s="1311">
        <f t="shared" ref="A45:A50" si="0">+A44+1</f>
        <v>3</v>
      </c>
      <c r="B45" s="15" t="s">
        <v>6517</v>
      </c>
      <c r="C45" s="15" t="s">
        <v>6517</v>
      </c>
      <c r="D45" s="15" t="s">
        <v>6523</v>
      </c>
      <c r="E45" s="98" t="s">
        <v>6524</v>
      </c>
      <c r="F45" s="15" t="s">
        <v>259</v>
      </c>
      <c r="G45" s="15" t="s">
        <v>5</v>
      </c>
      <c r="H45" s="103">
        <v>40878</v>
      </c>
      <c r="I45" s="101">
        <v>41955</v>
      </c>
      <c r="J45" s="103" t="s">
        <v>19</v>
      </c>
      <c r="K45" s="104">
        <v>0</v>
      </c>
      <c r="L45" s="105">
        <v>12</v>
      </c>
      <c r="M45" s="576">
        <v>0</v>
      </c>
      <c r="N45" s="105" t="s">
        <v>5</v>
      </c>
      <c r="O45" s="106">
        <v>25024266169</v>
      </c>
      <c r="P45" s="106">
        <v>71</v>
      </c>
      <c r="Q45" s="464" t="s">
        <v>6525</v>
      </c>
      <c r="R45" s="64"/>
      <c r="S45" s="64"/>
      <c r="T45" s="64"/>
      <c r="U45" s="64"/>
      <c r="V45" s="64"/>
      <c r="W45" s="64"/>
      <c r="X45" s="64"/>
      <c r="Y45" s="64"/>
      <c r="Z45" s="64"/>
    </row>
    <row r="46" spans="1:26" s="1263" customFormat="1" ht="60">
      <c r="A46" s="1311">
        <f t="shared" si="0"/>
        <v>4</v>
      </c>
      <c r="B46" s="15" t="s">
        <v>6517</v>
      </c>
      <c r="C46" s="15" t="s">
        <v>6517</v>
      </c>
      <c r="D46" s="15" t="s">
        <v>6526</v>
      </c>
      <c r="E46" s="98" t="s">
        <v>6527</v>
      </c>
      <c r="F46" s="15" t="s">
        <v>259</v>
      </c>
      <c r="G46" s="15" t="s">
        <v>5</v>
      </c>
      <c r="H46" s="103">
        <v>39783</v>
      </c>
      <c r="I46" s="103">
        <v>40301</v>
      </c>
      <c r="J46" s="103" t="s">
        <v>19</v>
      </c>
      <c r="K46" s="104">
        <v>0</v>
      </c>
      <c r="L46" s="105">
        <v>5</v>
      </c>
      <c r="M46" s="576">
        <v>0</v>
      </c>
      <c r="N46" s="105" t="s">
        <v>5</v>
      </c>
      <c r="O46" s="106">
        <v>1087253221</v>
      </c>
      <c r="P46" s="106">
        <v>72</v>
      </c>
      <c r="Q46" s="464" t="s">
        <v>6528</v>
      </c>
      <c r="R46" s="64"/>
      <c r="S46" s="64"/>
      <c r="T46" s="64"/>
      <c r="U46" s="64"/>
      <c r="V46" s="64"/>
      <c r="W46" s="64"/>
      <c r="X46" s="64"/>
      <c r="Y46" s="64"/>
      <c r="Z46" s="64"/>
    </row>
    <row r="47" spans="1:26" s="1263" customFormat="1" ht="30">
      <c r="A47" s="1311">
        <f t="shared" si="0"/>
        <v>5</v>
      </c>
      <c r="B47" s="15" t="s">
        <v>6517</v>
      </c>
      <c r="C47" s="15" t="s">
        <v>6517</v>
      </c>
      <c r="D47" s="15" t="s">
        <v>6526</v>
      </c>
      <c r="E47" s="98" t="s">
        <v>6529</v>
      </c>
      <c r="F47" s="15" t="s">
        <v>259</v>
      </c>
      <c r="G47" s="15" t="s">
        <v>5</v>
      </c>
      <c r="H47" s="103">
        <v>40581</v>
      </c>
      <c r="I47" s="103">
        <v>40847</v>
      </c>
      <c r="J47" s="103" t="s">
        <v>19</v>
      </c>
      <c r="K47" s="104">
        <v>0</v>
      </c>
      <c r="L47" s="105">
        <v>8.8000000000000007</v>
      </c>
      <c r="M47" s="576">
        <v>0</v>
      </c>
      <c r="N47" s="105" t="s">
        <v>5</v>
      </c>
      <c r="O47" s="106">
        <v>1074373466</v>
      </c>
      <c r="P47" s="106">
        <v>72</v>
      </c>
      <c r="Q47" s="464" t="s">
        <v>6530</v>
      </c>
      <c r="R47" s="64"/>
      <c r="S47" s="64"/>
      <c r="T47" s="64"/>
      <c r="U47" s="64"/>
      <c r="V47" s="64"/>
      <c r="W47" s="64"/>
      <c r="X47" s="64"/>
      <c r="Y47" s="64"/>
      <c r="Z47" s="64"/>
    </row>
    <row r="48" spans="1:26" s="1263" customFormat="1" ht="30">
      <c r="A48" s="1311">
        <f t="shared" si="0"/>
        <v>6</v>
      </c>
      <c r="B48" s="15" t="s">
        <v>6517</v>
      </c>
      <c r="C48" s="15" t="s">
        <v>6517</v>
      </c>
      <c r="D48" s="15" t="s">
        <v>6526</v>
      </c>
      <c r="E48" s="98" t="s">
        <v>6531</v>
      </c>
      <c r="F48" s="15" t="s">
        <v>259</v>
      </c>
      <c r="G48" s="15" t="s">
        <v>5</v>
      </c>
      <c r="H48" s="103">
        <v>40182</v>
      </c>
      <c r="I48" s="103">
        <v>40543</v>
      </c>
      <c r="J48" s="103" t="s">
        <v>19</v>
      </c>
      <c r="K48" s="104">
        <v>0</v>
      </c>
      <c r="L48" s="105">
        <v>7.8</v>
      </c>
      <c r="M48" s="576">
        <v>0</v>
      </c>
      <c r="N48" s="105" t="s">
        <v>5</v>
      </c>
      <c r="O48" s="106">
        <v>795712000</v>
      </c>
      <c r="P48" s="106">
        <v>72</v>
      </c>
      <c r="Q48" s="464" t="s">
        <v>6530</v>
      </c>
      <c r="R48" s="64"/>
      <c r="S48" s="64"/>
      <c r="T48" s="64"/>
      <c r="U48" s="64"/>
      <c r="V48" s="64"/>
      <c r="W48" s="64"/>
      <c r="X48" s="64"/>
      <c r="Y48" s="64"/>
      <c r="Z48" s="64"/>
    </row>
    <row r="49" spans="1:26" s="1263" customFormat="1" ht="78.75" customHeight="1">
      <c r="A49" s="1311">
        <f t="shared" si="0"/>
        <v>7</v>
      </c>
      <c r="B49" s="15"/>
      <c r="C49" s="15" t="s">
        <v>6517</v>
      </c>
      <c r="D49" s="15" t="s">
        <v>6526</v>
      </c>
      <c r="E49" s="98" t="s">
        <v>6532</v>
      </c>
      <c r="F49" s="15" t="s">
        <v>259</v>
      </c>
      <c r="G49" s="15" t="s">
        <v>5</v>
      </c>
      <c r="H49" s="103">
        <v>40581</v>
      </c>
      <c r="I49" s="103">
        <v>40847</v>
      </c>
      <c r="J49" s="103" t="s">
        <v>19</v>
      </c>
      <c r="K49" s="104">
        <v>0</v>
      </c>
      <c r="L49" s="104">
        <v>8</v>
      </c>
      <c r="M49" s="576">
        <v>0</v>
      </c>
      <c r="N49" s="105" t="s">
        <v>5</v>
      </c>
      <c r="O49" s="106">
        <v>663082757</v>
      </c>
      <c r="P49" s="106">
        <v>72</v>
      </c>
      <c r="Q49" s="464" t="s">
        <v>6533</v>
      </c>
      <c r="R49" s="64"/>
      <c r="S49" s="64"/>
      <c r="T49" s="64"/>
      <c r="U49" s="64"/>
      <c r="V49" s="64"/>
      <c r="W49" s="64"/>
      <c r="X49" s="64"/>
      <c r="Y49" s="64"/>
      <c r="Z49" s="64"/>
    </row>
    <row r="50" spans="1:26" s="1263" customFormat="1" ht="72.75" customHeight="1">
      <c r="A50" s="1311">
        <f t="shared" si="0"/>
        <v>8</v>
      </c>
      <c r="B50" s="15" t="s">
        <v>6517</v>
      </c>
      <c r="C50" s="15" t="s">
        <v>6517</v>
      </c>
      <c r="D50" s="15" t="s">
        <v>6526</v>
      </c>
      <c r="E50" s="98" t="s">
        <v>6534</v>
      </c>
      <c r="F50" s="15" t="s">
        <v>259</v>
      </c>
      <c r="G50" s="15" t="s">
        <v>5</v>
      </c>
      <c r="H50" s="103">
        <v>40427</v>
      </c>
      <c r="I50" s="103">
        <v>40574</v>
      </c>
      <c r="J50" s="103" t="s">
        <v>19</v>
      </c>
      <c r="K50" s="576">
        <v>0</v>
      </c>
      <c r="L50" s="105">
        <v>1</v>
      </c>
      <c r="M50" s="576">
        <v>0</v>
      </c>
      <c r="N50" s="105" t="s">
        <v>5</v>
      </c>
      <c r="O50" s="106">
        <v>595786333</v>
      </c>
      <c r="P50" s="106">
        <v>72</v>
      </c>
      <c r="Q50" s="464" t="s">
        <v>6535</v>
      </c>
      <c r="R50" s="64"/>
      <c r="S50" s="64"/>
      <c r="T50" s="64"/>
      <c r="U50" s="64"/>
      <c r="V50" s="64"/>
      <c r="W50" s="64"/>
      <c r="X50" s="64"/>
      <c r="Y50" s="64"/>
      <c r="Z50" s="64"/>
    </row>
    <row r="51" spans="1:26" s="1263" customFormat="1">
      <c r="A51" s="1311"/>
      <c r="B51" s="17" t="s">
        <v>29</v>
      </c>
      <c r="C51" s="16"/>
      <c r="D51" s="15"/>
      <c r="E51" s="98"/>
      <c r="F51" s="16"/>
      <c r="G51" s="16"/>
      <c r="H51" s="16"/>
      <c r="I51" s="103"/>
      <c r="J51" s="103"/>
      <c r="K51" s="109">
        <f t="shared" ref="K51:N51" si="1">SUM(K43:K50)</f>
        <v>2</v>
      </c>
      <c r="L51" s="109">
        <f t="shared" si="1"/>
        <v>65.099999999999994</v>
      </c>
      <c r="M51" s="110">
        <f t="shared" si="1"/>
        <v>8000</v>
      </c>
      <c r="N51" s="109">
        <f t="shared" si="1"/>
        <v>0</v>
      </c>
      <c r="O51" s="106"/>
      <c r="P51" s="106"/>
      <c r="Q51" s="18"/>
    </row>
    <row r="52" spans="1:26" s="66" customFormat="1">
      <c r="E52" s="68"/>
    </row>
    <row r="53" spans="1:26" s="66" customFormat="1">
      <c r="B53" s="1587" t="s">
        <v>57</v>
      </c>
      <c r="C53" s="1587" t="s">
        <v>58</v>
      </c>
      <c r="D53" s="1589" t="s">
        <v>59</v>
      </c>
      <c r="E53" s="1589"/>
    </row>
    <row r="54" spans="1:26" s="66" customFormat="1">
      <c r="B54" s="1588"/>
      <c r="C54" s="1588"/>
      <c r="D54" s="1283" t="s">
        <v>60</v>
      </c>
      <c r="E54" s="118" t="s">
        <v>61</v>
      </c>
    </row>
    <row r="55" spans="1:26" s="66" customFormat="1" ht="30.6" customHeight="1">
      <c r="B55" s="19" t="s">
        <v>62</v>
      </c>
      <c r="C55" s="160" t="s">
        <v>6536</v>
      </c>
      <c r="D55" s="90"/>
      <c r="E55" s="90" t="s">
        <v>21</v>
      </c>
      <c r="F55" s="112"/>
      <c r="G55" s="112"/>
      <c r="H55" s="112"/>
      <c r="I55" s="112"/>
      <c r="J55" s="112"/>
      <c r="K55" s="112"/>
      <c r="L55" s="112"/>
      <c r="M55" s="112"/>
    </row>
    <row r="56" spans="1:26" s="66" customFormat="1" ht="30" customHeight="1">
      <c r="B56" s="19" t="s">
        <v>64</v>
      </c>
      <c r="C56" s="286" t="s">
        <v>6872</v>
      </c>
      <c r="D56" s="90" t="s">
        <v>21</v>
      </c>
      <c r="E56" s="90"/>
    </row>
    <row r="57" spans="1:26" s="66" customFormat="1">
      <c r="B57" s="113"/>
      <c r="C57" s="1512"/>
      <c r="D57" s="1512"/>
      <c r="E57" s="1512"/>
      <c r="F57" s="1512"/>
      <c r="G57" s="1512"/>
      <c r="H57" s="1512"/>
      <c r="I57" s="1512"/>
      <c r="J57" s="1512"/>
      <c r="K57" s="1512"/>
      <c r="L57" s="1512"/>
      <c r="M57" s="1512"/>
      <c r="N57" s="1512"/>
    </row>
    <row r="58" spans="1:26" ht="28.15" customHeight="1" thickBot="1"/>
    <row r="59" spans="1:26" ht="15.75" thickBot="1">
      <c r="B59" s="1513" t="s">
        <v>65</v>
      </c>
      <c r="C59" s="1513"/>
      <c r="D59" s="1513"/>
      <c r="E59" s="1513"/>
      <c r="F59" s="1513"/>
      <c r="G59" s="1513"/>
      <c r="H59" s="1513"/>
      <c r="I59" s="1513"/>
      <c r="J59" s="1513"/>
      <c r="K59" s="1513"/>
      <c r="L59" s="1513"/>
      <c r="M59" s="1513"/>
      <c r="N59" s="1513"/>
    </row>
    <row r="62" spans="1:26" ht="109.5" customHeight="1">
      <c r="B62" s="1309" t="s">
        <v>66</v>
      </c>
      <c r="C62" s="22" t="s">
        <v>67</v>
      </c>
      <c r="D62" s="22" t="s">
        <v>68</v>
      </c>
      <c r="E62" s="22" t="s">
        <v>69</v>
      </c>
      <c r="F62" s="22" t="s">
        <v>70</v>
      </c>
      <c r="G62" s="22" t="s">
        <v>71</v>
      </c>
      <c r="H62" s="22" t="s">
        <v>72</v>
      </c>
      <c r="I62" s="22" t="s">
        <v>73</v>
      </c>
      <c r="J62" s="22" t="s">
        <v>74</v>
      </c>
      <c r="K62" s="22" t="s">
        <v>75</v>
      </c>
      <c r="L62" s="22" t="s">
        <v>76</v>
      </c>
      <c r="M62" s="23" t="s">
        <v>77</v>
      </c>
      <c r="N62" s="23" t="s">
        <v>78</v>
      </c>
      <c r="O62" s="1522" t="s">
        <v>79</v>
      </c>
      <c r="P62" s="1523"/>
      <c r="Q62" s="22" t="s">
        <v>80</v>
      </c>
    </row>
    <row r="63" spans="1:26">
      <c r="B63" s="72" t="s">
        <v>6537</v>
      </c>
      <c r="C63" s="72" t="s">
        <v>251</v>
      </c>
      <c r="D63" s="74" t="s">
        <v>6649</v>
      </c>
      <c r="E63" s="74">
        <v>800</v>
      </c>
      <c r="F63" s="76" t="s">
        <v>5</v>
      </c>
      <c r="G63" s="76" t="s">
        <v>5</v>
      </c>
      <c r="H63" s="76" t="s">
        <v>5</v>
      </c>
      <c r="I63" s="77" t="s">
        <v>18</v>
      </c>
      <c r="J63" s="76" t="s">
        <v>5</v>
      </c>
      <c r="K63" s="76" t="s">
        <v>5</v>
      </c>
      <c r="L63" s="76" t="s">
        <v>5</v>
      </c>
      <c r="M63" s="76" t="s">
        <v>5</v>
      </c>
      <c r="N63" s="76" t="s">
        <v>5</v>
      </c>
      <c r="O63" s="1526"/>
      <c r="P63" s="1527"/>
      <c r="Q63" s="59" t="s">
        <v>18</v>
      </c>
    </row>
    <row r="64" spans="1:26">
      <c r="B64" s="28" t="s">
        <v>84</v>
      </c>
    </row>
    <row r="65" spans="2:17">
      <c r="B65" s="28" t="s">
        <v>85</v>
      </c>
    </row>
    <row r="66" spans="2:17">
      <c r="B66" s="28" t="s">
        <v>86</v>
      </c>
    </row>
    <row r="68" spans="2:17" ht="15.75" thickBot="1"/>
    <row r="69" spans="2:17" ht="15.75" thickBot="1">
      <c r="B69" s="1532" t="s">
        <v>87</v>
      </c>
      <c r="C69" s="1533"/>
      <c r="D69" s="1533"/>
      <c r="E69" s="1533"/>
      <c r="F69" s="1533"/>
      <c r="G69" s="1533"/>
      <c r="H69" s="1533"/>
      <c r="I69" s="1533"/>
      <c r="J69" s="1533"/>
      <c r="K69" s="1533"/>
      <c r="L69" s="1533"/>
      <c r="M69" s="1533"/>
      <c r="N69" s="1534"/>
    </row>
    <row r="74" spans="2:17" ht="76.5" customHeight="1">
      <c r="B74" s="1309" t="s">
        <v>88</v>
      </c>
      <c r="C74" s="1309" t="s">
        <v>89</v>
      </c>
      <c r="D74" s="1309" t="s">
        <v>90</v>
      </c>
      <c r="E74" s="1309" t="s">
        <v>91</v>
      </c>
      <c r="F74" s="1309" t="s">
        <v>92</v>
      </c>
      <c r="G74" s="1309" t="s">
        <v>93</v>
      </c>
      <c r="H74" s="1309" t="s">
        <v>94</v>
      </c>
      <c r="I74" s="1309" t="s">
        <v>95</v>
      </c>
      <c r="J74" s="1522" t="s">
        <v>164</v>
      </c>
      <c r="K74" s="1529"/>
      <c r="L74" s="1523"/>
      <c r="M74" s="1309" t="s">
        <v>97</v>
      </c>
      <c r="N74" s="1309" t="s">
        <v>234</v>
      </c>
      <c r="O74" s="1309" t="s">
        <v>235</v>
      </c>
      <c r="P74" s="1522" t="s">
        <v>79</v>
      </c>
      <c r="Q74" s="1523"/>
    </row>
    <row r="75" spans="2:17" s="30" customFormat="1" ht="255">
      <c r="B75" s="78" t="s">
        <v>98</v>
      </c>
      <c r="C75" s="78" t="s">
        <v>3410</v>
      </c>
      <c r="D75" s="78" t="s">
        <v>6650</v>
      </c>
      <c r="E75" s="78">
        <v>67003236</v>
      </c>
      <c r="F75" s="78" t="s">
        <v>277</v>
      </c>
      <c r="G75" s="78" t="s">
        <v>278</v>
      </c>
      <c r="H75" s="78">
        <v>40640</v>
      </c>
      <c r="I75" s="78">
        <v>121276</v>
      </c>
      <c r="J75" s="78" t="s">
        <v>6651</v>
      </c>
      <c r="K75" s="78" t="s">
        <v>6652</v>
      </c>
      <c r="L75" s="382" t="s">
        <v>6542</v>
      </c>
      <c r="M75" s="78" t="s">
        <v>18</v>
      </c>
      <c r="N75" s="78" t="s">
        <v>18</v>
      </c>
      <c r="O75" s="78" t="s">
        <v>18</v>
      </c>
      <c r="P75" s="1524" t="s">
        <v>1944</v>
      </c>
      <c r="Q75" s="1525"/>
    </row>
    <row r="76" spans="2:17" s="30" customFormat="1" ht="66.75" customHeight="1">
      <c r="B76" s="78" t="s">
        <v>98</v>
      </c>
      <c r="C76" s="78" t="s">
        <v>3410</v>
      </c>
      <c r="D76" s="78" t="s">
        <v>6653</v>
      </c>
      <c r="E76" s="78">
        <v>14590955</v>
      </c>
      <c r="F76" s="78" t="s">
        <v>6654</v>
      </c>
      <c r="G76" s="78" t="s">
        <v>6655</v>
      </c>
      <c r="H76" s="78" t="s">
        <v>6656</v>
      </c>
      <c r="I76" s="78">
        <v>718204</v>
      </c>
      <c r="J76" s="78" t="s">
        <v>6657</v>
      </c>
      <c r="K76" s="78" t="s">
        <v>6658</v>
      </c>
      <c r="L76" s="382" t="s">
        <v>6542</v>
      </c>
      <c r="M76" s="78" t="s">
        <v>18</v>
      </c>
      <c r="N76" s="78" t="s">
        <v>19</v>
      </c>
      <c r="O76" s="78" t="s">
        <v>18</v>
      </c>
      <c r="P76" s="1524" t="s">
        <v>6659</v>
      </c>
      <c r="Q76" s="1525"/>
    </row>
    <row r="77" spans="2:17" s="30" customFormat="1" ht="255">
      <c r="B77" s="78" t="s">
        <v>98</v>
      </c>
      <c r="C77" s="78" t="s">
        <v>3410</v>
      </c>
      <c r="D77" s="78" t="s">
        <v>6660</v>
      </c>
      <c r="E77" s="78">
        <v>25389695</v>
      </c>
      <c r="F77" s="78" t="s">
        <v>6661</v>
      </c>
      <c r="G77" s="78" t="s">
        <v>6662</v>
      </c>
      <c r="H77" s="78" t="s">
        <v>6663</v>
      </c>
      <c r="I77" s="78"/>
      <c r="J77" s="78" t="s">
        <v>6664</v>
      </c>
      <c r="K77" s="428" t="s">
        <v>6665</v>
      </c>
      <c r="L77" s="382" t="s">
        <v>6542</v>
      </c>
      <c r="M77" s="78" t="s">
        <v>18</v>
      </c>
      <c r="N77" s="382" t="s">
        <v>18</v>
      </c>
      <c r="O77" s="78" t="s">
        <v>18</v>
      </c>
      <c r="P77" s="1524" t="s">
        <v>1944</v>
      </c>
      <c r="Q77" s="1525"/>
    </row>
    <row r="78" spans="2:17" s="30" customFormat="1" ht="240">
      <c r="B78" s="78" t="s">
        <v>443</v>
      </c>
      <c r="C78" s="78" t="s">
        <v>3588</v>
      </c>
      <c r="D78" s="78" t="s">
        <v>6666</v>
      </c>
      <c r="E78" s="78">
        <v>34614641</v>
      </c>
      <c r="F78" s="78" t="s">
        <v>277</v>
      </c>
      <c r="G78" s="78" t="s">
        <v>6667</v>
      </c>
      <c r="H78" s="216">
        <v>39620</v>
      </c>
      <c r="I78" s="78">
        <v>122745</v>
      </c>
      <c r="J78" s="78" t="s">
        <v>6668</v>
      </c>
      <c r="K78" s="78" t="s">
        <v>6669</v>
      </c>
      <c r="L78" s="382" t="s">
        <v>6548</v>
      </c>
      <c r="M78" s="78" t="s">
        <v>18</v>
      </c>
      <c r="N78" s="78" t="s">
        <v>259</v>
      </c>
      <c r="O78" s="78" t="s">
        <v>18</v>
      </c>
      <c r="P78" s="1524"/>
      <c r="Q78" s="1525"/>
    </row>
    <row r="79" spans="2:17" s="30" customFormat="1" ht="240">
      <c r="B79" s="78" t="s">
        <v>443</v>
      </c>
      <c r="C79" s="78" t="s">
        <v>3588</v>
      </c>
      <c r="D79" s="78" t="s">
        <v>6670</v>
      </c>
      <c r="E79" s="78">
        <v>34372305</v>
      </c>
      <c r="F79" s="78" t="s">
        <v>6545</v>
      </c>
      <c r="G79" s="78" t="s">
        <v>6667</v>
      </c>
      <c r="H79" s="78" t="s">
        <v>5</v>
      </c>
      <c r="I79" s="78" t="s">
        <v>5</v>
      </c>
      <c r="J79" s="78" t="s">
        <v>6671</v>
      </c>
      <c r="K79" s="78" t="s">
        <v>6672</v>
      </c>
      <c r="L79" s="382" t="s">
        <v>6548</v>
      </c>
      <c r="M79" s="78" t="s">
        <v>18</v>
      </c>
      <c r="N79" s="382" t="s">
        <v>18</v>
      </c>
      <c r="O79" s="78" t="s">
        <v>18</v>
      </c>
      <c r="P79" s="1524"/>
      <c r="Q79" s="1525"/>
    </row>
    <row r="80" spans="2:17" s="30" customFormat="1" ht="240">
      <c r="B80" s="78" t="s">
        <v>443</v>
      </c>
      <c r="C80" s="78" t="s">
        <v>3588</v>
      </c>
      <c r="D80" s="78" t="s">
        <v>1103</v>
      </c>
      <c r="E80" s="78">
        <v>34607456</v>
      </c>
      <c r="F80" s="78" t="s">
        <v>1104</v>
      </c>
      <c r="G80" s="78" t="s">
        <v>1105</v>
      </c>
      <c r="H80" s="216">
        <v>41803</v>
      </c>
      <c r="I80" s="78" t="s">
        <v>1106</v>
      </c>
      <c r="J80" s="78" t="s">
        <v>6673</v>
      </c>
      <c r="K80" s="78" t="s">
        <v>6674</v>
      </c>
      <c r="L80" s="382" t="s">
        <v>6548</v>
      </c>
      <c r="M80" s="78" t="s">
        <v>18</v>
      </c>
      <c r="N80" s="78" t="s">
        <v>18</v>
      </c>
      <c r="O80" s="78" t="s">
        <v>18</v>
      </c>
      <c r="P80" s="1524" t="s">
        <v>1944</v>
      </c>
      <c r="Q80" s="1525"/>
    </row>
    <row r="81" spans="2:24" s="30" customFormat="1" ht="240">
      <c r="B81" s="78" t="s">
        <v>443</v>
      </c>
      <c r="C81" s="78" t="s">
        <v>3588</v>
      </c>
      <c r="D81" s="78" t="s">
        <v>6675</v>
      </c>
      <c r="E81" s="78">
        <v>1062283359</v>
      </c>
      <c r="F81" s="78" t="s">
        <v>6676</v>
      </c>
      <c r="G81" s="78" t="s">
        <v>1105</v>
      </c>
      <c r="H81" s="78"/>
      <c r="I81" s="78" t="s">
        <v>5</v>
      </c>
      <c r="J81" s="78" t="s">
        <v>6677</v>
      </c>
      <c r="K81" s="78" t="s">
        <v>6678</v>
      </c>
      <c r="L81" s="382" t="s">
        <v>6548</v>
      </c>
      <c r="M81" s="78" t="s">
        <v>18</v>
      </c>
      <c r="N81" s="78" t="s">
        <v>18</v>
      </c>
      <c r="O81" s="78" t="s">
        <v>18</v>
      </c>
      <c r="P81" s="1524" t="s">
        <v>1944</v>
      </c>
      <c r="Q81" s="1525"/>
    </row>
    <row r="82" spans="2:24" s="30" customFormat="1" ht="240">
      <c r="B82" s="78" t="s">
        <v>443</v>
      </c>
      <c r="C82" s="78" t="s">
        <v>3588</v>
      </c>
      <c r="D82" s="78" t="s">
        <v>6679</v>
      </c>
      <c r="E82" s="78">
        <v>34616085</v>
      </c>
      <c r="F82" s="78" t="s">
        <v>277</v>
      </c>
      <c r="G82" s="78" t="s">
        <v>278</v>
      </c>
      <c r="H82" s="216">
        <v>39989</v>
      </c>
      <c r="I82" s="78">
        <v>118635</v>
      </c>
      <c r="J82" s="78" t="s">
        <v>6673</v>
      </c>
      <c r="K82" s="216" t="s">
        <v>6680</v>
      </c>
      <c r="L82" s="382" t="s">
        <v>6548</v>
      </c>
      <c r="M82" s="78" t="s">
        <v>18</v>
      </c>
      <c r="N82" s="78" t="s">
        <v>18</v>
      </c>
      <c r="O82" s="78" t="s">
        <v>18</v>
      </c>
      <c r="P82" s="1524" t="s">
        <v>1944</v>
      </c>
      <c r="Q82" s="1525"/>
    </row>
    <row r="83" spans="2:24" s="30" customFormat="1" ht="240">
      <c r="B83" s="78" t="s">
        <v>443</v>
      </c>
      <c r="C83" s="78" t="s">
        <v>3588</v>
      </c>
      <c r="D83" s="78" t="s">
        <v>6681</v>
      </c>
      <c r="E83" s="78">
        <v>34613279</v>
      </c>
      <c r="F83" s="78" t="s">
        <v>277</v>
      </c>
      <c r="G83" s="78" t="s">
        <v>6667</v>
      </c>
      <c r="H83" s="216">
        <v>41621</v>
      </c>
      <c r="I83" s="78" t="s">
        <v>5</v>
      </c>
      <c r="J83" s="78" t="s">
        <v>6673</v>
      </c>
      <c r="K83" s="216" t="s">
        <v>6682</v>
      </c>
      <c r="L83" s="382" t="s">
        <v>6548</v>
      </c>
      <c r="M83" s="78" t="s">
        <v>18</v>
      </c>
      <c r="N83" s="78" t="s">
        <v>18</v>
      </c>
      <c r="O83" s="78" t="s">
        <v>18</v>
      </c>
      <c r="P83" s="1524" t="s">
        <v>1944</v>
      </c>
      <c r="Q83" s="1525"/>
    </row>
    <row r="85" spans="2:24" ht="15.75" thickBot="1"/>
    <row r="86" spans="2:24" ht="15.75" thickBot="1">
      <c r="B86" s="1532" t="s">
        <v>139</v>
      </c>
      <c r="C86" s="1533"/>
      <c r="D86" s="1533"/>
      <c r="E86" s="1533"/>
      <c r="F86" s="1533"/>
      <c r="G86" s="1533"/>
      <c r="H86" s="1533"/>
      <c r="I86" s="1533"/>
      <c r="J86" s="1533"/>
      <c r="K86" s="1533"/>
      <c r="L86" s="1533"/>
      <c r="M86" s="1533"/>
      <c r="N86" s="1534"/>
    </row>
    <row r="89" spans="2:24" ht="46.15" customHeight="1">
      <c r="B89" s="22" t="s">
        <v>17</v>
      </c>
      <c r="C89" s="22" t="s">
        <v>80</v>
      </c>
      <c r="D89" s="1522" t="s">
        <v>79</v>
      </c>
      <c r="E89" s="1523"/>
      <c r="J89" s="192"/>
      <c r="K89" s="192"/>
      <c r="L89" s="192"/>
      <c r="M89" s="192"/>
      <c r="N89" s="192"/>
      <c r="O89" s="192"/>
      <c r="P89" s="192"/>
      <c r="Q89" s="192"/>
      <c r="R89" s="192"/>
      <c r="S89" s="192"/>
      <c r="T89" s="192"/>
      <c r="U89" s="192"/>
      <c r="V89" s="192"/>
      <c r="W89" s="192"/>
      <c r="X89" s="192"/>
    </row>
    <row r="90" spans="2:24" ht="46.9" customHeight="1">
      <c r="B90" s="78" t="s">
        <v>140</v>
      </c>
      <c r="C90" s="59" t="s">
        <v>18</v>
      </c>
      <c r="D90" s="1535"/>
      <c r="E90" s="1535"/>
    </row>
    <row r="93" spans="2:24">
      <c r="B93" s="1505" t="s">
        <v>141</v>
      </c>
      <c r="C93" s="1506"/>
      <c r="D93" s="1506"/>
      <c r="E93" s="1506"/>
      <c r="F93" s="1506"/>
      <c r="G93" s="1506"/>
      <c r="H93" s="1506"/>
      <c r="I93" s="1506"/>
      <c r="J93" s="1506"/>
      <c r="K93" s="1506"/>
      <c r="L93" s="1506"/>
      <c r="M93" s="1506"/>
      <c r="N93" s="1506"/>
      <c r="O93" s="1506"/>
      <c r="P93" s="1506"/>
    </row>
    <row r="95" spans="2:24" ht="15.75" thickBot="1"/>
    <row r="96" spans="2:24"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109.5" customHeight="1">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94.5" customHeight="1">
      <c r="A100" s="1311">
        <v>1</v>
      </c>
      <c r="B100" s="15" t="s">
        <v>6517</v>
      </c>
      <c r="C100" s="1238" t="s">
        <v>6554</v>
      </c>
      <c r="D100" s="15"/>
      <c r="E100" s="338" t="s">
        <v>6527</v>
      </c>
      <c r="F100" s="1238" t="s">
        <v>6555</v>
      </c>
      <c r="G100" s="99" t="s">
        <v>5</v>
      </c>
      <c r="H100" s="103">
        <v>39783</v>
      </c>
      <c r="I100" s="103">
        <v>40301</v>
      </c>
      <c r="J100" s="103" t="s">
        <v>19</v>
      </c>
      <c r="K100" s="105">
        <v>0</v>
      </c>
      <c r="L100" s="105">
        <f>(DAYS360(H100,I100))/30</f>
        <v>17.066666666666666</v>
      </c>
      <c r="M100" s="105"/>
      <c r="N100" s="105" t="s">
        <v>51</v>
      </c>
      <c r="O100" s="106">
        <v>1807253221</v>
      </c>
      <c r="P100" s="106"/>
      <c r="Q100" s="1235" t="s">
        <v>6556</v>
      </c>
      <c r="R100" s="64"/>
      <c r="S100" s="64"/>
      <c r="T100" s="64"/>
      <c r="U100" s="64"/>
      <c r="V100" s="64"/>
      <c r="W100" s="64"/>
      <c r="X100" s="64"/>
      <c r="Y100" s="64"/>
      <c r="Z100" s="64"/>
    </row>
    <row r="101" spans="1:26" s="1263" customFormat="1" ht="95.25" customHeight="1">
      <c r="A101" s="1311">
        <f>A100+1</f>
        <v>2</v>
      </c>
      <c r="B101" s="15" t="s">
        <v>6517</v>
      </c>
      <c r="C101" s="1238" t="s">
        <v>6554</v>
      </c>
      <c r="D101" s="15"/>
      <c r="E101" s="114" t="s">
        <v>6557</v>
      </c>
      <c r="F101" s="1238" t="s">
        <v>6558</v>
      </c>
      <c r="G101" s="99" t="s">
        <v>5</v>
      </c>
      <c r="H101" s="103">
        <v>40182</v>
      </c>
      <c r="I101" s="103">
        <v>40543</v>
      </c>
      <c r="J101" s="103" t="s">
        <v>19</v>
      </c>
      <c r="K101" s="105">
        <v>0</v>
      </c>
      <c r="L101" s="105">
        <f t="shared" ref="L101:L118" si="2">(DAYS360(H101,I101))/30</f>
        <v>11.9</v>
      </c>
      <c r="M101" s="105"/>
      <c r="N101" s="105" t="s">
        <v>51</v>
      </c>
      <c r="O101" s="106">
        <v>795712000</v>
      </c>
      <c r="P101" s="106"/>
      <c r="Q101" s="1235" t="s">
        <v>6556</v>
      </c>
      <c r="R101" s="64"/>
      <c r="S101" s="64"/>
      <c r="T101" s="64"/>
      <c r="U101" s="64"/>
      <c r="V101" s="64"/>
      <c r="W101" s="64"/>
      <c r="X101" s="64"/>
      <c r="Y101" s="64"/>
      <c r="Z101" s="64"/>
    </row>
    <row r="102" spans="1:26" s="1263" customFormat="1" ht="156" customHeight="1">
      <c r="A102" s="1311">
        <f t="shared" ref="A102:A118" si="3">A101+1</f>
        <v>3</v>
      </c>
      <c r="B102" s="15" t="s">
        <v>6517</v>
      </c>
      <c r="C102" s="1238" t="s">
        <v>6554</v>
      </c>
      <c r="D102" s="15"/>
      <c r="E102" s="114" t="s">
        <v>6534</v>
      </c>
      <c r="F102" s="1238" t="s">
        <v>6555</v>
      </c>
      <c r="G102" s="99" t="s">
        <v>5</v>
      </c>
      <c r="H102" s="103">
        <v>40427</v>
      </c>
      <c r="I102" s="103">
        <v>40574</v>
      </c>
      <c r="J102" s="103" t="s">
        <v>19</v>
      </c>
      <c r="K102" s="105">
        <v>0</v>
      </c>
      <c r="L102" s="105">
        <f t="shared" si="2"/>
        <v>4.833333333333333</v>
      </c>
      <c r="M102" s="105"/>
      <c r="N102" s="105" t="s">
        <v>51</v>
      </c>
      <c r="O102" s="106">
        <v>595786333</v>
      </c>
      <c r="P102" s="106"/>
      <c r="Q102" s="1235" t="s">
        <v>6559</v>
      </c>
      <c r="R102" s="64"/>
      <c r="S102" s="64"/>
      <c r="T102" s="64"/>
      <c r="U102" s="64"/>
      <c r="V102" s="64"/>
      <c r="W102" s="64"/>
      <c r="X102" s="64"/>
      <c r="Y102" s="64"/>
      <c r="Z102" s="64"/>
    </row>
    <row r="103" spans="1:26" s="1263" customFormat="1" ht="77.25" customHeight="1">
      <c r="A103" s="1311">
        <f t="shared" si="3"/>
        <v>4</v>
      </c>
      <c r="B103" s="15" t="s">
        <v>6517</v>
      </c>
      <c r="C103" s="1238" t="s">
        <v>6560</v>
      </c>
      <c r="D103" s="15"/>
      <c r="E103" s="580" t="s">
        <v>6561</v>
      </c>
      <c r="F103" s="1238" t="s">
        <v>6562</v>
      </c>
      <c r="G103" s="99" t="s">
        <v>5</v>
      </c>
      <c r="H103" s="103">
        <v>40196</v>
      </c>
      <c r="I103" s="103">
        <v>40535</v>
      </c>
      <c r="J103" s="103" t="s">
        <v>19</v>
      </c>
      <c r="K103" s="105">
        <v>0</v>
      </c>
      <c r="L103" s="105">
        <f t="shared" si="2"/>
        <v>11.166666666666666</v>
      </c>
      <c r="M103" s="105"/>
      <c r="N103" s="105" t="s">
        <v>51</v>
      </c>
      <c r="O103" s="106">
        <v>480000000</v>
      </c>
      <c r="P103" s="106"/>
      <c r="Q103" s="1235" t="s">
        <v>6563</v>
      </c>
      <c r="R103" s="64"/>
      <c r="S103" s="64"/>
      <c r="T103" s="64"/>
      <c r="U103" s="64"/>
      <c r="V103" s="64"/>
      <c r="W103" s="64"/>
      <c r="X103" s="64"/>
      <c r="Y103" s="64"/>
      <c r="Z103" s="64"/>
    </row>
    <row r="104" spans="1:26" s="1263" customFormat="1" ht="111" customHeight="1">
      <c r="A104" s="1311">
        <f t="shared" si="3"/>
        <v>5</v>
      </c>
      <c r="B104" s="15" t="s">
        <v>6517</v>
      </c>
      <c r="C104" s="1238" t="s">
        <v>6554</v>
      </c>
      <c r="D104" s="15"/>
      <c r="E104" s="580" t="s">
        <v>6564</v>
      </c>
      <c r="F104" s="1238" t="s">
        <v>6558</v>
      </c>
      <c r="G104" s="99" t="s">
        <v>5</v>
      </c>
      <c r="H104" s="103">
        <v>40581</v>
      </c>
      <c r="I104" s="103">
        <v>40847</v>
      </c>
      <c r="J104" s="103" t="s">
        <v>19</v>
      </c>
      <c r="K104" s="105">
        <v>0</v>
      </c>
      <c r="L104" s="105">
        <f t="shared" si="2"/>
        <v>8.8000000000000007</v>
      </c>
      <c r="M104" s="105"/>
      <c r="N104" s="105" t="s">
        <v>51</v>
      </c>
      <c r="O104" s="106">
        <v>663082757</v>
      </c>
      <c r="P104" s="106"/>
      <c r="Q104" s="1235" t="s">
        <v>6565</v>
      </c>
      <c r="R104" s="64"/>
      <c r="S104" s="64"/>
      <c r="T104" s="64"/>
      <c r="U104" s="64"/>
      <c r="V104" s="64"/>
      <c r="W104" s="64"/>
      <c r="X104" s="64"/>
      <c r="Y104" s="64"/>
      <c r="Z104" s="64"/>
    </row>
    <row r="105" spans="1:26" s="1263" customFormat="1" ht="94.5" customHeight="1">
      <c r="A105" s="1311">
        <f t="shared" si="3"/>
        <v>6</v>
      </c>
      <c r="B105" s="15" t="s">
        <v>6517</v>
      </c>
      <c r="C105" s="1238" t="s">
        <v>6554</v>
      </c>
      <c r="D105" s="15"/>
      <c r="E105" s="114" t="s">
        <v>6529</v>
      </c>
      <c r="F105" s="1238" t="s">
        <v>6555</v>
      </c>
      <c r="G105" s="99" t="s">
        <v>5</v>
      </c>
      <c r="H105" s="103">
        <v>40581</v>
      </c>
      <c r="I105" s="103">
        <v>40848</v>
      </c>
      <c r="J105" s="103" t="s">
        <v>19</v>
      </c>
      <c r="K105" s="105">
        <v>0</v>
      </c>
      <c r="L105" s="105">
        <f t="shared" si="2"/>
        <v>8.8000000000000007</v>
      </c>
      <c r="M105" s="105"/>
      <c r="N105" s="105" t="s">
        <v>51</v>
      </c>
      <c r="O105" s="106">
        <v>1074373466</v>
      </c>
      <c r="P105" s="106"/>
      <c r="Q105" s="1235" t="s">
        <v>6559</v>
      </c>
      <c r="R105" s="64"/>
      <c r="S105" s="64"/>
      <c r="T105" s="64"/>
      <c r="U105" s="64"/>
      <c r="V105" s="64"/>
      <c r="W105" s="64"/>
      <c r="X105" s="64"/>
      <c r="Y105" s="64"/>
      <c r="Z105" s="64"/>
    </row>
    <row r="106" spans="1:26" s="1263" customFormat="1" ht="94.5" customHeight="1">
      <c r="A106" s="1311">
        <f t="shared" si="3"/>
        <v>7</v>
      </c>
      <c r="B106" s="15" t="s">
        <v>6517</v>
      </c>
      <c r="C106" s="1238" t="s">
        <v>6554</v>
      </c>
      <c r="D106" s="15"/>
      <c r="E106" s="114" t="s">
        <v>6566</v>
      </c>
      <c r="F106" s="1238" t="s">
        <v>6567</v>
      </c>
      <c r="G106" s="99" t="s">
        <v>5</v>
      </c>
      <c r="H106" s="103">
        <v>40590</v>
      </c>
      <c r="I106" s="103">
        <v>40633</v>
      </c>
      <c r="J106" s="103" t="s">
        <v>19</v>
      </c>
      <c r="K106" s="105">
        <v>0</v>
      </c>
      <c r="L106" s="105">
        <f t="shared" si="2"/>
        <v>1.5</v>
      </c>
      <c r="M106" s="105"/>
      <c r="N106" s="105" t="s">
        <v>51</v>
      </c>
      <c r="O106" s="106">
        <v>110723728</v>
      </c>
      <c r="P106" s="106"/>
      <c r="Q106" s="1235" t="s">
        <v>6563</v>
      </c>
      <c r="R106" s="64"/>
      <c r="S106" s="64"/>
      <c r="T106" s="64"/>
      <c r="U106" s="64"/>
      <c r="V106" s="64"/>
      <c r="W106" s="64"/>
      <c r="X106" s="64"/>
      <c r="Y106" s="64"/>
      <c r="Z106" s="64"/>
    </row>
    <row r="107" spans="1:26" s="1263" customFormat="1" ht="105">
      <c r="A107" s="1311">
        <f t="shared" si="3"/>
        <v>8</v>
      </c>
      <c r="B107" s="15" t="s">
        <v>6517</v>
      </c>
      <c r="C107" s="1238" t="s">
        <v>6568</v>
      </c>
      <c r="D107" s="15"/>
      <c r="E107" s="114" t="s">
        <v>6566</v>
      </c>
      <c r="F107" s="1238" t="s">
        <v>6569</v>
      </c>
      <c r="G107" s="99" t="s">
        <v>5</v>
      </c>
      <c r="H107" s="103">
        <v>40686</v>
      </c>
      <c r="I107" s="103">
        <v>40697</v>
      </c>
      <c r="J107" s="103" t="s">
        <v>19</v>
      </c>
      <c r="K107" s="105">
        <v>0</v>
      </c>
      <c r="L107" s="105">
        <f t="shared" si="2"/>
        <v>0.33333333333333331</v>
      </c>
      <c r="M107" s="105"/>
      <c r="N107" s="105" t="s">
        <v>51</v>
      </c>
      <c r="O107" s="106">
        <v>145631481</v>
      </c>
      <c r="P107" s="106"/>
      <c r="Q107" s="1235" t="s">
        <v>6563</v>
      </c>
      <c r="R107" s="64"/>
      <c r="S107" s="64"/>
      <c r="T107" s="64"/>
      <c r="U107" s="64"/>
      <c r="V107" s="64"/>
      <c r="W107" s="64"/>
      <c r="X107" s="64"/>
      <c r="Y107" s="64"/>
      <c r="Z107" s="64"/>
    </row>
    <row r="108" spans="1:26" s="1263" customFormat="1" ht="88.5" customHeight="1">
      <c r="A108" s="1311">
        <f t="shared" si="3"/>
        <v>9</v>
      </c>
      <c r="B108" s="15" t="s">
        <v>6517</v>
      </c>
      <c r="C108" s="1238" t="s">
        <v>6570</v>
      </c>
      <c r="D108" s="15"/>
      <c r="E108" s="114"/>
      <c r="F108" s="1238" t="s">
        <v>6571</v>
      </c>
      <c r="G108" s="99" t="s">
        <v>5</v>
      </c>
      <c r="H108" s="103">
        <v>41198</v>
      </c>
      <c r="I108" s="103">
        <v>41274</v>
      </c>
      <c r="J108" s="103" t="s">
        <v>19</v>
      </c>
      <c r="K108" s="105">
        <v>0</v>
      </c>
      <c r="L108" s="105">
        <f t="shared" si="2"/>
        <v>2.5</v>
      </c>
      <c r="M108" s="105"/>
      <c r="N108" s="105" t="s">
        <v>51</v>
      </c>
      <c r="O108" s="106">
        <v>124496420</v>
      </c>
      <c r="P108" s="106"/>
      <c r="Q108" s="1235" t="s">
        <v>6563</v>
      </c>
      <c r="R108" s="64"/>
      <c r="S108" s="64"/>
      <c r="T108" s="64"/>
      <c r="U108" s="64"/>
      <c r="V108" s="64"/>
      <c r="W108" s="64"/>
      <c r="X108" s="64"/>
      <c r="Y108" s="64"/>
      <c r="Z108" s="64"/>
    </row>
    <row r="109" spans="1:26" s="1263" customFormat="1" ht="60" customHeight="1">
      <c r="A109" s="1311">
        <f t="shared" si="3"/>
        <v>10</v>
      </c>
      <c r="B109" s="15" t="s">
        <v>6517</v>
      </c>
      <c r="C109" s="16" t="s">
        <v>340</v>
      </c>
      <c r="D109" s="15"/>
      <c r="E109" s="114" t="s">
        <v>6519</v>
      </c>
      <c r="F109" s="1238" t="s">
        <v>6572</v>
      </c>
      <c r="G109" s="99" t="s">
        <v>5</v>
      </c>
      <c r="H109" s="103">
        <v>41244</v>
      </c>
      <c r="I109" s="103">
        <v>41274</v>
      </c>
      <c r="J109" s="103" t="s">
        <v>19</v>
      </c>
      <c r="K109" s="105">
        <v>0</v>
      </c>
      <c r="L109" s="105">
        <f t="shared" si="2"/>
        <v>1</v>
      </c>
      <c r="M109" s="105"/>
      <c r="N109" s="105" t="s">
        <v>51</v>
      </c>
      <c r="O109" s="106">
        <v>1298524000</v>
      </c>
      <c r="P109" s="106"/>
      <c r="Q109" s="1235" t="s">
        <v>6563</v>
      </c>
      <c r="R109" s="64"/>
      <c r="S109" s="64"/>
      <c r="T109" s="64"/>
      <c r="U109" s="64"/>
      <c r="V109" s="64"/>
      <c r="W109" s="64"/>
      <c r="X109" s="64"/>
      <c r="Y109" s="64"/>
      <c r="Z109" s="64"/>
    </row>
    <row r="110" spans="1:26" s="1263" customFormat="1" ht="71.25" customHeight="1">
      <c r="A110" s="1311">
        <f t="shared" si="3"/>
        <v>11</v>
      </c>
      <c r="B110" s="15" t="s">
        <v>6517</v>
      </c>
      <c r="C110" s="16" t="s">
        <v>340</v>
      </c>
      <c r="D110" s="15"/>
      <c r="E110" s="114" t="s">
        <v>6521</v>
      </c>
      <c r="F110" s="1238" t="s">
        <v>6573</v>
      </c>
      <c r="G110" s="99" t="s">
        <v>5</v>
      </c>
      <c r="H110" s="103">
        <v>41294</v>
      </c>
      <c r="I110" s="103">
        <v>41639</v>
      </c>
      <c r="J110" s="103" t="s">
        <v>19</v>
      </c>
      <c r="K110" s="105">
        <v>0</v>
      </c>
      <c r="L110" s="105">
        <f t="shared" si="2"/>
        <v>11.366666666666667</v>
      </c>
      <c r="M110" s="105"/>
      <c r="N110" s="105" t="s">
        <v>51</v>
      </c>
      <c r="O110" s="106">
        <v>12587842700</v>
      </c>
      <c r="P110" s="106"/>
      <c r="Q110" s="1235" t="s">
        <v>6563</v>
      </c>
      <c r="R110" s="64"/>
      <c r="S110" s="64"/>
      <c r="T110" s="64"/>
      <c r="U110" s="64"/>
      <c r="V110" s="64"/>
      <c r="W110" s="64"/>
      <c r="X110" s="64"/>
      <c r="Y110" s="64"/>
      <c r="Z110" s="64"/>
    </row>
    <row r="111" spans="1:26" s="1263" customFormat="1" ht="80.25" customHeight="1">
      <c r="A111" s="1311">
        <f t="shared" si="3"/>
        <v>12</v>
      </c>
      <c r="B111" s="15" t="s">
        <v>6517</v>
      </c>
      <c r="C111" s="16" t="s">
        <v>340</v>
      </c>
      <c r="D111" s="15"/>
      <c r="E111" s="114" t="s">
        <v>6574</v>
      </c>
      <c r="F111" s="1238" t="s">
        <v>6573</v>
      </c>
      <c r="G111" s="99" t="s">
        <v>5</v>
      </c>
      <c r="H111" s="103">
        <v>41640</v>
      </c>
      <c r="I111" s="103">
        <v>41851</v>
      </c>
      <c r="J111" s="103" t="s">
        <v>19</v>
      </c>
      <c r="K111" s="105">
        <v>0</v>
      </c>
      <c r="L111" s="105">
        <f t="shared" si="2"/>
        <v>7</v>
      </c>
      <c r="M111" s="105"/>
      <c r="N111" s="105" t="s">
        <v>51</v>
      </c>
      <c r="O111" s="106">
        <v>2278354410</v>
      </c>
      <c r="P111" s="106"/>
      <c r="Q111" s="1235" t="s">
        <v>6575</v>
      </c>
      <c r="R111" s="64"/>
      <c r="S111" s="64"/>
      <c r="T111" s="64"/>
      <c r="U111" s="64"/>
      <c r="V111" s="64"/>
      <c r="W111" s="64"/>
      <c r="X111" s="64"/>
      <c r="Y111" s="64"/>
      <c r="Z111" s="64"/>
    </row>
    <row r="112" spans="1:26" s="1263" customFormat="1" ht="78.75" customHeight="1">
      <c r="A112" s="1311">
        <f t="shared" si="3"/>
        <v>13</v>
      </c>
      <c r="B112" s="15" t="s">
        <v>6517</v>
      </c>
      <c r="C112" s="16" t="s">
        <v>340</v>
      </c>
      <c r="D112" s="15"/>
      <c r="E112" s="114" t="s">
        <v>6576</v>
      </c>
      <c r="F112" s="1238" t="s">
        <v>6573</v>
      </c>
      <c r="G112" s="99" t="s">
        <v>5</v>
      </c>
      <c r="H112" s="103">
        <v>41852</v>
      </c>
      <c r="I112" s="103">
        <v>41943</v>
      </c>
      <c r="J112" s="103" t="s">
        <v>19</v>
      </c>
      <c r="K112" s="105">
        <v>0</v>
      </c>
      <c r="L112" s="105">
        <f t="shared" si="2"/>
        <v>3</v>
      </c>
      <c r="M112" s="105"/>
      <c r="N112" s="105" t="s">
        <v>51</v>
      </c>
      <c r="O112" s="106">
        <v>108793800</v>
      </c>
      <c r="P112" s="106"/>
      <c r="Q112" s="1235" t="s">
        <v>6575</v>
      </c>
      <c r="R112" s="64"/>
      <c r="S112" s="64"/>
      <c r="T112" s="64"/>
      <c r="U112" s="64"/>
      <c r="V112" s="64"/>
      <c r="W112" s="64"/>
      <c r="X112" s="64"/>
      <c r="Y112" s="64"/>
      <c r="Z112" s="64"/>
    </row>
    <row r="113" spans="1:26" s="1263" customFormat="1" ht="67.5" customHeight="1">
      <c r="A113" s="1311">
        <f t="shared" si="3"/>
        <v>14</v>
      </c>
      <c r="B113" s="15" t="s">
        <v>6517</v>
      </c>
      <c r="C113" s="16" t="s">
        <v>340</v>
      </c>
      <c r="D113" s="15"/>
      <c r="E113" s="114" t="s">
        <v>6577</v>
      </c>
      <c r="F113" s="1238" t="s">
        <v>6578</v>
      </c>
      <c r="G113" s="99" t="s">
        <v>5</v>
      </c>
      <c r="H113" s="103">
        <v>41640</v>
      </c>
      <c r="I113" s="103">
        <v>41988</v>
      </c>
      <c r="J113" s="103" t="s">
        <v>5</v>
      </c>
      <c r="K113" s="105">
        <v>0</v>
      </c>
      <c r="L113" s="105">
        <f t="shared" si="2"/>
        <v>11.466666666666667</v>
      </c>
      <c r="M113" s="105"/>
      <c r="N113" s="105" t="s">
        <v>51</v>
      </c>
      <c r="O113" s="106">
        <v>1171101000</v>
      </c>
      <c r="P113" s="106"/>
      <c r="Q113" s="1235" t="s">
        <v>6563</v>
      </c>
      <c r="R113" s="64"/>
      <c r="S113" s="64"/>
      <c r="T113" s="64"/>
      <c r="U113" s="64"/>
      <c r="V113" s="64"/>
      <c r="W113" s="64"/>
      <c r="X113" s="64"/>
      <c r="Y113" s="64"/>
      <c r="Z113" s="64"/>
    </row>
    <row r="114" spans="1:26" s="1263" customFormat="1" ht="107.25" customHeight="1">
      <c r="A114" s="1311">
        <f t="shared" si="3"/>
        <v>15</v>
      </c>
      <c r="B114" s="15" t="s">
        <v>6517</v>
      </c>
      <c r="C114" s="16" t="s">
        <v>1519</v>
      </c>
      <c r="D114" s="15"/>
      <c r="E114" s="576">
        <v>13472013</v>
      </c>
      <c r="F114" s="1238" t="s">
        <v>6579</v>
      </c>
      <c r="G114" s="99" t="s">
        <v>5</v>
      </c>
      <c r="H114" s="103">
        <v>41634</v>
      </c>
      <c r="I114" s="103">
        <v>42425</v>
      </c>
      <c r="J114" s="103" t="s">
        <v>5</v>
      </c>
      <c r="K114" s="105">
        <v>0</v>
      </c>
      <c r="L114" s="105">
        <f t="shared" si="2"/>
        <v>25.966666666666665</v>
      </c>
      <c r="M114" s="105"/>
      <c r="N114" s="105" t="s">
        <v>51</v>
      </c>
      <c r="O114" s="106">
        <v>858000000</v>
      </c>
      <c r="P114" s="106"/>
      <c r="Q114" s="1235" t="s">
        <v>6563</v>
      </c>
      <c r="R114" s="64"/>
      <c r="S114" s="64"/>
      <c r="T114" s="64"/>
      <c r="U114" s="64"/>
      <c r="V114" s="64"/>
      <c r="W114" s="64"/>
      <c r="X114" s="64"/>
      <c r="Y114" s="64"/>
      <c r="Z114" s="64"/>
    </row>
    <row r="115" spans="1:26" s="1263" customFormat="1" ht="114" customHeight="1">
      <c r="A115" s="1311">
        <f t="shared" si="3"/>
        <v>16</v>
      </c>
      <c r="B115" s="15" t="s">
        <v>6517</v>
      </c>
      <c r="C115" s="16" t="s">
        <v>6580</v>
      </c>
      <c r="D115" s="15"/>
      <c r="E115" s="576">
        <v>1282011</v>
      </c>
      <c r="F115" s="1238" t="s">
        <v>6581</v>
      </c>
      <c r="G115" s="99" t="s">
        <v>5</v>
      </c>
      <c r="H115" s="103">
        <v>40885</v>
      </c>
      <c r="I115" s="103">
        <v>41851</v>
      </c>
      <c r="J115" s="103" t="s">
        <v>19</v>
      </c>
      <c r="K115" s="105">
        <v>0</v>
      </c>
      <c r="L115" s="105">
        <f t="shared" si="2"/>
        <v>31.766666666666666</v>
      </c>
      <c r="M115" s="105"/>
      <c r="N115" s="105" t="s">
        <v>51</v>
      </c>
      <c r="O115" s="106">
        <v>22495226781</v>
      </c>
      <c r="P115" s="106"/>
      <c r="Q115" s="1235" t="s">
        <v>6559</v>
      </c>
      <c r="R115" s="64"/>
      <c r="S115" s="64"/>
      <c r="T115" s="64"/>
      <c r="U115" s="64"/>
      <c r="V115" s="64"/>
      <c r="W115" s="64"/>
      <c r="X115" s="64"/>
      <c r="Y115" s="64"/>
      <c r="Z115" s="64"/>
    </row>
    <row r="116" spans="1:26" s="1263" customFormat="1" ht="98.25" customHeight="1">
      <c r="A116" s="1311">
        <f t="shared" si="3"/>
        <v>17</v>
      </c>
      <c r="B116" s="15" t="s">
        <v>6517</v>
      </c>
      <c r="C116" s="16" t="s">
        <v>6580</v>
      </c>
      <c r="D116" s="15"/>
      <c r="E116" s="576" t="s">
        <v>6582</v>
      </c>
      <c r="F116" s="1238" t="s">
        <v>6583</v>
      </c>
      <c r="G116" s="99" t="s">
        <v>5</v>
      </c>
      <c r="H116" s="103">
        <v>41852</v>
      </c>
      <c r="I116" s="103">
        <v>41905</v>
      </c>
      <c r="J116" s="103" t="s">
        <v>19</v>
      </c>
      <c r="K116" s="105">
        <v>0</v>
      </c>
      <c r="L116" s="105">
        <f t="shared" si="2"/>
        <v>1.7333333333333334</v>
      </c>
      <c r="M116" s="105"/>
      <c r="N116" s="105" t="s">
        <v>51</v>
      </c>
      <c r="O116" s="106">
        <v>1278946800</v>
      </c>
      <c r="P116" s="106"/>
      <c r="Q116" s="1235" t="s">
        <v>6563</v>
      </c>
      <c r="R116" s="64"/>
      <c r="S116" s="64"/>
      <c r="T116" s="64"/>
      <c r="U116" s="64"/>
      <c r="V116" s="64"/>
      <c r="W116" s="64"/>
      <c r="X116" s="64"/>
      <c r="Y116" s="64"/>
      <c r="Z116" s="64"/>
    </row>
    <row r="117" spans="1:26" s="1263" customFormat="1" ht="90.75" customHeight="1">
      <c r="A117" s="1311">
        <f t="shared" si="3"/>
        <v>18</v>
      </c>
      <c r="B117" s="15" t="s">
        <v>6517</v>
      </c>
      <c r="C117" s="16" t="s">
        <v>6580</v>
      </c>
      <c r="D117" s="15"/>
      <c r="E117" s="576" t="s">
        <v>6584</v>
      </c>
      <c r="F117" s="1238" t="s">
        <v>6583</v>
      </c>
      <c r="G117" s="99" t="s">
        <v>5</v>
      </c>
      <c r="H117" s="103">
        <v>41906</v>
      </c>
      <c r="I117" s="103">
        <v>41943</v>
      </c>
      <c r="J117" s="103" t="s">
        <v>19</v>
      </c>
      <c r="K117" s="105">
        <v>0</v>
      </c>
      <c r="L117" s="105">
        <f t="shared" si="2"/>
        <v>1.2333333333333334</v>
      </c>
      <c r="M117" s="105"/>
      <c r="N117" s="105" t="s">
        <v>51</v>
      </c>
      <c r="O117" s="106">
        <v>833004587</v>
      </c>
      <c r="P117" s="106"/>
      <c r="Q117" s="1235" t="s">
        <v>6563</v>
      </c>
      <c r="R117" s="64"/>
      <c r="S117" s="64"/>
      <c r="T117" s="64"/>
      <c r="U117" s="64"/>
      <c r="V117" s="64"/>
      <c r="W117" s="64"/>
      <c r="X117" s="64"/>
      <c r="Y117" s="64"/>
      <c r="Z117" s="64"/>
    </row>
    <row r="118" spans="1:26" s="1263" customFormat="1" ht="98.25" customHeight="1">
      <c r="A118" s="1311">
        <f t="shared" si="3"/>
        <v>19</v>
      </c>
      <c r="B118" s="15" t="s">
        <v>6517</v>
      </c>
      <c r="C118" s="16" t="s">
        <v>6580</v>
      </c>
      <c r="D118" s="15"/>
      <c r="E118" s="576" t="s">
        <v>6585</v>
      </c>
      <c r="F118" s="1238" t="s">
        <v>6586</v>
      </c>
      <c r="G118" s="99" t="s">
        <v>5</v>
      </c>
      <c r="H118" s="103">
        <v>41944</v>
      </c>
      <c r="I118" s="103">
        <v>42004</v>
      </c>
      <c r="J118" s="103" t="s">
        <v>5</v>
      </c>
      <c r="K118" s="105">
        <v>0</v>
      </c>
      <c r="L118" s="105">
        <f t="shared" si="2"/>
        <v>2</v>
      </c>
      <c r="M118" s="105"/>
      <c r="N118" s="105" t="s">
        <v>51</v>
      </c>
      <c r="O118" s="106">
        <v>417088000</v>
      </c>
      <c r="P118" s="106"/>
      <c r="Q118" s="1235" t="s">
        <v>6563</v>
      </c>
      <c r="R118" s="64"/>
      <c r="S118" s="64"/>
      <c r="T118" s="64"/>
      <c r="U118" s="64"/>
      <c r="V118" s="64"/>
      <c r="W118" s="64"/>
      <c r="X118" s="64"/>
      <c r="Y118" s="64"/>
      <c r="Z118" s="64"/>
    </row>
    <row r="119" spans="1:26" s="1263" customFormat="1">
      <c r="A119" s="1311"/>
      <c r="B119" s="17" t="s">
        <v>29</v>
      </c>
      <c r="C119" s="16"/>
      <c r="D119" s="15"/>
      <c r="E119" s="98"/>
      <c r="F119" s="16"/>
      <c r="G119" s="16"/>
      <c r="H119" s="16"/>
      <c r="I119" s="103"/>
      <c r="J119" s="103"/>
      <c r="K119" s="109">
        <f>SUM(K100:K100)</f>
        <v>0</v>
      </c>
      <c r="L119" s="109" t="s">
        <v>6876</v>
      </c>
      <c r="M119" s="110">
        <f>SUM(M100:M100)</f>
        <v>0</v>
      </c>
      <c r="N119" s="109">
        <f>SUM(N100:N100)</f>
        <v>0</v>
      </c>
      <c r="O119" s="106"/>
      <c r="P119" s="106"/>
      <c r="Q119" s="18"/>
    </row>
    <row r="120" spans="1:26">
      <c r="B120" s="66"/>
      <c r="C120" s="66"/>
      <c r="D120" s="66"/>
      <c r="E120" s="68"/>
      <c r="F120" s="66"/>
      <c r="G120" s="66"/>
      <c r="H120" s="66"/>
      <c r="I120" s="66"/>
      <c r="J120" s="66"/>
      <c r="K120" s="66"/>
      <c r="L120" s="66"/>
      <c r="M120" s="66"/>
      <c r="N120" s="66"/>
      <c r="O120" s="66"/>
      <c r="P120" s="66"/>
    </row>
    <row r="121" spans="1:26">
      <c r="B121" s="19" t="s">
        <v>156</v>
      </c>
      <c r="C121" s="84">
        <f>+K119</f>
        <v>0</v>
      </c>
      <c r="H121" s="112"/>
      <c r="I121" s="112"/>
      <c r="J121" s="112"/>
      <c r="K121" s="112"/>
      <c r="L121" s="112"/>
      <c r="M121" s="112"/>
      <c r="N121" s="66"/>
      <c r="O121" s="66"/>
      <c r="P121" s="66"/>
    </row>
    <row r="123" spans="1:26" ht="15.75" thickBot="1"/>
    <row r="124" spans="1:26" ht="37.15" customHeight="1" thickBot="1">
      <c r="B124" s="24" t="s">
        <v>157</v>
      </c>
      <c r="C124" s="25" t="s">
        <v>158</v>
      </c>
      <c r="D124" s="24" t="s">
        <v>28</v>
      </c>
      <c r="E124" s="25" t="s">
        <v>159</v>
      </c>
    </row>
    <row r="125" spans="1:26">
      <c r="B125" s="85" t="s">
        <v>160</v>
      </c>
      <c r="C125" s="86">
        <v>20</v>
      </c>
      <c r="D125" s="86"/>
      <c r="E125" s="1536">
        <f>+D125+D126+D127</f>
        <v>0</v>
      </c>
    </row>
    <row r="126" spans="1:26">
      <c r="B126" s="85" t="s">
        <v>161</v>
      </c>
      <c r="C126" s="71">
        <v>30</v>
      </c>
      <c r="D126" s="1256">
        <v>0</v>
      </c>
      <c r="E126" s="1537"/>
    </row>
    <row r="127" spans="1:26" ht="15.75" thickBot="1">
      <c r="B127" s="85" t="s">
        <v>162</v>
      </c>
      <c r="C127" s="87">
        <v>40</v>
      </c>
      <c r="D127" s="87">
        <v>0</v>
      </c>
      <c r="E127" s="1538"/>
    </row>
    <row r="129" spans="2:17" ht="15.75" thickBot="1"/>
    <row r="130" spans="2:17" ht="15.75" thickBot="1">
      <c r="B130" s="1532" t="s">
        <v>163</v>
      </c>
      <c r="C130" s="1533"/>
      <c r="D130" s="1533"/>
      <c r="E130" s="1533"/>
      <c r="F130" s="1533"/>
      <c r="G130" s="1533"/>
      <c r="H130" s="1533"/>
      <c r="I130" s="1533"/>
      <c r="J130" s="1533"/>
      <c r="K130" s="1533"/>
      <c r="L130" s="1533"/>
      <c r="M130" s="1533"/>
      <c r="N130" s="1534"/>
    </row>
    <row r="132" spans="2:17" ht="76.5" customHeight="1">
      <c r="B132" s="1309" t="s">
        <v>88</v>
      </c>
      <c r="C132" s="1309" t="s">
        <v>89</v>
      </c>
      <c r="D132" s="1309" t="s">
        <v>90</v>
      </c>
      <c r="E132" s="1309" t="s">
        <v>91</v>
      </c>
      <c r="F132" s="1309" t="s">
        <v>92</v>
      </c>
      <c r="G132" s="1309" t="s">
        <v>93</v>
      </c>
      <c r="H132" s="1309" t="s">
        <v>94</v>
      </c>
      <c r="I132" s="1309" t="s">
        <v>95</v>
      </c>
      <c r="J132" s="1522" t="s">
        <v>164</v>
      </c>
      <c r="K132" s="1529"/>
      <c r="L132" s="1523"/>
      <c r="M132" s="1309" t="s">
        <v>97</v>
      </c>
      <c r="N132" s="1309" t="s">
        <v>234</v>
      </c>
      <c r="O132" s="1309" t="s">
        <v>235</v>
      </c>
      <c r="P132" s="1522" t="s">
        <v>79</v>
      </c>
      <c r="Q132" s="1523"/>
    </row>
    <row r="133" spans="2:17" ht="30">
      <c r="B133" s="192" t="s">
        <v>1495</v>
      </c>
      <c r="C133" s="59"/>
      <c r="D133" s="192"/>
      <c r="E133" s="1239"/>
      <c r="F133" s="192"/>
      <c r="G133" s="78"/>
      <c r="H133" s="216"/>
      <c r="I133" s="74"/>
      <c r="J133" s="88"/>
      <c r="K133" s="89"/>
      <c r="L133" s="91"/>
      <c r="M133" s="59"/>
      <c r="N133" s="59"/>
      <c r="O133" s="59"/>
      <c r="P133" s="1535"/>
      <c r="Q133" s="1535"/>
    </row>
    <row r="134" spans="2:17" ht="30">
      <c r="B134" s="192" t="s">
        <v>1075</v>
      </c>
      <c r="C134" s="59"/>
      <c r="D134" s="192"/>
      <c r="E134" s="1239"/>
      <c r="F134" s="192"/>
      <c r="G134" s="72"/>
      <c r="H134" s="918"/>
      <c r="I134" s="74"/>
      <c r="J134" s="192"/>
      <c r="K134" s="930"/>
      <c r="L134" s="930"/>
      <c r="M134" s="59"/>
      <c r="N134" s="59"/>
      <c r="O134" s="59"/>
      <c r="P134" s="1526"/>
      <c r="Q134" s="1527"/>
    </row>
    <row r="135" spans="2:17" ht="30">
      <c r="B135" s="192" t="s">
        <v>227</v>
      </c>
      <c r="C135" s="192"/>
      <c r="D135" s="192"/>
      <c r="E135" s="1239"/>
      <c r="F135" s="72"/>
      <c r="G135" s="72"/>
      <c r="H135" s="918"/>
      <c r="I135" s="74"/>
      <c r="J135" s="88"/>
      <c r="K135" s="77"/>
      <c r="L135" s="77"/>
      <c r="M135" s="59"/>
      <c r="N135" s="59"/>
      <c r="O135" s="59"/>
      <c r="P135" s="1535"/>
      <c r="Q135" s="1535"/>
    </row>
    <row r="138" spans="2:17" ht="15.75" thickBot="1"/>
    <row r="139" spans="2:17" ht="54" customHeight="1">
      <c r="B139" s="1283" t="s">
        <v>17</v>
      </c>
      <c r="C139" s="1283" t="s">
        <v>157</v>
      </c>
      <c r="D139" s="1309" t="s">
        <v>158</v>
      </c>
      <c r="E139" s="1283" t="s">
        <v>28</v>
      </c>
      <c r="F139" s="25" t="s">
        <v>228</v>
      </c>
      <c r="G139" s="26"/>
    </row>
    <row r="140" spans="2:17" ht="120.75" customHeight="1">
      <c r="B140" s="1540" t="s">
        <v>229</v>
      </c>
      <c r="C140" s="115" t="s">
        <v>230</v>
      </c>
      <c r="D140" s="1256">
        <v>25</v>
      </c>
      <c r="E140" s="1256">
        <v>0</v>
      </c>
      <c r="F140" s="1541">
        <f>+E140+E141+E142</f>
        <v>0</v>
      </c>
      <c r="G140" s="27"/>
    </row>
    <row r="141" spans="2:17" ht="76.150000000000006" customHeight="1">
      <c r="B141" s="1540"/>
      <c r="C141" s="115" t="s">
        <v>231</v>
      </c>
      <c r="D141" s="1262">
        <v>25</v>
      </c>
      <c r="E141" s="1256">
        <v>0</v>
      </c>
      <c r="F141" s="1542"/>
      <c r="G141" s="27"/>
    </row>
    <row r="142" spans="2:17" ht="69" customHeight="1">
      <c r="B142" s="1540"/>
      <c r="C142" s="115" t="s">
        <v>232</v>
      </c>
      <c r="D142" s="1256">
        <v>10</v>
      </c>
      <c r="E142" s="1256">
        <v>0</v>
      </c>
      <c r="F142" s="1543"/>
      <c r="G142" s="27"/>
    </row>
    <row r="143" spans="2:17">
      <c r="C143" s="57"/>
    </row>
    <row r="146" spans="2:5">
      <c r="B146" s="8" t="s">
        <v>233</v>
      </c>
    </row>
    <row r="149" spans="2:5">
      <c r="B149" s="1309" t="s">
        <v>17</v>
      </c>
      <c r="C149" s="1309" t="s">
        <v>27</v>
      </c>
      <c r="D149" s="1283" t="s">
        <v>28</v>
      </c>
      <c r="E149" s="1283" t="s">
        <v>29</v>
      </c>
    </row>
    <row r="150" spans="2:5" ht="61.5" customHeight="1">
      <c r="B150" s="1302" t="s">
        <v>236</v>
      </c>
      <c r="C150" s="1262">
        <v>40</v>
      </c>
      <c r="D150" s="1256">
        <f>+E125</f>
        <v>0</v>
      </c>
      <c r="E150" s="1519">
        <f>+D150+D151</f>
        <v>0</v>
      </c>
    </row>
    <row r="151" spans="2:5" ht="68.25" customHeight="1">
      <c r="B151" s="1302" t="s">
        <v>237</v>
      </c>
      <c r="C151" s="1262">
        <v>60</v>
      </c>
      <c r="D151" s="1256">
        <f>+F140</f>
        <v>0</v>
      </c>
      <c r="E151" s="1520"/>
    </row>
  </sheetData>
  <mergeCells count="45">
    <mergeCell ref="E150:E151"/>
    <mergeCell ref="B93:P93"/>
    <mergeCell ref="B96:N96"/>
    <mergeCell ref="E125:E127"/>
    <mergeCell ref="B130:N130"/>
    <mergeCell ref="J132:L132"/>
    <mergeCell ref="P132:Q132"/>
    <mergeCell ref="P133:Q133"/>
    <mergeCell ref="P134:Q134"/>
    <mergeCell ref="P135:Q135"/>
    <mergeCell ref="B140:B142"/>
    <mergeCell ref="F140:F142"/>
    <mergeCell ref="D90:E90"/>
    <mergeCell ref="P75:Q75"/>
    <mergeCell ref="P76:Q76"/>
    <mergeCell ref="P77:Q77"/>
    <mergeCell ref="P78:Q78"/>
    <mergeCell ref="P79:Q79"/>
    <mergeCell ref="P80:Q80"/>
    <mergeCell ref="P81:Q81"/>
    <mergeCell ref="P82:Q82"/>
    <mergeCell ref="P83:Q83"/>
    <mergeCell ref="B86:N86"/>
    <mergeCell ref="D89:E89"/>
    <mergeCell ref="J74:L74"/>
    <mergeCell ref="P74:Q74"/>
    <mergeCell ref="C10:E10"/>
    <mergeCell ref="B15:C15"/>
    <mergeCell ref="B16:C16"/>
    <mergeCell ref="E34:E35"/>
    <mergeCell ref="M39:N39"/>
    <mergeCell ref="B53:B54"/>
    <mergeCell ref="C53:C54"/>
    <mergeCell ref="D53:E53"/>
    <mergeCell ref="C57:N57"/>
    <mergeCell ref="B59:N59"/>
    <mergeCell ref="O62:P62"/>
    <mergeCell ref="O63:P63"/>
    <mergeCell ref="B69:N69"/>
    <mergeCell ref="C9:N9"/>
    <mergeCell ref="B2:P2"/>
    <mergeCell ref="B4:P4"/>
    <mergeCell ref="C6:N6"/>
    <mergeCell ref="C7:N7"/>
    <mergeCell ref="C8:N8"/>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70" zoomScaleNormal="70" workbookViewId="0">
      <selection activeCell="N40" sqref="N40"/>
    </sheetView>
  </sheetViews>
  <sheetFormatPr baseColWidth="10" defaultRowHeight="15"/>
  <cols>
    <col min="1" max="1" width="3.140625" style="28" bestFit="1" customWidth="1"/>
    <col min="2" max="2" width="49.7109375" style="28" customWidth="1"/>
    <col min="3" max="3" width="18.5703125" style="28" customWidth="1"/>
    <col min="4" max="4" width="26.7109375"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14.7109375" style="28" bestFit="1" customWidth="1"/>
    <col min="12" max="12" width="20.5703125" style="28" customWidth="1"/>
    <col min="13" max="13" width="22.28515625" style="28" customWidth="1"/>
    <col min="14" max="14" width="20.7109375" style="28" customWidth="1"/>
    <col min="15" max="15" width="24" style="28" customWidth="1"/>
    <col min="16" max="16" width="19.5703125" style="28" bestFit="1" customWidth="1"/>
    <col min="17" max="17" width="55.71093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t="s">
        <v>514</v>
      </c>
      <c r="D7" s="1507"/>
      <c r="E7" s="1507"/>
      <c r="F7" s="1507"/>
      <c r="G7" s="1507"/>
      <c r="H7" s="1507"/>
      <c r="I7" s="1507"/>
      <c r="J7" s="1507"/>
      <c r="K7" s="1507"/>
      <c r="L7" s="1507"/>
      <c r="M7" s="1507"/>
      <c r="N7" s="1508"/>
    </row>
    <row r="8" spans="2:16" ht="15.75" thickBot="1">
      <c r="B8" s="116" t="s">
        <v>6</v>
      </c>
      <c r="C8" s="1507" t="s">
        <v>514</v>
      </c>
      <c r="D8" s="1507"/>
      <c r="E8" s="1507"/>
      <c r="F8" s="1507"/>
      <c r="G8" s="1507"/>
      <c r="H8" s="1507"/>
      <c r="I8" s="1507"/>
      <c r="J8" s="1507"/>
      <c r="K8" s="1507"/>
      <c r="L8" s="1507"/>
      <c r="M8" s="1507"/>
      <c r="N8" s="1508"/>
    </row>
    <row r="9" spans="2:16" ht="15.75" thickBot="1">
      <c r="B9" s="116" t="s">
        <v>7</v>
      </c>
      <c r="C9" s="1507" t="s">
        <v>514</v>
      </c>
      <c r="D9" s="1507"/>
      <c r="E9" s="1507"/>
      <c r="F9" s="1507"/>
      <c r="G9" s="1507"/>
      <c r="H9" s="1507"/>
      <c r="I9" s="1507"/>
      <c r="J9" s="1507"/>
      <c r="K9" s="1507"/>
      <c r="L9" s="1507"/>
      <c r="M9" s="1507"/>
      <c r="N9" s="1508"/>
    </row>
    <row r="10" spans="2:16" ht="15.75" thickBot="1">
      <c r="B10" s="116" t="s">
        <v>238</v>
      </c>
      <c r="C10" s="1514" t="s">
        <v>6683</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148"/>
      <c r="I14" s="41"/>
      <c r="J14" s="41"/>
      <c r="K14" s="41"/>
      <c r="L14" s="41"/>
      <c r="M14" s="41"/>
      <c r="N14" s="1289"/>
    </row>
    <row r="15" spans="2:16" ht="45" customHeight="1">
      <c r="B15" s="1517" t="s">
        <v>9</v>
      </c>
      <c r="C15" s="1518"/>
      <c r="D15" s="1265">
        <v>28</v>
      </c>
      <c r="E15" s="502">
        <v>2088281000</v>
      </c>
      <c r="F15" s="584">
        <v>1000</v>
      </c>
      <c r="G15" s="150"/>
      <c r="I15" s="45"/>
      <c r="J15" s="45"/>
      <c r="K15" s="45"/>
      <c r="L15" s="45"/>
      <c r="M15" s="45"/>
      <c r="N15" s="1289"/>
    </row>
    <row r="16" spans="2:16" ht="15.75" thickBot="1">
      <c r="B16" s="1517" t="s">
        <v>13</v>
      </c>
      <c r="C16" s="1518"/>
      <c r="D16" s="1265"/>
      <c r="E16" s="151">
        <f>SUM(E15)</f>
        <v>2088281000</v>
      </c>
      <c r="F16" s="1241">
        <f>SUM(F15)</f>
        <v>1000</v>
      </c>
      <c r="G16" s="150"/>
      <c r="H16" s="46"/>
      <c r="I16" s="39"/>
      <c r="J16" s="39"/>
      <c r="K16" s="39"/>
      <c r="L16" s="39"/>
      <c r="M16" s="39"/>
      <c r="N16" s="47"/>
    </row>
    <row r="17" spans="1:14" ht="95.25" customHeight="1" thickBot="1">
      <c r="A17" s="48"/>
      <c r="B17" s="49" t="s">
        <v>14</v>
      </c>
      <c r="C17" s="49" t="s">
        <v>15</v>
      </c>
      <c r="E17" s="41"/>
      <c r="F17" s="41"/>
      <c r="G17" s="41"/>
      <c r="H17" s="41"/>
      <c r="I17" s="50"/>
      <c r="J17" s="50"/>
      <c r="K17" s="50"/>
      <c r="L17" s="50"/>
      <c r="M17" s="50"/>
    </row>
    <row r="18" spans="1:14" ht="15.75" thickBot="1">
      <c r="A18" s="51">
        <v>1</v>
      </c>
      <c r="C18" s="586">
        <f>+F16*0.8</f>
        <v>800</v>
      </c>
      <c r="D18" s="195"/>
      <c r="E18" s="6">
        <f>E16</f>
        <v>2088281000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t="s">
        <v>21</v>
      </c>
      <c r="D24" s="1256"/>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t="s">
        <v>21</v>
      </c>
      <c r="D27" s="1256"/>
      <c r="E27" s="57"/>
      <c r="F27" s="57"/>
      <c r="G27" s="57"/>
      <c r="H27" s="57"/>
      <c r="I27" s="39"/>
      <c r="J27" s="39"/>
      <c r="K27" s="39"/>
      <c r="L27" s="39"/>
      <c r="M27" s="39"/>
      <c r="N27" s="1289"/>
    </row>
    <row r="28" spans="1:14">
      <c r="A28" s="142"/>
      <c r="B28" s="59" t="s">
        <v>1899</v>
      </c>
      <c r="C28" s="1256" t="s">
        <v>21</v>
      </c>
      <c r="D28" s="1256"/>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50.25" customHeight="1">
      <c r="A34" s="142"/>
      <c r="B34" s="1302" t="s">
        <v>30</v>
      </c>
      <c r="C34" s="1262">
        <v>40</v>
      </c>
      <c r="D34" s="1256">
        <v>0</v>
      </c>
      <c r="E34" s="1519">
        <f>+D34+D35</f>
        <v>0</v>
      </c>
      <c r="F34" s="1278"/>
      <c r="G34" s="57"/>
      <c r="H34" s="57"/>
      <c r="I34" s="39"/>
      <c r="J34" s="39"/>
      <c r="K34" s="39"/>
      <c r="L34" s="39"/>
      <c r="M34" s="39"/>
      <c r="N34" s="1289"/>
    </row>
    <row r="35" spans="1:26" ht="86.25" customHeight="1">
      <c r="A35" s="142"/>
      <c r="B35" s="1302" t="s">
        <v>31</v>
      </c>
      <c r="C35" s="1262">
        <v>60</v>
      </c>
      <c r="D35" s="1256">
        <v>0</v>
      </c>
      <c r="E35" s="1520"/>
      <c r="F35" s="1243"/>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74.25" customHeight="1">
      <c r="A41" s="1311">
        <v>1</v>
      </c>
      <c r="B41" s="15" t="s">
        <v>6517</v>
      </c>
      <c r="C41" s="15" t="s">
        <v>6517</v>
      </c>
      <c r="D41" s="15" t="s">
        <v>6518</v>
      </c>
      <c r="E41" s="15" t="s">
        <v>6519</v>
      </c>
      <c r="F41" s="15" t="s">
        <v>259</v>
      </c>
      <c r="G41" s="15" t="s">
        <v>5</v>
      </c>
      <c r="H41" s="103">
        <v>41215</v>
      </c>
      <c r="I41" s="103">
        <v>41274</v>
      </c>
      <c r="J41" s="103" t="s">
        <v>19</v>
      </c>
      <c r="K41" s="105">
        <v>0</v>
      </c>
      <c r="L41" s="105">
        <v>2</v>
      </c>
      <c r="M41" s="186">
        <v>3650</v>
      </c>
      <c r="N41" s="105" t="s">
        <v>5</v>
      </c>
      <c r="O41" s="106">
        <v>1298524000</v>
      </c>
      <c r="P41" s="106">
        <v>70</v>
      </c>
      <c r="Q41" s="18" t="s">
        <v>6684</v>
      </c>
      <c r="R41" s="64"/>
      <c r="S41" s="64"/>
      <c r="T41" s="64"/>
      <c r="U41" s="64"/>
      <c r="V41" s="64"/>
      <c r="W41" s="64"/>
      <c r="X41" s="64"/>
      <c r="Y41" s="64"/>
      <c r="Z41" s="64"/>
    </row>
    <row r="42" spans="1:26" s="1263" customFormat="1" ht="113.25" customHeight="1">
      <c r="A42" s="1311">
        <f>+A41+1</f>
        <v>2</v>
      </c>
      <c r="B42" s="15" t="s">
        <v>6517</v>
      </c>
      <c r="C42" s="15" t="s">
        <v>6517</v>
      </c>
      <c r="D42" s="15" t="s">
        <v>6518</v>
      </c>
      <c r="E42" s="15" t="s">
        <v>6521</v>
      </c>
      <c r="F42" s="15" t="s">
        <v>259</v>
      </c>
      <c r="G42" s="15" t="s">
        <v>5</v>
      </c>
      <c r="H42" s="103">
        <v>41254</v>
      </c>
      <c r="I42" s="103">
        <v>41988</v>
      </c>
      <c r="J42" s="103" t="s">
        <v>19</v>
      </c>
      <c r="K42" s="105">
        <v>24</v>
      </c>
      <c r="L42" s="509">
        <v>0</v>
      </c>
      <c r="M42" s="186">
        <v>4350</v>
      </c>
      <c r="N42" s="105" t="s">
        <v>5</v>
      </c>
      <c r="O42" s="106">
        <v>16146092010</v>
      </c>
      <c r="P42" s="106">
        <v>70</v>
      </c>
      <c r="Q42" s="18" t="s">
        <v>6685</v>
      </c>
      <c r="R42" s="64"/>
      <c r="S42" s="64"/>
      <c r="T42" s="64"/>
      <c r="U42" s="64"/>
      <c r="V42" s="64"/>
      <c r="W42" s="64"/>
      <c r="X42" s="64"/>
      <c r="Y42" s="64"/>
      <c r="Z42" s="64"/>
    </row>
    <row r="43" spans="1:26" s="1263" customFormat="1" ht="146.25" customHeight="1">
      <c r="A43" s="1311">
        <f t="shared" ref="A43:A48" si="0">+A42+1</f>
        <v>3</v>
      </c>
      <c r="B43" s="15" t="s">
        <v>6517</v>
      </c>
      <c r="C43" s="15" t="s">
        <v>6517</v>
      </c>
      <c r="D43" s="15" t="s">
        <v>6523</v>
      </c>
      <c r="E43" s="98" t="s">
        <v>6524</v>
      </c>
      <c r="F43" s="15" t="s">
        <v>259</v>
      </c>
      <c r="G43" s="15" t="s">
        <v>5</v>
      </c>
      <c r="H43" s="103">
        <v>40878</v>
      </c>
      <c r="I43" s="103">
        <v>41955</v>
      </c>
      <c r="J43" s="103" t="s">
        <v>19</v>
      </c>
      <c r="K43" s="104">
        <v>0</v>
      </c>
      <c r="L43" s="104">
        <v>12</v>
      </c>
      <c r="M43" s="576">
        <v>0</v>
      </c>
      <c r="N43" s="105" t="s">
        <v>5</v>
      </c>
      <c r="O43" s="106">
        <v>25024266169</v>
      </c>
      <c r="P43" s="106">
        <v>71</v>
      </c>
      <c r="Q43" s="464" t="s">
        <v>6686</v>
      </c>
      <c r="R43" s="64"/>
      <c r="S43" s="64"/>
      <c r="T43" s="64"/>
      <c r="U43" s="64"/>
      <c r="V43" s="64"/>
      <c r="W43" s="64"/>
      <c r="X43" s="64"/>
      <c r="Y43" s="64"/>
      <c r="Z43" s="64"/>
    </row>
    <row r="44" spans="1:26" s="1263" customFormat="1" ht="87.75" customHeight="1">
      <c r="A44" s="1311">
        <f t="shared" si="0"/>
        <v>4</v>
      </c>
      <c r="B44" s="15" t="s">
        <v>6517</v>
      </c>
      <c r="C44" s="15" t="s">
        <v>6517</v>
      </c>
      <c r="D44" s="15" t="s">
        <v>6526</v>
      </c>
      <c r="E44" s="98" t="s">
        <v>6527</v>
      </c>
      <c r="F44" s="15" t="s">
        <v>259</v>
      </c>
      <c r="G44" s="15" t="s">
        <v>5</v>
      </c>
      <c r="H44" s="103">
        <v>39783</v>
      </c>
      <c r="I44" s="103">
        <v>40301</v>
      </c>
      <c r="J44" s="103" t="s">
        <v>19</v>
      </c>
      <c r="K44" s="104">
        <v>0</v>
      </c>
      <c r="L44" s="104">
        <v>5</v>
      </c>
      <c r="M44" s="576">
        <v>0</v>
      </c>
      <c r="N44" s="105" t="s">
        <v>5</v>
      </c>
      <c r="O44" s="106">
        <v>1087253221</v>
      </c>
      <c r="P44" s="106">
        <v>72</v>
      </c>
      <c r="Q44" s="464" t="s">
        <v>6687</v>
      </c>
      <c r="R44" s="64"/>
      <c r="S44" s="64"/>
      <c r="T44" s="64"/>
      <c r="U44" s="64"/>
      <c r="V44" s="64"/>
      <c r="W44" s="64"/>
      <c r="X44" s="64"/>
      <c r="Y44" s="64"/>
      <c r="Z44" s="64"/>
    </row>
    <row r="45" spans="1:26" s="1263" customFormat="1" ht="59.25" customHeight="1">
      <c r="A45" s="1311">
        <f t="shared" si="0"/>
        <v>5</v>
      </c>
      <c r="B45" s="15" t="s">
        <v>6517</v>
      </c>
      <c r="C45" s="15" t="s">
        <v>6517</v>
      </c>
      <c r="D45" s="15" t="s">
        <v>6526</v>
      </c>
      <c r="E45" s="98" t="s">
        <v>6529</v>
      </c>
      <c r="F45" s="15" t="s">
        <v>259</v>
      </c>
      <c r="G45" s="15" t="s">
        <v>5</v>
      </c>
      <c r="H45" s="103">
        <v>40581</v>
      </c>
      <c r="I45" s="103">
        <v>40847</v>
      </c>
      <c r="J45" s="103" t="s">
        <v>19</v>
      </c>
      <c r="K45" s="104">
        <v>0</v>
      </c>
      <c r="L45" s="104">
        <v>8.8000000000000007</v>
      </c>
      <c r="M45" s="576">
        <v>0</v>
      </c>
      <c r="N45" s="105" t="s">
        <v>5</v>
      </c>
      <c r="O45" s="106">
        <v>1074373466</v>
      </c>
      <c r="P45" s="106">
        <v>72</v>
      </c>
      <c r="Q45" s="464" t="s">
        <v>6688</v>
      </c>
      <c r="R45" s="64"/>
      <c r="S45" s="64"/>
      <c r="T45" s="64"/>
      <c r="U45" s="64"/>
      <c r="V45" s="64"/>
      <c r="W45" s="64"/>
      <c r="X45" s="64"/>
      <c r="Y45" s="64"/>
      <c r="Z45" s="64"/>
    </row>
    <row r="46" spans="1:26" s="1263" customFormat="1" ht="45">
      <c r="A46" s="1311">
        <f t="shared" si="0"/>
        <v>6</v>
      </c>
      <c r="B46" s="15" t="s">
        <v>6517</v>
      </c>
      <c r="C46" s="15" t="s">
        <v>6517</v>
      </c>
      <c r="D46" s="15" t="s">
        <v>6526</v>
      </c>
      <c r="E46" s="98" t="s">
        <v>6531</v>
      </c>
      <c r="F46" s="15" t="s">
        <v>259</v>
      </c>
      <c r="G46" s="15" t="s">
        <v>5</v>
      </c>
      <c r="H46" s="103">
        <v>40182</v>
      </c>
      <c r="I46" s="103">
        <v>40543</v>
      </c>
      <c r="J46" s="103" t="s">
        <v>19</v>
      </c>
      <c r="K46" s="104">
        <v>0</v>
      </c>
      <c r="L46" s="104">
        <v>7.8</v>
      </c>
      <c r="M46" s="576">
        <v>0</v>
      </c>
      <c r="N46" s="105" t="s">
        <v>5</v>
      </c>
      <c r="O46" s="106">
        <v>795712000</v>
      </c>
      <c r="P46" s="106">
        <v>72</v>
      </c>
      <c r="Q46" s="464" t="s">
        <v>6689</v>
      </c>
      <c r="R46" s="64"/>
      <c r="S46" s="64"/>
      <c r="T46" s="64"/>
      <c r="U46" s="64"/>
      <c r="V46" s="64"/>
      <c r="W46" s="64"/>
      <c r="X46" s="64"/>
      <c r="Y46" s="64"/>
      <c r="Z46" s="64"/>
    </row>
    <row r="47" spans="1:26" s="1263" customFormat="1" ht="72.75" customHeight="1">
      <c r="A47" s="1311">
        <f t="shared" si="0"/>
        <v>7</v>
      </c>
      <c r="B47" s="15"/>
      <c r="C47" s="15" t="s">
        <v>6517</v>
      </c>
      <c r="D47" s="15" t="s">
        <v>6526</v>
      </c>
      <c r="E47" s="98" t="s">
        <v>6532</v>
      </c>
      <c r="F47" s="15" t="s">
        <v>259</v>
      </c>
      <c r="G47" s="15" t="s">
        <v>5</v>
      </c>
      <c r="H47" s="103">
        <v>40581</v>
      </c>
      <c r="I47" s="103">
        <v>40847</v>
      </c>
      <c r="J47" s="103" t="s">
        <v>19</v>
      </c>
      <c r="K47" s="104">
        <v>0</v>
      </c>
      <c r="L47" s="104">
        <v>0</v>
      </c>
      <c r="M47" s="576">
        <v>0</v>
      </c>
      <c r="N47" s="105" t="s">
        <v>5</v>
      </c>
      <c r="O47" s="106">
        <v>663082757</v>
      </c>
      <c r="P47" s="106">
        <v>72</v>
      </c>
      <c r="Q47" s="464" t="s">
        <v>6690</v>
      </c>
      <c r="R47" s="64"/>
      <c r="S47" s="64"/>
      <c r="T47" s="64"/>
      <c r="U47" s="64"/>
      <c r="V47" s="64"/>
      <c r="W47" s="64"/>
      <c r="X47" s="64"/>
      <c r="Y47" s="64"/>
      <c r="Z47" s="64"/>
    </row>
    <row r="48" spans="1:26" s="1263" customFormat="1" ht="78.75" customHeight="1">
      <c r="A48" s="1311">
        <f t="shared" si="0"/>
        <v>8</v>
      </c>
      <c r="B48" s="15" t="s">
        <v>6517</v>
      </c>
      <c r="C48" s="15" t="s">
        <v>6517</v>
      </c>
      <c r="D48" s="15" t="s">
        <v>6526</v>
      </c>
      <c r="E48" s="98" t="s">
        <v>6534</v>
      </c>
      <c r="F48" s="15" t="s">
        <v>259</v>
      </c>
      <c r="G48" s="15" t="s">
        <v>5</v>
      </c>
      <c r="H48" s="103">
        <v>40427</v>
      </c>
      <c r="I48" s="103">
        <v>40574</v>
      </c>
      <c r="J48" s="103" t="s">
        <v>19</v>
      </c>
      <c r="K48" s="104">
        <v>0</v>
      </c>
      <c r="L48" s="104">
        <v>0</v>
      </c>
      <c r="M48" s="576">
        <v>0</v>
      </c>
      <c r="N48" s="105" t="s">
        <v>5</v>
      </c>
      <c r="O48" s="106">
        <v>595786333</v>
      </c>
      <c r="P48" s="106">
        <v>72</v>
      </c>
      <c r="Q48" s="464" t="s">
        <v>6691</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24</v>
      </c>
      <c r="L49" s="109">
        <f t="shared" si="1"/>
        <v>35.6</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18</v>
      </c>
      <c r="E52" s="118" t="s">
        <v>19</v>
      </c>
    </row>
    <row r="53" spans="1:17" s="66" customFormat="1" ht="30.6" customHeight="1">
      <c r="B53" s="19" t="s">
        <v>62</v>
      </c>
      <c r="C53" s="160" t="s">
        <v>6692</v>
      </c>
      <c r="D53" s="71" t="s">
        <v>21</v>
      </c>
      <c r="E53" s="90"/>
      <c r="F53" s="112"/>
      <c r="G53" s="112"/>
      <c r="H53" s="112"/>
      <c r="I53" s="112"/>
      <c r="J53" s="112"/>
      <c r="K53" s="112"/>
      <c r="L53" s="112"/>
      <c r="M53" s="112"/>
    </row>
    <row r="54" spans="1:17" s="66" customFormat="1" ht="30" customHeight="1">
      <c r="B54" s="19" t="s">
        <v>64</v>
      </c>
      <c r="C54" s="286" t="s">
        <v>6872</v>
      </c>
      <c r="D54" s="71"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ht="36.75" customHeight="1">
      <c r="B61" s="72" t="s">
        <v>6537</v>
      </c>
      <c r="C61" s="72" t="s">
        <v>251</v>
      </c>
      <c r="D61" s="89" t="s">
        <v>6693</v>
      </c>
      <c r="E61" s="74">
        <v>1000</v>
      </c>
      <c r="F61" s="76" t="s">
        <v>5</v>
      </c>
      <c r="G61" s="76" t="s">
        <v>5</v>
      </c>
      <c r="H61" s="76" t="s">
        <v>5</v>
      </c>
      <c r="I61" s="77" t="s">
        <v>18</v>
      </c>
      <c r="J61" s="76" t="s">
        <v>5</v>
      </c>
      <c r="K61" s="76" t="s">
        <v>5</v>
      </c>
      <c r="L61" s="76" t="s">
        <v>5</v>
      </c>
      <c r="M61" s="76" t="s">
        <v>5</v>
      </c>
      <c r="N61" s="76" t="s">
        <v>5</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0" spans="2:17" ht="76.5" customHeight="1">
      <c r="B70" s="1309" t="s">
        <v>88</v>
      </c>
      <c r="C70" s="1309" t="s">
        <v>89</v>
      </c>
      <c r="D70" s="1309" t="s">
        <v>90</v>
      </c>
      <c r="E70" s="1309" t="s">
        <v>91</v>
      </c>
      <c r="F70" s="1309" t="s">
        <v>92</v>
      </c>
      <c r="G70" s="1309" t="s">
        <v>93</v>
      </c>
      <c r="H70" s="1309" t="s">
        <v>94</v>
      </c>
      <c r="I70" s="1309" t="s">
        <v>95</v>
      </c>
      <c r="J70" s="1522" t="s">
        <v>164</v>
      </c>
      <c r="K70" s="1529"/>
      <c r="L70" s="1523"/>
      <c r="M70" s="1309" t="s">
        <v>97</v>
      </c>
      <c r="N70" s="1309" t="s">
        <v>234</v>
      </c>
      <c r="O70" s="1309" t="s">
        <v>235</v>
      </c>
      <c r="P70" s="1522" t="s">
        <v>79</v>
      </c>
      <c r="Q70" s="1523"/>
    </row>
    <row r="71" spans="2:17" s="30" customFormat="1" ht="225">
      <c r="B71" s="92" t="s">
        <v>356</v>
      </c>
      <c r="C71" s="92" t="s">
        <v>2238</v>
      </c>
      <c r="D71" s="92" t="s">
        <v>6694</v>
      </c>
      <c r="E71" s="1293">
        <v>34612074</v>
      </c>
      <c r="F71" s="92" t="s">
        <v>277</v>
      </c>
      <c r="G71" s="92" t="s">
        <v>131</v>
      </c>
      <c r="H71" s="685">
        <v>40165</v>
      </c>
      <c r="I71" s="412">
        <v>112781</v>
      </c>
      <c r="J71" s="78" t="s">
        <v>6695</v>
      </c>
      <c r="K71" s="91" t="s">
        <v>6696</v>
      </c>
      <c r="L71" s="382" t="s">
        <v>6542</v>
      </c>
      <c r="M71" s="1291" t="s">
        <v>18</v>
      </c>
      <c r="N71" s="1291" t="s">
        <v>18</v>
      </c>
      <c r="O71" s="1291" t="s">
        <v>18</v>
      </c>
      <c r="P71" s="1593" t="s">
        <v>1944</v>
      </c>
      <c r="Q71" s="1593"/>
    </row>
    <row r="72" spans="2:17" s="30" customFormat="1" ht="225">
      <c r="B72" s="92" t="s">
        <v>356</v>
      </c>
      <c r="C72" s="92" t="s">
        <v>2238</v>
      </c>
      <c r="D72" s="92" t="s">
        <v>6697</v>
      </c>
      <c r="E72" s="1293">
        <v>34321181</v>
      </c>
      <c r="F72" s="92" t="s">
        <v>3288</v>
      </c>
      <c r="G72" s="92" t="s">
        <v>55</v>
      </c>
      <c r="H72" s="685">
        <v>40725</v>
      </c>
      <c r="I72" s="412"/>
      <c r="J72" s="78" t="s">
        <v>6698</v>
      </c>
      <c r="K72" s="91" t="s">
        <v>6699</v>
      </c>
      <c r="L72" s="382" t="s">
        <v>6542</v>
      </c>
      <c r="M72" s="1291" t="s">
        <v>18</v>
      </c>
      <c r="N72" s="1291" t="s">
        <v>18</v>
      </c>
      <c r="O72" s="1291" t="s">
        <v>18</v>
      </c>
      <c r="P72" s="1593" t="s">
        <v>1944</v>
      </c>
      <c r="Q72" s="1593"/>
    </row>
    <row r="73" spans="2:17" s="30" customFormat="1" ht="225">
      <c r="B73" s="92" t="s">
        <v>356</v>
      </c>
      <c r="C73" s="92" t="s">
        <v>2238</v>
      </c>
      <c r="D73" s="1244" t="s">
        <v>6700</v>
      </c>
      <c r="E73" s="1293">
        <v>34613124</v>
      </c>
      <c r="F73" s="92" t="s">
        <v>3441</v>
      </c>
      <c r="G73" s="92" t="s">
        <v>1194</v>
      </c>
      <c r="H73" s="685">
        <v>38958</v>
      </c>
      <c r="I73" s="412">
        <v>257966</v>
      </c>
      <c r="J73" s="78" t="s">
        <v>6701</v>
      </c>
      <c r="K73" s="91" t="s">
        <v>6702</v>
      </c>
      <c r="L73" s="382" t="s">
        <v>6542</v>
      </c>
      <c r="M73" s="1291" t="s">
        <v>19</v>
      </c>
      <c r="N73" s="1291" t="s">
        <v>18</v>
      </c>
      <c r="O73" s="1291" t="s">
        <v>18</v>
      </c>
      <c r="P73" s="1593" t="s">
        <v>1944</v>
      </c>
      <c r="Q73" s="1593"/>
    </row>
    <row r="74" spans="2:17" s="30" customFormat="1" ht="210">
      <c r="B74" s="78" t="s">
        <v>443</v>
      </c>
      <c r="C74" s="92" t="s">
        <v>2228</v>
      </c>
      <c r="D74" s="92" t="s">
        <v>6703</v>
      </c>
      <c r="E74" s="1293">
        <v>1062301572</v>
      </c>
      <c r="F74" s="92" t="s">
        <v>277</v>
      </c>
      <c r="G74" s="92" t="s">
        <v>1194</v>
      </c>
      <c r="H74" s="1245">
        <v>41866</v>
      </c>
      <c r="I74" s="92">
        <v>145992</v>
      </c>
      <c r="J74" s="78" t="s">
        <v>6673</v>
      </c>
      <c r="K74" s="78" t="s">
        <v>6704</v>
      </c>
      <c r="L74" s="382" t="s">
        <v>6548</v>
      </c>
      <c r="M74" s="1291" t="s">
        <v>18</v>
      </c>
      <c r="N74" s="1291" t="s">
        <v>18</v>
      </c>
      <c r="O74" s="1291" t="s">
        <v>18</v>
      </c>
      <c r="P74" s="1524" t="s">
        <v>1944</v>
      </c>
      <c r="Q74" s="1525"/>
    </row>
    <row r="75" spans="2:17" s="30" customFormat="1" ht="210">
      <c r="B75" s="78" t="s">
        <v>443</v>
      </c>
      <c r="C75" s="78" t="s">
        <v>2228</v>
      </c>
      <c r="D75" s="78" t="s">
        <v>6705</v>
      </c>
      <c r="E75" s="1278">
        <v>25576686</v>
      </c>
      <c r="F75" s="78" t="s">
        <v>277</v>
      </c>
      <c r="G75" s="78" t="s">
        <v>438</v>
      </c>
      <c r="H75" s="685">
        <v>40271</v>
      </c>
      <c r="I75" s="78">
        <v>114537</v>
      </c>
      <c r="J75" s="78" t="s">
        <v>6706</v>
      </c>
      <c r="K75" s="78" t="s">
        <v>6707</v>
      </c>
      <c r="L75" s="382" t="s">
        <v>6548</v>
      </c>
      <c r="M75" s="1262" t="s">
        <v>18</v>
      </c>
      <c r="N75" s="1262" t="s">
        <v>18</v>
      </c>
      <c r="O75" s="1262" t="s">
        <v>18</v>
      </c>
      <c r="P75" s="1530"/>
      <c r="Q75" s="1531"/>
    </row>
    <row r="76" spans="2:17" s="30" customFormat="1" ht="210">
      <c r="B76" s="78" t="s">
        <v>443</v>
      </c>
      <c r="C76" s="92" t="s">
        <v>2228</v>
      </c>
      <c r="D76" s="92" t="s">
        <v>6708</v>
      </c>
      <c r="E76" s="1293">
        <v>34601219</v>
      </c>
      <c r="F76" s="92" t="s">
        <v>6709</v>
      </c>
      <c r="G76" s="92" t="s">
        <v>131</v>
      </c>
      <c r="H76" s="92"/>
      <c r="I76" s="92"/>
      <c r="J76" s="78" t="s">
        <v>6710</v>
      </c>
      <c r="K76" s="78" t="s">
        <v>6711</v>
      </c>
      <c r="L76" s="382" t="s">
        <v>6548</v>
      </c>
      <c r="M76" s="1291" t="s">
        <v>18</v>
      </c>
      <c r="N76" s="1291" t="s">
        <v>18</v>
      </c>
      <c r="O76" s="1291" t="s">
        <v>18</v>
      </c>
      <c r="P76" s="1530"/>
      <c r="Q76" s="1531"/>
    </row>
    <row r="77" spans="2:17" s="30" customFormat="1" ht="210">
      <c r="B77" s="1278" t="s">
        <v>443</v>
      </c>
      <c r="C77" s="1278" t="s">
        <v>2228</v>
      </c>
      <c r="D77" s="1278" t="s">
        <v>6712</v>
      </c>
      <c r="E77" s="1278">
        <v>1062288460</v>
      </c>
      <c r="F77" s="1278" t="s">
        <v>1104</v>
      </c>
      <c r="G77" s="1278" t="s">
        <v>1105</v>
      </c>
      <c r="H77" s="685">
        <v>41803</v>
      </c>
      <c r="I77" s="1278"/>
      <c r="J77" s="78" t="s">
        <v>3002</v>
      </c>
      <c r="K77" s="78" t="s">
        <v>6713</v>
      </c>
      <c r="L77" s="382" t="s">
        <v>6548</v>
      </c>
      <c r="M77" s="1262" t="s">
        <v>18</v>
      </c>
      <c r="N77" s="1262" t="s">
        <v>18</v>
      </c>
      <c r="O77" s="1262" t="s">
        <v>18</v>
      </c>
      <c r="P77" s="1530"/>
      <c r="Q77" s="1531"/>
    </row>
    <row r="78" spans="2:17" s="30" customFormat="1" ht="210">
      <c r="B78" s="92" t="s">
        <v>443</v>
      </c>
      <c r="C78" s="92" t="s">
        <v>2228</v>
      </c>
      <c r="D78" s="92" t="s">
        <v>6714</v>
      </c>
      <c r="E78" s="1293">
        <v>25732725</v>
      </c>
      <c r="F78" s="92" t="s">
        <v>6715</v>
      </c>
      <c r="G78" s="92" t="s">
        <v>1105</v>
      </c>
      <c r="H78" s="1245"/>
      <c r="I78" s="1293"/>
      <c r="J78" s="78" t="s">
        <v>6716</v>
      </c>
      <c r="K78" s="78" t="s">
        <v>6717</v>
      </c>
      <c r="L78" s="382" t="s">
        <v>6548</v>
      </c>
      <c r="M78" s="1291" t="s">
        <v>18</v>
      </c>
      <c r="N78" s="1291" t="s">
        <v>18</v>
      </c>
      <c r="O78" s="1291" t="s">
        <v>18</v>
      </c>
      <c r="P78" s="1524" t="s">
        <v>1944</v>
      </c>
      <c r="Q78" s="1525"/>
    </row>
    <row r="79" spans="2:17" s="30" customFormat="1" ht="210">
      <c r="B79" s="78" t="s">
        <v>443</v>
      </c>
      <c r="C79" s="78" t="s">
        <v>2228</v>
      </c>
      <c r="D79" s="78" t="s">
        <v>6718</v>
      </c>
      <c r="E79" s="1278">
        <v>1062284462</v>
      </c>
      <c r="F79" s="78" t="s">
        <v>6719</v>
      </c>
      <c r="G79" s="78" t="s">
        <v>1105</v>
      </c>
      <c r="H79" s="78" t="s">
        <v>6720</v>
      </c>
      <c r="I79" s="78"/>
      <c r="J79" s="78" t="s">
        <v>6721</v>
      </c>
      <c r="K79" s="78" t="s">
        <v>6722</v>
      </c>
      <c r="L79" s="382" t="s">
        <v>6548</v>
      </c>
      <c r="M79" s="1262" t="s">
        <v>18</v>
      </c>
      <c r="N79" s="1262" t="s">
        <v>18</v>
      </c>
      <c r="O79" s="1262" t="s">
        <v>18</v>
      </c>
      <c r="P79" s="1593" t="s">
        <v>1944</v>
      </c>
      <c r="Q79" s="1593"/>
    </row>
    <row r="80" spans="2:17" ht="28.9" customHeight="1">
      <c r="B80" s="50"/>
      <c r="C80" s="50"/>
      <c r="D80" s="50"/>
      <c r="E80" s="50"/>
      <c r="F80" s="50"/>
      <c r="G80" s="50"/>
      <c r="H80" s="50"/>
      <c r="I80" s="50"/>
      <c r="J80" s="50"/>
      <c r="K80" s="50"/>
      <c r="L80" s="50"/>
      <c r="M80" s="50"/>
      <c r="N80" s="50"/>
      <c r="O80" s="50"/>
      <c r="P80" s="50"/>
      <c r="Q80" s="50"/>
    </row>
    <row r="81" spans="1:26" ht="15.75" thickBot="1">
      <c r="B81" s="1553" t="s">
        <v>139</v>
      </c>
      <c r="C81" s="1554"/>
      <c r="D81" s="1554"/>
      <c r="E81" s="1554"/>
      <c r="F81" s="1554"/>
      <c r="G81" s="1554"/>
      <c r="H81" s="1554"/>
      <c r="I81" s="1554"/>
      <c r="J81" s="1554"/>
      <c r="K81" s="1554"/>
      <c r="L81" s="1554"/>
      <c r="M81" s="1554"/>
      <c r="N81" s="1555"/>
    </row>
    <row r="84" spans="1:26" ht="46.15" customHeight="1">
      <c r="B84" s="22" t="s">
        <v>17</v>
      </c>
      <c r="C84" s="22" t="s">
        <v>80</v>
      </c>
      <c r="D84" s="1522" t="s">
        <v>79</v>
      </c>
      <c r="E84" s="1523"/>
    </row>
    <row r="85" spans="1:26" ht="46.9" customHeight="1">
      <c r="B85" s="78" t="s">
        <v>140</v>
      </c>
      <c r="C85" s="1256" t="s">
        <v>18</v>
      </c>
      <c r="D85" s="1535"/>
      <c r="E85" s="1535"/>
    </row>
    <row r="88" spans="1:26">
      <c r="B88" s="1505" t="s">
        <v>141</v>
      </c>
      <c r="C88" s="1506"/>
      <c r="D88" s="1506"/>
      <c r="E88" s="1506"/>
      <c r="F88" s="1506"/>
      <c r="G88" s="1506"/>
      <c r="H88" s="1506"/>
      <c r="I88" s="1506"/>
      <c r="J88" s="1506"/>
      <c r="K88" s="1506"/>
      <c r="L88" s="1506"/>
      <c r="M88" s="1506"/>
      <c r="N88" s="1506"/>
      <c r="O88" s="1506"/>
      <c r="P88" s="1506"/>
    </row>
    <row r="90" spans="1:26" ht="15.75" thickBot="1"/>
    <row r="91" spans="1:26" ht="15.75" thickBot="1">
      <c r="B91" s="1532" t="s">
        <v>142</v>
      </c>
      <c r="C91" s="1533"/>
      <c r="D91" s="1533"/>
      <c r="E91" s="1533"/>
      <c r="F91" s="1533"/>
      <c r="G91" s="1533"/>
      <c r="H91" s="1533"/>
      <c r="I91" s="1533"/>
      <c r="J91" s="1533"/>
      <c r="K91" s="1533"/>
      <c r="L91" s="1533"/>
      <c r="M91" s="1533"/>
      <c r="N91" s="1534"/>
    </row>
    <row r="93" spans="1:26" ht="15.75" thickBot="1">
      <c r="M93" s="10"/>
      <c r="N93" s="10"/>
    </row>
    <row r="94" spans="1:26" s="39" customFormat="1" ht="109.5" customHeight="1">
      <c r="B94" s="11" t="s">
        <v>33</v>
      </c>
      <c r="C94" s="11" t="s">
        <v>34</v>
      </c>
      <c r="D94" s="11" t="s">
        <v>35</v>
      </c>
      <c r="E94" s="11" t="s">
        <v>36</v>
      </c>
      <c r="F94" s="11" t="s">
        <v>37</v>
      </c>
      <c r="G94" s="11" t="s">
        <v>38</v>
      </c>
      <c r="H94" s="11" t="s">
        <v>39</v>
      </c>
      <c r="I94" s="11" t="s">
        <v>40</v>
      </c>
      <c r="J94" s="11" t="s">
        <v>41</v>
      </c>
      <c r="K94" s="11" t="s">
        <v>42</v>
      </c>
      <c r="L94" s="11" t="s">
        <v>43</v>
      </c>
      <c r="M94" s="12" t="s">
        <v>44</v>
      </c>
      <c r="N94" s="11" t="s">
        <v>45</v>
      </c>
      <c r="O94" s="11" t="s">
        <v>46</v>
      </c>
      <c r="P94" s="13" t="s">
        <v>47</v>
      </c>
      <c r="Q94" s="13" t="s">
        <v>48</v>
      </c>
    </row>
    <row r="95" spans="1:26" s="1263" customFormat="1" ht="107.25" customHeight="1">
      <c r="A95" s="1311">
        <v>1</v>
      </c>
      <c r="B95" s="15" t="s">
        <v>6517</v>
      </c>
      <c r="C95" s="536" t="s">
        <v>6554</v>
      </c>
      <c r="D95" s="15"/>
      <c r="E95" s="338" t="s">
        <v>6527</v>
      </c>
      <c r="F95" s="536" t="s">
        <v>6555</v>
      </c>
      <c r="G95" s="99" t="s">
        <v>5</v>
      </c>
      <c r="H95" s="103">
        <v>39783</v>
      </c>
      <c r="I95" s="103">
        <v>40301</v>
      </c>
      <c r="J95" s="103" t="s">
        <v>19</v>
      </c>
      <c r="K95" s="103"/>
      <c r="L95" s="103"/>
      <c r="M95" s="105"/>
      <c r="N95" s="105" t="s">
        <v>51</v>
      </c>
      <c r="O95" s="106">
        <v>1807253221</v>
      </c>
      <c r="P95" s="106"/>
      <c r="Q95" s="18" t="s">
        <v>6556</v>
      </c>
      <c r="R95" s="64"/>
      <c r="S95" s="64"/>
      <c r="T95" s="64"/>
      <c r="U95" s="64"/>
      <c r="V95" s="64"/>
      <c r="W95" s="64"/>
      <c r="X95" s="64"/>
      <c r="Y95" s="64"/>
      <c r="Z95" s="64"/>
    </row>
    <row r="96" spans="1:26" s="1263" customFormat="1" ht="98.25" customHeight="1">
      <c r="A96" s="1311">
        <f>A95+1</f>
        <v>2</v>
      </c>
      <c r="B96" s="15" t="s">
        <v>6517</v>
      </c>
      <c r="C96" s="536" t="s">
        <v>6554</v>
      </c>
      <c r="D96" s="15"/>
      <c r="E96" s="114" t="s">
        <v>6557</v>
      </c>
      <c r="F96" s="536" t="s">
        <v>6558</v>
      </c>
      <c r="G96" s="99" t="s">
        <v>5</v>
      </c>
      <c r="H96" s="103">
        <v>40182</v>
      </c>
      <c r="I96" s="103">
        <v>40543</v>
      </c>
      <c r="J96" s="103" t="s">
        <v>19</v>
      </c>
      <c r="K96" s="103"/>
      <c r="L96" s="103"/>
      <c r="M96" s="105"/>
      <c r="N96" s="105" t="s">
        <v>51</v>
      </c>
      <c r="O96" s="106">
        <v>795712000</v>
      </c>
      <c r="P96" s="106"/>
      <c r="Q96" s="18" t="s">
        <v>6556</v>
      </c>
      <c r="R96" s="64"/>
      <c r="S96" s="64"/>
      <c r="T96" s="64"/>
      <c r="U96" s="64"/>
      <c r="V96" s="64"/>
      <c r="W96" s="64"/>
      <c r="X96" s="64"/>
      <c r="Y96" s="64"/>
      <c r="Z96" s="64"/>
    </row>
    <row r="97" spans="1:26" s="1263" customFormat="1" ht="156" customHeight="1">
      <c r="A97" s="1311">
        <f t="shared" ref="A97:A113" si="2">A96+1</f>
        <v>3</v>
      </c>
      <c r="B97" s="15" t="s">
        <v>6517</v>
      </c>
      <c r="C97" s="536" t="s">
        <v>6554</v>
      </c>
      <c r="D97" s="15"/>
      <c r="E97" s="114" t="s">
        <v>6534</v>
      </c>
      <c r="F97" s="536" t="s">
        <v>6555</v>
      </c>
      <c r="G97" s="99" t="s">
        <v>5</v>
      </c>
      <c r="H97" s="103">
        <v>40427</v>
      </c>
      <c r="I97" s="103">
        <v>40574</v>
      </c>
      <c r="J97" s="103" t="s">
        <v>19</v>
      </c>
      <c r="K97" s="103"/>
      <c r="L97" s="103"/>
      <c r="M97" s="105"/>
      <c r="N97" s="105" t="s">
        <v>51</v>
      </c>
      <c r="O97" s="106">
        <v>595786333</v>
      </c>
      <c r="P97" s="106"/>
      <c r="Q97" s="464" t="s">
        <v>6723</v>
      </c>
      <c r="R97" s="64"/>
      <c r="S97" s="64"/>
      <c r="T97" s="64"/>
      <c r="U97" s="64"/>
      <c r="V97" s="64"/>
      <c r="W97" s="64"/>
      <c r="X97" s="64"/>
      <c r="Y97" s="64"/>
      <c r="Z97" s="64"/>
    </row>
    <row r="98" spans="1:26" s="1263" customFormat="1" ht="114" customHeight="1">
      <c r="A98" s="1311">
        <f t="shared" si="2"/>
        <v>4</v>
      </c>
      <c r="B98" s="15" t="s">
        <v>6517</v>
      </c>
      <c r="C98" s="536" t="s">
        <v>6560</v>
      </c>
      <c r="D98" s="15"/>
      <c r="E98" s="580" t="s">
        <v>6561</v>
      </c>
      <c r="F98" s="536" t="s">
        <v>6562</v>
      </c>
      <c r="G98" s="99" t="s">
        <v>5</v>
      </c>
      <c r="H98" s="103">
        <v>40196</v>
      </c>
      <c r="I98" s="103">
        <v>40535</v>
      </c>
      <c r="J98" s="103" t="s">
        <v>19</v>
      </c>
      <c r="K98" s="103"/>
      <c r="L98" s="103"/>
      <c r="M98" s="105"/>
      <c r="N98" s="105" t="s">
        <v>51</v>
      </c>
      <c r="O98" s="106">
        <v>480000000</v>
      </c>
      <c r="P98" s="106"/>
      <c r="Q98" s="464" t="s">
        <v>6724</v>
      </c>
      <c r="R98" s="64"/>
      <c r="S98" s="64"/>
      <c r="T98" s="64"/>
      <c r="U98" s="64"/>
      <c r="V98" s="64"/>
      <c r="W98" s="64"/>
      <c r="X98" s="64"/>
      <c r="Y98" s="64"/>
      <c r="Z98" s="64"/>
    </row>
    <row r="99" spans="1:26" s="1263" customFormat="1" ht="163.5" customHeight="1">
      <c r="A99" s="1311">
        <f t="shared" si="2"/>
        <v>5</v>
      </c>
      <c r="B99" s="15" t="s">
        <v>6517</v>
      </c>
      <c r="C99" s="536" t="s">
        <v>6554</v>
      </c>
      <c r="D99" s="15"/>
      <c r="E99" s="580" t="s">
        <v>6564</v>
      </c>
      <c r="F99" s="536" t="s">
        <v>6558</v>
      </c>
      <c r="G99" s="99" t="s">
        <v>5</v>
      </c>
      <c r="H99" s="103">
        <v>40581</v>
      </c>
      <c r="I99" s="103">
        <v>40847</v>
      </c>
      <c r="J99" s="103" t="s">
        <v>19</v>
      </c>
      <c r="K99" s="103"/>
      <c r="L99" s="103"/>
      <c r="M99" s="105"/>
      <c r="N99" s="105" t="s">
        <v>51</v>
      </c>
      <c r="O99" s="106">
        <v>663082757</v>
      </c>
      <c r="P99" s="106"/>
      <c r="Q99" s="464" t="s">
        <v>6725</v>
      </c>
      <c r="R99" s="64"/>
      <c r="S99" s="64"/>
      <c r="T99" s="64"/>
      <c r="U99" s="64"/>
      <c r="V99" s="64"/>
      <c r="W99" s="64"/>
      <c r="X99" s="64"/>
      <c r="Y99" s="64"/>
      <c r="Z99" s="64"/>
    </row>
    <row r="100" spans="1:26" s="1263" customFormat="1" ht="152.25" customHeight="1">
      <c r="A100" s="1311">
        <f t="shared" si="2"/>
        <v>6</v>
      </c>
      <c r="B100" s="15" t="s">
        <v>6517</v>
      </c>
      <c r="C100" s="536" t="s">
        <v>6554</v>
      </c>
      <c r="D100" s="15"/>
      <c r="E100" s="114" t="s">
        <v>6529</v>
      </c>
      <c r="F100" s="536" t="s">
        <v>6555</v>
      </c>
      <c r="G100" s="99" t="s">
        <v>5</v>
      </c>
      <c r="H100" s="103">
        <v>40581</v>
      </c>
      <c r="I100" s="103">
        <v>40848</v>
      </c>
      <c r="J100" s="103" t="s">
        <v>19</v>
      </c>
      <c r="K100" s="103"/>
      <c r="L100" s="103"/>
      <c r="M100" s="105"/>
      <c r="N100" s="105" t="s">
        <v>51</v>
      </c>
      <c r="O100" s="106">
        <v>1074373466</v>
      </c>
      <c r="P100" s="106"/>
      <c r="Q100" s="464" t="s">
        <v>6726</v>
      </c>
      <c r="R100" s="64"/>
      <c r="S100" s="64"/>
      <c r="T100" s="64"/>
      <c r="U100" s="64"/>
      <c r="V100" s="64"/>
      <c r="W100" s="64"/>
      <c r="X100" s="64"/>
      <c r="Y100" s="64"/>
      <c r="Z100" s="64"/>
    </row>
    <row r="101" spans="1:26" s="1263" customFormat="1" ht="150" customHeight="1">
      <c r="A101" s="1311">
        <f t="shared" si="2"/>
        <v>7</v>
      </c>
      <c r="B101" s="15" t="s">
        <v>6517</v>
      </c>
      <c r="C101" s="536" t="s">
        <v>6554</v>
      </c>
      <c r="D101" s="15"/>
      <c r="E101" s="114" t="s">
        <v>6566</v>
      </c>
      <c r="F101" s="536" t="s">
        <v>6567</v>
      </c>
      <c r="G101" s="99" t="s">
        <v>5</v>
      </c>
      <c r="H101" s="103">
        <v>40590</v>
      </c>
      <c r="I101" s="103">
        <v>40633</v>
      </c>
      <c r="J101" s="103" t="s">
        <v>19</v>
      </c>
      <c r="K101" s="103"/>
      <c r="L101" s="103"/>
      <c r="M101" s="105"/>
      <c r="N101" s="105" t="s">
        <v>51</v>
      </c>
      <c r="O101" s="106">
        <v>110723728</v>
      </c>
      <c r="P101" s="106"/>
      <c r="Q101" s="464" t="s">
        <v>6727</v>
      </c>
      <c r="R101" s="64"/>
      <c r="S101" s="64"/>
      <c r="T101" s="64"/>
      <c r="U101" s="64"/>
      <c r="V101" s="64"/>
      <c r="W101" s="64"/>
      <c r="X101" s="64"/>
      <c r="Y101" s="64"/>
      <c r="Z101" s="64"/>
    </row>
    <row r="102" spans="1:26" s="1263" customFormat="1" ht="105">
      <c r="A102" s="1311">
        <f t="shared" si="2"/>
        <v>8</v>
      </c>
      <c r="B102" s="15" t="s">
        <v>6517</v>
      </c>
      <c r="C102" s="536" t="s">
        <v>6568</v>
      </c>
      <c r="D102" s="15"/>
      <c r="E102" s="114" t="s">
        <v>6566</v>
      </c>
      <c r="F102" s="536" t="s">
        <v>6569</v>
      </c>
      <c r="G102" s="99" t="s">
        <v>5</v>
      </c>
      <c r="H102" s="103">
        <v>40686</v>
      </c>
      <c r="I102" s="103">
        <v>40697</v>
      </c>
      <c r="J102" s="103" t="s">
        <v>19</v>
      </c>
      <c r="K102" s="103"/>
      <c r="L102" s="103"/>
      <c r="M102" s="105"/>
      <c r="N102" s="105" t="s">
        <v>51</v>
      </c>
      <c r="O102" s="106">
        <v>145631481</v>
      </c>
      <c r="P102" s="106"/>
      <c r="Q102" s="464" t="s">
        <v>6728</v>
      </c>
      <c r="R102" s="64"/>
      <c r="S102" s="64"/>
      <c r="T102" s="64"/>
      <c r="U102" s="64"/>
      <c r="V102" s="64"/>
      <c r="W102" s="64"/>
      <c r="X102" s="64"/>
      <c r="Y102" s="64"/>
      <c r="Z102" s="64"/>
    </row>
    <row r="103" spans="1:26" s="1263" customFormat="1" ht="163.5" customHeight="1">
      <c r="A103" s="1311">
        <f t="shared" si="2"/>
        <v>9</v>
      </c>
      <c r="B103" s="15" t="s">
        <v>6517</v>
      </c>
      <c r="C103" s="536" t="s">
        <v>6570</v>
      </c>
      <c r="D103" s="15"/>
      <c r="E103" s="114"/>
      <c r="F103" s="536" t="s">
        <v>6571</v>
      </c>
      <c r="G103" s="99" t="s">
        <v>5</v>
      </c>
      <c r="H103" s="103">
        <v>41198</v>
      </c>
      <c r="I103" s="103">
        <v>41274</v>
      </c>
      <c r="J103" s="103" t="s">
        <v>19</v>
      </c>
      <c r="K103" s="103"/>
      <c r="L103" s="103"/>
      <c r="M103" s="105"/>
      <c r="N103" s="105" t="s">
        <v>51</v>
      </c>
      <c r="O103" s="106">
        <v>124496420</v>
      </c>
      <c r="P103" s="106"/>
      <c r="Q103" s="464" t="s">
        <v>6563</v>
      </c>
      <c r="R103" s="64"/>
      <c r="S103" s="64"/>
      <c r="T103" s="64"/>
      <c r="U103" s="64"/>
      <c r="V103" s="64"/>
      <c r="W103" s="64"/>
      <c r="X103" s="64"/>
      <c r="Y103" s="64"/>
      <c r="Z103" s="64"/>
    </row>
    <row r="104" spans="1:26" s="1263" customFormat="1" ht="211.5" customHeight="1">
      <c r="A104" s="1311">
        <f t="shared" si="2"/>
        <v>10</v>
      </c>
      <c r="B104" s="15" t="s">
        <v>6517</v>
      </c>
      <c r="C104" s="16" t="s">
        <v>340</v>
      </c>
      <c r="D104" s="15"/>
      <c r="E104" s="114" t="s">
        <v>6519</v>
      </c>
      <c r="F104" s="536" t="s">
        <v>6572</v>
      </c>
      <c r="G104" s="99" t="s">
        <v>5</v>
      </c>
      <c r="H104" s="103">
        <v>41244</v>
      </c>
      <c r="I104" s="103">
        <v>41274</v>
      </c>
      <c r="J104" s="103" t="s">
        <v>19</v>
      </c>
      <c r="K104" s="103"/>
      <c r="L104" s="103"/>
      <c r="M104" s="105"/>
      <c r="N104" s="105" t="s">
        <v>51</v>
      </c>
      <c r="O104" s="106">
        <v>1298524000</v>
      </c>
      <c r="P104" s="106"/>
      <c r="Q104" s="464" t="s">
        <v>6563</v>
      </c>
      <c r="R104" s="64"/>
      <c r="S104" s="64"/>
      <c r="T104" s="64"/>
      <c r="U104" s="64"/>
      <c r="V104" s="64"/>
      <c r="W104" s="64"/>
      <c r="X104" s="64"/>
      <c r="Y104" s="64"/>
      <c r="Z104" s="64"/>
    </row>
    <row r="105" spans="1:26" s="1263" customFormat="1" ht="163.5" customHeight="1">
      <c r="A105" s="1311">
        <f t="shared" si="2"/>
        <v>11</v>
      </c>
      <c r="B105" s="15" t="s">
        <v>6517</v>
      </c>
      <c r="C105" s="16" t="s">
        <v>340</v>
      </c>
      <c r="D105" s="15"/>
      <c r="E105" s="114" t="s">
        <v>6521</v>
      </c>
      <c r="F105" s="536" t="s">
        <v>6573</v>
      </c>
      <c r="G105" s="99" t="s">
        <v>5</v>
      </c>
      <c r="H105" s="103">
        <v>41294</v>
      </c>
      <c r="I105" s="103">
        <v>41639</v>
      </c>
      <c r="J105" s="103" t="s">
        <v>19</v>
      </c>
      <c r="K105" s="103"/>
      <c r="L105" s="103"/>
      <c r="M105" s="105"/>
      <c r="N105" s="105" t="s">
        <v>51</v>
      </c>
      <c r="O105" s="106">
        <v>12587842700</v>
      </c>
      <c r="P105" s="106"/>
      <c r="Q105" s="464" t="s">
        <v>6563</v>
      </c>
      <c r="R105" s="64"/>
      <c r="S105" s="64"/>
      <c r="T105" s="64"/>
      <c r="U105" s="64"/>
      <c r="V105" s="64"/>
      <c r="W105" s="64"/>
      <c r="X105" s="64"/>
      <c r="Y105" s="64"/>
      <c r="Z105" s="64"/>
    </row>
    <row r="106" spans="1:26" s="1263" customFormat="1" ht="170.25" customHeight="1">
      <c r="A106" s="1311">
        <f t="shared" si="2"/>
        <v>12</v>
      </c>
      <c r="B106" s="15" t="s">
        <v>6517</v>
      </c>
      <c r="C106" s="16" t="s">
        <v>340</v>
      </c>
      <c r="D106" s="15"/>
      <c r="E106" s="114" t="s">
        <v>6574</v>
      </c>
      <c r="F106" s="536" t="s">
        <v>6573</v>
      </c>
      <c r="G106" s="99" t="s">
        <v>5</v>
      </c>
      <c r="H106" s="103">
        <v>41640</v>
      </c>
      <c r="I106" s="103">
        <v>41851</v>
      </c>
      <c r="J106" s="103" t="s">
        <v>19</v>
      </c>
      <c r="K106" s="103"/>
      <c r="L106" s="103"/>
      <c r="M106" s="105"/>
      <c r="N106" s="105" t="s">
        <v>51</v>
      </c>
      <c r="O106" s="106">
        <v>2278354410</v>
      </c>
      <c r="P106" s="106"/>
      <c r="Q106" s="464" t="s">
        <v>6729</v>
      </c>
      <c r="R106" s="64"/>
      <c r="S106" s="64"/>
      <c r="T106" s="64"/>
      <c r="U106" s="64"/>
      <c r="V106" s="64"/>
      <c r="W106" s="64"/>
      <c r="X106" s="64"/>
      <c r="Y106" s="64"/>
      <c r="Z106" s="64"/>
    </row>
    <row r="107" spans="1:26" s="1263" customFormat="1" ht="168.75" customHeight="1">
      <c r="A107" s="1311">
        <f t="shared" si="2"/>
        <v>13</v>
      </c>
      <c r="B107" s="15" t="s">
        <v>6517</v>
      </c>
      <c r="C107" s="16" t="s">
        <v>340</v>
      </c>
      <c r="D107" s="15"/>
      <c r="E107" s="114" t="s">
        <v>6576</v>
      </c>
      <c r="F107" s="536" t="s">
        <v>6573</v>
      </c>
      <c r="G107" s="99" t="s">
        <v>5</v>
      </c>
      <c r="H107" s="103">
        <v>41852</v>
      </c>
      <c r="I107" s="103">
        <v>41943</v>
      </c>
      <c r="J107" s="103" t="s">
        <v>19</v>
      </c>
      <c r="K107" s="103"/>
      <c r="L107" s="103"/>
      <c r="M107" s="105"/>
      <c r="N107" s="105" t="s">
        <v>51</v>
      </c>
      <c r="O107" s="106">
        <v>108793800</v>
      </c>
      <c r="P107" s="106"/>
      <c r="Q107" s="464" t="s">
        <v>6729</v>
      </c>
      <c r="R107" s="64"/>
      <c r="S107" s="64"/>
      <c r="T107" s="64"/>
      <c r="U107" s="64"/>
      <c r="V107" s="64"/>
      <c r="W107" s="64"/>
      <c r="X107" s="64"/>
      <c r="Y107" s="64"/>
      <c r="Z107" s="64"/>
    </row>
    <row r="108" spans="1:26" s="1263" customFormat="1" ht="137.25" customHeight="1">
      <c r="A108" s="1311">
        <f t="shared" si="2"/>
        <v>14</v>
      </c>
      <c r="B108" s="15" t="s">
        <v>6517</v>
      </c>
      <c r="C108" s="16" t="s">
        <v>340</v>
      </c>
      <c r="D108" s="15"/>
      <c r="E108" s="114" t="s">
        <v>6577</v>
      </c>
      <c r="F108" s="536" t="s">
        <v>6578</v>
      </c>
      <c r="G108" s="99" t="s">
        <v>5</v>
      </c>
      <c r="H108" s="103">
        <v>41640</v>
      </c>
      <c r="I108" s="103">
        <v>41988</v>
      </c>
      <c r="J108" s="103" t="s">
        <v>5</v>
      </c>
      <c r="K108" s="103"/>
      <c r="L108" s="103"/>
      <c r="M108" s="105"/>
      <c r="N108" s="105" t="s">
        <v>51</v>
      </c>
      <c r="O108" s="106">
        <v>1171101000</v>
      </c>
      <c r="P108" s="106"/>
      <c r="Q108" s="464" t="s">
        <v>6563</v>
      </c>
      <c r="R108" s="64"/>
      <c r="S108" s="64"/>
      <c r="T108" s="64"/>
      <c r="U108" s="64"/>
      <c r="V108" s="64"/>
      <c r="W108" s="64"/>
      <c r="X108" s="64"/>
      <c r="Y108" s="64"/>
      <c r="Z108" s="64"/>
    </row>
    <row r="109" spans="1:26" s="1263" customFormat="1" ht="78" customHeight="1">
      <c r="A109" s="1311">
        <f t="shared" si="2"/>
        <v>15</v>
      </c>
      <c r="B109" s="15" t="s">
        <v>6517</v>
      </c>
      <c r="C109" s="16" t="s">
        <v>1519</v>
      </c>
      <c r="D109" s="15"/>
      <c r="E109" s="576">
        <v>13472013</v>
      </c>
      <c r="F109" s="536" t="s">
        <v>6579</v>
      </c>
      <c r="G109" s="99" t="s">
        <v>5</v>
      </c>
      <c r="H109" s="103">
        <v>41634</v>
      </c>
      <c r="I109" s="103">
        <v>42425</v>
      </c>
      <c r="J109" s="103" t="s">
        <v>5</v>
      </c>
      <c r="K109" s="103"/>
      <c r="L109" s="103"/>
      <c r="M109" s="105"/>
      <c r="N109" s="105" t="s">
        <v>51</v>
      </c>
      <c r="O109" s="106">
        <v>858000000</v>
      </c>
      <c r="P109" s="106"/>
      <c r="Q109" s="464" t="s">
        <v>6563</v>
      </c>
      <c r="R109" s="64"/>
      <c r="S109" s="64"/>
      <c r="T109" s="64"/>
      <c r="U109" s="64"/>
      <c r="V109" s="64"/>
      <c r="W109" s="64"/>
      <c r="X109" s="64"/>
      <c r="Y109" s="64"/>
      <c r="Z109" s="64"/>
    </row>
    <row r="110" spans="1:26" s="1263" customFormat="1" ht="103.5" customHeight="1">
      <c r="A110" s="1311">
        <f t="shared" si="2"/>
        <v>16</v>
      </c>
      <c r="B110" s="15" t="s">
        <v>6517</v>
      </c>
      <c r="C110" s="16" t="s">
        <v>6580</v>
      </c>
      <c r="D110" s="15"/>
      <c r="E110" s="576">
        <v>1282011</v>
      </c>
      <c r="F110" s="536" t="s">
        <v>6581</v>
      </c>
      <c r="G110" s="99" t="s">
        <v>5</v>
      </c>
      <c r="H110" s="103">
        <v>40885</v>
      </c>
      <c r="I110" s="103">
        <v>41851</v>
      </c>
      <c r="J110" s="103" t="s">
        <v>19</v>
      </c>
      <c r="K110" s="103"/>
      <c r="L110" s="103"/>
      <c r="M110" s="105"/>
      <c r="N110" s="105" t="s">
        <v>51</v>
      </c>
      <c r="O110" s="106">
        <v>22495226781</v>
      </c>
      <c r="P110" s="106"/>
      <c r="Q110" s="464" t="s">
        <v>6730</v>
      </c>
      <c r="R110" s="64"/>
      <c r="S110" s="64"/>
      <c r="T110" s="64"/>
      <c r="U110" s="64"/>
      <c r="V110" s="64"/>
      <c r="W110" s="64"/>
      <c r="X110" s="64"/>
      <c r="Y110" s="64"/>
      <c r="Z110" s="64"/>
    </row>
    <row r="111" spans="1:26" s="1263" customFormat="1" ht="93.75" customHeight="1">
      <c r="A111" s="1311">
        <f t="shared" si="2"/>
        <v>17</v>
      </c>
      <c r="B111" s="15" t="s">
        <v>6517</v>
      </c>
      <c r="C111" s="16" t="s">
        <v>6580</v>
      </c>
      <c r="D111" s="15"/>
      <c r="E111" s="576" t="s">
        <v>6582</v>
      </c>
      <c r="F111" s="536" t="s">
        <v>6583</v>
      </c>
      <c r="G111" s="99" t="s">
        <v>5</v>
      </c>
      <c r="H111" s="103">
        <v>41852</v>
      </c>
      <c r="I111" s="103">
        <v>41905</v>
      </c>
      <c r="J111" s="103" t="s">
        <v>19</v>
      </c>
      <c r="K111" s="103"/>
      <c r="L111" s="103"/>
      <c r="M111" s="105"/>
      <c r="N111" s="105" t="s">
        <v>51</v>
      </c>
      <c r="O111" s="106">
        <v>1278946800</v>
      </c>
      <c r="P111" s="106"/>
      <c r="Q111" s="464" t="s">
        <v>6563</v>
      </c>
      <c r="R111" s="64"/>
      <c r="S111" s="64"/>
      <c r="T111" s="64"/>
      <c r="U111" s="64"/>
      <c r="V111" s="64"/>
      <c r="W111" s="64"/>
      <c r="X111" s="64"/>
      <c r="Y111" s="64"/>
      <c r="Z111" s="64"/>
    </row>
    <row r="112" spans="1:26" s="1263" customFormat="1" ht="75.75" customHeight="1">
      <c r="A112" s="1311">
        <f t="shared" si="2"/>
        <v>18</v>
      </c>
      <c r="B112" s="15" t="s">
        <v>6517</v>
      </c>
      <c r="C112" s="16" t="s">
        <v>6580</v>
      </c>
      <c r="D112" s="15"/>
      <c r="E112" s="576" t="s">
        <v>6584</v>
      </c>
      <c r="F112" s="536" t="s">
        <v>6583</v>
      </c>
      <c r="G112" s="99" t="s">
        <v>5</v>
      </c>
      <c r="H112" s="103">
        <v>41906</v>
      </c>
      <c r="I112" s="103">
        <v>41943</v>
      </c>
      <c r="J112" s="103" t="s">
        <v>19</v>
      </c>
      <c r="K112" s="103"/>
      <c r="L112" s="103"/>
      <c r="M112" s="105"/>
      <c r="N112" s="105" t="s">
        <v>51</v>
      </c>
      <c r="O112" s="106">
        <v>833004587</v>
      </c>
      <c r="P112" s="106"/>
      <c r="Q112" s="464" t="s">
        <v>6563</v>
      </c>
      <c r="R112" s="64"/>
      <c r="S112" s="64"/>
      <c r="T112" s="64"/>
      <c r="U112" s="64"/>
      <c r="V112" s="64"/>
      <c r="W112" s="64"/>
      <c r="X112" s="64"/>
      <c r="Y112" s="64"/>
      <c r="Z112" s="64"/>
    </row>
    <row r="113" spans="1:26" s="1263" customFormat="1" ht="84.75" customHeight="1">
      <c r="A113" s="1311">
        <f t="shared" si="2"/>
        <v>19</v>
      </c>
      <c r="B113" s="15" t="s">
        <v>6517</v>
      </c>
      <c r="C113" s="16" t="s">
        <v>6580</v>
      </c>
      <c r="D113" s="15"/>
      <c r="E113" s="576" t="s">
        <v>6585</v>
      </c>
      <c r="F113" s="536" t="s">
        <v>6586</v>
      </c>
      <c r="G113" s="99" t="s">
        <v>5</v>
      </c>
      <c r="H113" s="103">
        <v>41944</v>
      </c>
      <c r="I113" s="103">
        <v>42004</v>
      </c>
      <c r="J113" s="103" t="s">
        <v>5</v>
      </c>
      <c r="K113" s="103"/>
      <c r="L113" s="103"/>
      <c r="M113" s="105"/>
      <c r="N113" s="105" t="s">
        <v>51</v>
      </c>
      <c r="O113" s="106">
        <v>417088000</v>
      </c>
      <c r="P113" s="106"/>
      <c r="Q113" s="464" t="s">
        <v>6563</v>
      </c>
      <c r="R113" s="64"/>
      <c r="S113" s="64"/>
      <c r="T113" s="64"/>
      <c r="U113" s="64"/>
      <c r="V113" s="64"/>
      <c r="W113" s="64"/>
      <c r="X113" s="64"/>
      <c r="Y113" s="64"/>
      <c r="Z113" s="64"/>
    </row>
    <row r="114" spans="1:26" s="1263" customFormat="1">
      <c r="A114" s="1311"/>
      <c r="B114" s="17" t="s">
        <v>29</v>
      </c>
      <c r="C114" s="16"/>
      <c r="D114" s="15"/>
      <c r="E114" s="98"/>
      <c r="F114" s="16"/>
      <c r="G114" s="16"/>
      <c r="H114" s="16"/>
      <c r="I114" s="103"/>
      <c r="J114" s="103"/>
      <c r="K114" s="109" t="s">
        <v>1972</v>
      </c>
      <c r="L114" s="109" t="s">
        <v>1972</v>
      </c>
      <c r="M114" s="110">
        <v>0</v>
      </c>
      <c r="N114" s="109" t="s">
        <v>1972</v>
      </c>
      <c r="O114" s="106"/>
      <c r="P114" s="106"/>
      <c r="Q114" s="18"/>
    </row>
    <row r="115" spans="1:26">
      <c r="B115" s="66"/>
      <c r="C115" s="66"/>
      <c r="D115" s="66"/>
      <c r="E115" s="68"/>
      <c r="F115" s="66"/>
      <c r="G115" s="66"/>
      <c r="H115" s="66"/>
      <c r="I115" s="66"/>
      <c r="J115" s="66"/>
      <c r="K115" s="66"/>
      <c r="L115" s="66"/>
      <c r="M115" s="66"/>
      <c r="N115" s="66"/>
      <c r="O115" s="66"/>
      <c r="P115" s="66"/>
    </row>
    <row r="116" spans="1:26">
      <c r="B116" s="19" t="s">
        <v>156</v>
      </c>
      <c r="C116" s="84" t="s">
        <v>1972</v>
      </c>
      <c r="H116" s="112"/>
      <c r="I116" s="112"/>
      <c r="J116" s="112"/>
      <c r="K116" s="112"/>
      <c r="L116" s="112"/>
      <c r="M116" s="112"/>
      <c r="N116" s="66"/>
      <c r="O116" s="66"/>
      <c r="P116" s="66"/>
    </row>
    <row r="118" spans="1:26" ht="15.75" thickBot="1"/>
    <row r="119" spans="1:26" ht="37.15" customHeight="1" thickBot="1">
      <c r="B119" s="24" t="s">
        <v>157</v>
      </c>
      <c r="C119" s="25" t="s">
        <v>158</v>
      </c>
      <c r="D119" s="24" t="s">
        <v>28</v>
      </c>
      <c r="E119" s="25" t="s">
        <v>159</v>
      </c>
    </row>
    <row r="120" spans="1:26">
      <c r="B120" s="85" t="s">
        <v>160</v>
      </c>
      <c r="C120" s="86">
        <v>20</v>
      </c>
      <c r="D120" s="86">
        <v>0</v>
      </c>
      <c r="E120" s="1536">
        <f>+D120+D121+D122</f>
        <v>0</v>
      </c>
    </row>
    <row r="121" spans="1:26">
      <c r="B121" s="85" t="s">
        <v>161</v>
      </c>
      <c r="C121" s="71">
        <v>30</v>
      </c>
      <c r="D121" s="1256">
        <v>0</v>
      </c>
      <c r="E121" s="1537"/>
    </row>
    <row r="122" spans="1:26" ht="15.75" thickBot="1">
      <c r="B122" s="85" t="s">
        <v>162</v>
      </c>
      <c r="C122" s="87">
        <v>40</v>
      </c>
      <c r="D122" s="87">
        <v>0</v>
      </c>
      <c r="E122" s="1538"/>
    </row>
    <row r="124" spans="1:26" ht="15.75" thickBot="1"/>
    <row r="125" spans="1:26" ht="15.75" thickBot="1">
      <c r="B125" s="1532" t="s">
        <v>163</v>
      </c>
      <c r="C125" s="1533"/>
      <c r="D125" s="1533"/>
      <c r="E125" s="1533"/>
      <c r="F125" s="1533"/>
      <c r="G125" s="1533"/>
      <c r="H125" s="1533"/>
      <c r="I125" s="1533"/>
      <c r="J125" s="1533"/>
      <c r="K125" s="1533"/>
      <c r="L125" s="1533"/>
      <c r="M125" s="1533"/>
      <c r="N125" s="1534"/>
    </row>
    <row r="127" spans="1:26" ht="76.5" customHeight="1">
      <c r="B127" s="1309" t="s">
        <v>88</v>
      </c>
      <c r="C127" s="1309" t="s">
        <v>89</v>
      </c>
      <c r="D127" s="1309" t="s">
        <v>90</v>
      </c>
      <c r="E127" s="1309" t="s">
        <v>91</v>
      </c>
      <c r="F127" s="1309" t="s">
        <v>92</v>
      </c>
      <c r="G127" s="1309" t="s">
        <v>93</v>
      </c>
      <c r="H127" s="1309" t="s">
        <v>94</v>
      </c>
      <c r="I127" s="1309" t="s">
        <v>95</v>
      </c>
      <c r="J127" s="1522" t="s">
        <v>164</v>
      </c>
      <c r="K127" s="1529"/>
      <c r="L127" s="1523"/>
      <c r="M127" s="1309" t="s">
        <v>97</v>
      </c>
      <c r="N127" s="1309" t="s">
        <v>234</v>
      </c>
      <c r="O127" s="1309" t="s">
        <v>235</v>
      </c>
      <c r="P127" s="1522" t="s">
        <v>79</v>
      </c>
      <c r="Q127" s="1523"/>
    </row>
    <row r="128" spans="1:26" s="530" customFormat="1" ht="79.5" customHeight="1">
      <c r="B128" s="1278" t="s">
        <v>1495</v>
      </c>
      <c r="C128" s="1278" t="s">
        <v>305</v>
      </c>
      <c r="D128" s="1278" t="s">
        <v>6731</v>
      </c>
      <c r="E128" s="1278">
        <v>14467775</v>
      </c>
      <c r="F128" s="1278" t="s">
        <v>359</v>
      </c>
      <c r="G128" s="1278" t="s">
        <v>5486</v>
      </c>
      <c r="H128" s="685">
        <v>41437</v>
      </c>
      <c r="I128" s="1296" t="s">
        <v>5</v>
      </c>
      <c r="J128" s="1278" t="s">
        <v>6732</v>
      </c>
      <c r="K128" s="1296" t="s">
        <v>6733</v>
      </c>
      <c r="L128" s="1246" t="s">
        <v>6734</v>
      </c>
      <c r="M128" s="1278" t="s">
        <v>18</v>
      </c>
      <c r="N128" s="1277" t="s">
        <v>19</v>
      </c>
      <c r="O128" s="1278" t="s">
        <v>18</v>
      </c>
      <c r="P128" s="1593" t="s">
        <v>6735</v>
      </c>
      <c r="Q128" s="1593"/>
    </row>
    <row r="129" spans="2:17" ht="30.6" customHeight="1">
      <c r="B129" s="192" t="s">
        <v>1075</v>
      </c>
      <c r="C129" s="59"/>
      <c r="D129" s="72"/>
      <c r="E129" s="72"/>
      <c r="F129" s="72"/>
      <c r="G129" s="72"/>
      <c r="H129" s="72"/>
      <c r="I129" s="59"/>
      <c r="J129" s="59"/>
      <c r="K129" s="59"/>
      <c r="L129" s="59"/>
      <c r="M129" s="59"/>
      <c r="N129" s="377"/>
      <c r="O129" s="59"/>
      <c r="P129" s="1526"/>
      <c r="Q129" s="1527"/>
    </row>
    <row r="130" spans="2:17" ht="30.6" customHeight="1">
      <c r="B130" s="192" t="s">
        <v>227</v>
      </c>
      <c r="C130" s="59"/>
      <c r="D130" s="72"/>
      <c r="E130" s="72"/>
      <c r="F130" s="72"/>
      <c r="G130" s="72"/>
      <c r="H130" s="72"/>
      <c r="I130" s="59"/>
      <c r="J130" s="59"/>
      <c r="K130" s="59"/>
      <c r="L130" s="59"/>
      <c r="M130" s="59"/>
      <c r="N130" s="59"/>
      <c r="O130" s="59"/>
      <c r="P130" s="1526"/>
      <c r="Q130" s="1527"/>
    </row>
    <row r="131" spans="2:17" ht="30.6" customHeight="1">
      <c r="B131" s="205"/>
      <c r="C131" s="50"/>
      <c r="D131" s="207"/>
      <c r="E131" s="207"/>
      <c r="F131" s="207"/>
      <c r="G131" s="207"/>
      <c r="H131" s="207"/>
      <c r="I131" s="50"/>
      <c r="J131" s="50"/>
      <c r="K131" s="50"/>
      <c r="L131" s="50"/>
      <c r="M131" s="50"/>
      <c r="N131" s="50"/>
      <c r="O131" s="50"/>
      <c r="P131" s="50"/>
      <c r="Q131" s="50"/>
    </row>
    <row r="132" spans="2:17" ht="30.6" customHeight="1">
      <c r="B132" s="205"/>
      <c r="C132" s="50"/>
      <c r="D132" s="207"/>
      <c r="E132" s="207"/>
      <c r="F132" s="207"/>
      <c r="G132" s="207"/>
      <c r="H132" s="207"/>
      <c r="I132" s="50"/>
      <c r="J132" s="50"/>
      <c r="K132" s="50"/>
      <c r="L132" s="50"/>
      <c r="M132" s="50"/>
      <c r="N132" s="50"/>
      <c r="O132" s="50"/>
      <c r="P132" s="50"/>
      <c r="Q132" s="50"/>
    </row>
    <row r="133" spans="2:17" ht="30.6" customHeight="1">
      <c r="B133" s="205"/>
      <c r="C133" s="50"/>
      <c r="D133" s="207"/>
      <c r="E133" s="207"/>
      <c r="F133" s="207"/>
      <c r="G133" s="207"/>
      <c r="H133" s="207"/>
      <c r="I133" s="50"/>
      <c r="J133" s="50"/>
      <c r="K133" s="50"/>
      <c r="L133" s="50"/>
      <c r="M133" s="50"/>
      <c r="N133" s="50"/>
      <c r="O133" s="50"/>
      <c r="P133" s="50"/>
      <c r="Q133" s="50"/>
    </row>
    <row r="134" spans="2:17" ht="54" customHeight="1">
      <c r="B134" s="1283" t="s">
        <v>17</v>
      </c>
      <c r="C134" s="1283" t="s">
        <v>157</v>
      </c>
      <c r="D134" s="1309" t="s">
        <v>158</v>
      </c>
      <c r="E134" s="1283" t="s">
        <v>28</v>
      </c>
      <c r="F134" s="1309" t="s">
        <v>228</v>
      </c>
      <c r="G134" s="431"/>
    </row>
    <row r="135" spans="2:17" ht="180.75" customHeight="1">
      <c r="B135" s="1540" t="s">
        <v>229</v>
      </c>
      <c r="C135" s="115" t="s">
        <v>230</v>
      </c>
      <c r="D135" s="1256">
        <v>25</v>
      </c>
      <c r="E135" s="1256">
        <v>0</v>
      </c>
      <c r="F135" s="1541">
        <f>+E135+E136+E137</f>
        <v>0</v>
      </c>
      <c r="G135" s="680"/>
    </row>
    <row r="136" spans="2:17" ht="120.75" customHeight="1">
      <c r="B136" s="1540"/>
      <c r="C136" s="115" t="s">
        <v>231</v>
      </c>
      <c r="D136" s="1262">
        <v>25</v>
      </c>
      <c r="E136" s="1256">
        <v>0</v>
      </c>
      <c r="F136" s="1542"/>
      <c r="G136" s="680"/>
    </row>
    <row r="137" spans="2:17" ht="127.5" customHeight="1">
      <c r="B137" s="1540"/>
      <c r="C137" s="115" t="s">
        <v>232</v>
      </c>
      <c r="D137" s="1256">
        <v>10</v>
      </c>
      <c r="E137" s="1256">
        <v>0</v>
      </c>
      <c r="F137" s="1543"/>
      <c r="G137" s="680"/>
    </row>
    <row r="138" spans="2:17">
      <c r="C138" s="57"/>
      <c r="G138" s="166"/>
    </row>
    <row r="141" spans="2:17">
      <c r="B141" s="8" t="s">
        <v>233</v>
      </c>
    </row>
    <row r="144" spans="2:17">
      <c r="B144" s="1309" t="s">
        <v>17</v>
      </c>
      <c r="C144" s="1309" t="s">
        <v>27</v>
      </c>
      <c r="D144" s="1283" t="s">
        <v>28</v>
      </c>
      <c r="E144" s="1283" t="s">
        <v>29</v>
      </c>
    </row>
    <row r="145" spans="2:5" ht="45">
      <c r="B145" s="1302" t="s">
        <v>236</v>
      </c>
      <c r="C145" s="1262">
        <v>40</v>
      </c>
      <c r="D145" s="1256">
        <f>+E120</f>
        <v>0</v>
      </c>
      <c r="E145" s="1519">
        <f>+D145+D146</f>
        <v>0</v>
      </c>
    </row>
    <row r="146" spans="2:5" ht="96" customHeight="1">
      <c r="B146" s="1302" t="s">
        <v>237</v>
      </c>
      <c r="C146" s="1262">
        <v>60</v>
      </c>
      <c r="D146" s="1256">
        <v>0</v>
      </c>
      <c r="E146" s="1520"/>
    </row>
  </sheetData>
  <mergeCells count="44">
    <mergeCell ref="E145:E146"/>
    <mergeCell ref="B88:P88"/>
    <mergeCell ref="B91:N91"/>
    <mergeCell ref="E120:E122"/>
    <mergeCell ref="B125:N125"/>
    <mergeCell ref="J127:L127"/>
    <mergeCell ref="P127:Q127"/>
    <mergeCell ref="P128:Q128"/>
    <mergeCell ref="P129:Q129"/>
    <mergeCell ref="P130:Q130"/>
    <mergeCell ref="B135:B137"/>
    <mergeCell ref="F135:F137"/>
    <mergeCell ref="D85:E85"/>
    <mergeCell ref="P71:Q71"/>
    <mergeCell ref="P72:Q72"/>
    <mergeCell ref="P73:Q73"/>
    <mergeCell ref="P74:Q74"/>
    <mergeCell ref="P75:Q75"/>
    <mergeCell ref="P76:Q76"/>
    <mergeCell ref="P77:Q77"/>
    <mergeCell ref="P78:Q78"/>
    <mergeCell ref="P79:Q79"/>
    <mergeCell ref="B81:N81"/>
    <mergeCell ref="D84:E84"/>
    <mergeCell ref="J70:L70"/>
    <mergeCell ref="P70:Q70"/>
    <mergeCell ref="C10:E10"/>
    <mergeCell ref="B15:C15"/>
    <mergeCell ref="B16:C16"/>
    <mergeCell ref="E34:E35"/>
    <mergeCell ref="B51:B52"/>
    <mergeCell ref="C51:C52"/>
    <mergeCell ref="D51:E51"/>
    <mergeCell ref="C55:N55"/>
    <mergeCell ref="B57:N57"/>
    <mergeCell ref="O60:P60"/>
    <mergeCell ref="O61:P61"/>
    <mergeCell ref="B67:N67"/>
    <mergeCell ref="C9:N9"/>
    <mergeCell ref="B2:P2"/>
    <mergeCell ref="B4:P4"/>
    <mergeCell ref="C6:N6"/>
    <mergeCell ref="C7:N7"/>
    <mergeCell ref="C8:N8"/>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9"/>
  <sheetViews>
    <sheetView topLeftCell="A21" zoomScale="80" zoomScaleNormal="80" workbookViewId="0">
      <selection activeCell="A27" sqref="A27"/>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14.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1432</v>
      </c>
      <c r="D6" s="1507"/>
      <c r="E6" s="1507"/>
      <c r="F6" s="1507"/>
      <c r="G6" s="1507"/>
      <c r="H6" s="1507"/>
      <c r="I6" s="1507"/>
      <c r="J6" s="1507"/>
      <c r="K6" s="1507"/>
      <c r="L6" s="1507"/>
      <c r="M6" s="1507"/>
      <c r="N6" s="1508"/>
    </row>
    <row r="7" spans="2:16" ht="15.75" thickBot="1">
      <c r="B7" s="116" t="s">
        <v>4</v>
      </c>
      <c r="C7" s="1503" t="s">
        <v>1419</v>
      </c>
      <c r="D7" s="1503"/>
      <c r="E7" s="1503"/>
      <c r="F7" s="1503"/>
      <c r="G7" s="1503"/>
      <c r="H7" s="1503"/>
      <c r="I7" s="1503"/>
      <c r="J7" s="1503"/>
      <c r="K7" s="1503"/>
      <c r="L7" s="1503"/>
      <c r="M7" s="1503"/>
      <c r="N7" s="1504"/>
    </row>
    <row r="8" spans="2:16" ht="15.75" thickBot="1">
      <c r="B8" s="116" t="s">
        <v>6</v>
      </c>
      <c r="C8" s="1503" t="s">
        <v>1419</v>
      </c>
      <c r="D8" s="1503"/>
      <c r="E8" s="1503"/>
      <c r="F8" s="1503"/>
      <c r="G8" s="1503"/>
      <c r="H8" s="1503"/>
      <c r="I8" s="1503"/>
      <c r="J8" s="1503"/>
      <c r="K8" s="1503"/>
      <c r="L8" s="1503"/>
      <c r="M8" s="1503"/>
      <c r="N8" s="1504"/>
    </row>
    <row r="9" spans="2:16" ht="15.75" thickBot="1">
      <c r="B9" s="116" t="s">
        <v>7</v>
      </c>
      <c r="C9" s="1503" t="s">
        <v>1419</v>
      </c>
      <c r="D9" s="1503"/>
      <c r="E9" s="1503"/>
      <c r="F9" s="1503"/>
      <c r="G9" s="1503"/>
      <c r="H9" s="1503"/>
      <c r="I9" s="1503"/>
      <c r="J9" s="1503"/>
      <c r="K9" s="1503"/>
      <c r="L9" s="1503"/>
      <c r="M9" s="1503"/>
      <c r="N9" s="1504"/>
    </row>
    <row r="10" spans="2:16" ht="15.75" thickBot="1">
      <c r="B10" s="116" t="s">
        <v>238</v>
      </c>
      <c r="C10" s="1514">
        <v>43</v>
      </c>
      <c r="D10" s="1514"/>
      <c r="E10" s="1515"/>
      <c r="F10" s="32"/>
      <c r="G10" s="32"/>
      <c r="H10" s="32"/>
      <c r="I10" s="32"/>
      <c r="J10" s="32"/>
      <c r="K10" s="32"/>
      <c r="L10" s="32"/>
      <c r="M10" s="32"/>
      <c r="N10" s="33"/>
    </row>
    <row r="11" spans="2:16" ht="15.75" thickBot="1">
      <c r="B11" s="117" t="s">
        <v>8</v>
      </c>
      <c r="C11" s="1"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16" t="s">
        <v>9</v>
      </c>
      <c r="C14" s="1516"/>
      <c r="D14" s="144" t="s">
        <v>10</v>
      </c>
      <c r="E14" s="144" t="s">
        <v>11</v>
      </c>
      <c r="F14" s="144" t="s">
        <v>12</v>
      </c>
      <c r="G14" s="148"/>
      <c r="I14" s="41"/>
      <c r="J14" s="41"/>
      <c r="K14" s="41"/>
      <c r="L14" s="41"/>
      <c r="M14" s="41"/>
      <c r="N14" s="2"/>
    </row>
    <row r="15" spans="2:16">
      <c r="B15" s="1516"/>
      <c r="C15" s="1516"/>
      <c r="D15" s="144">
        <v>43</v>
      </c>
      <c r="E15" s="448">
        <v>626484300</v>
      </c>
      <c r="F15" s="221">
        <v>300</v>
      </c>
      <c r="G15" s="150"/>
      <c r="I15" s="45"/>
      <c r="J15" s="45"/>
      <c r="K15" s="45"/>
      <c r="L15" s="45"/>
      <c r="M15" s="45"/>
      <c r="N15" s="2"/>
    </row>
    <row r="16" spans="2:16" ht="15.75" thickBot="1">
      <c r="B16" s="1517" t="s">
        <v>13</v>
      </c>
      <c r="C16" s="1518"/>
      <c r="D16" s="144"/>
      <c r="E16" s="151">
        <f>+SUM(E15:E15)</f>
        <v>626484300</v>
      </c>
      <c r="F16" s="4">
        <f>+SUM(F15:F15)</f>
        <v>300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240</v>
      </c>
      <c r="D18" s="416"/>
      <c r="E18" s="6">
        <v>626484300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138" t="s">
        <v>21</v>
      </c>
      <c r="D24" s="138"/>
      <c r="E24" s="57"/>
      <c r="F24" s="57"/>
      <c r="G24" s="57"/>
      <c r="H24" s="57"/>
      <c r="I24" s="39"/>
      <c r="J24" s="39"/>
      <c r="K24" s="39"/>
      <c r="L24" s="39"/>
      <c r="M24" s="39"/>
      <c r="N24" s="2"/>
    </row>
    <row r="25" spans="1:14">
      <c r="A25" s="142"/>
      <c r="B25" s="59" t="s">
        <v>22</v>
      </c>
      <c r="C25" s="138" t="s">
        <v>21</v>
      </c>
      <c r="D25" s="138"/>
      <c r="E25" s="57"/>
      <c r="F25" s="57"/>
      <c r="G25" s="57"/>
      <c r="H25" s="57"/>
      <c r="I25" s="39"/>
      <c r="J25" s="39"/>
      <c r="K25" s="39"/>
      <c r="L25" s="39"/>
      <c r="M25" s="39"/>
      <c r="N25" s="2"/>
    </row>
    <row r="26" spans="1:14">
      <c r="A26" s="142"/>
      <c r="B26" s="59" t="s">
        <v>23</v>
      </c>
      <c r="C26" s="138" t="s">
        <v>21</v>
      </c>
      <c r="D26" s="138"/>
      <c r="E26" s="57"/>
      <c r="F26" s="57"/>
      <c r="G26" s="57"/>
      <c r="H26" s="57"/>
      <c r="I26" s="39"/>
      <c r="J26" s="39"/>
      <c r="K26" s="39"/>
      <c r="L26" s="39"/>
      <c r="M26" s="39"/>
      <c r="N26" s="2"/>
    </row>
    <row r="27" spans="1:14">
      <c r="A27" s="142"/>
      <c r="B27" s="59" t="s">
        <v>24</v>
      </c>
      <c r="C27" s="138"/>
      <c r="D27" s="138" t="s">
        <v>21</v>
      </c>
      <c r="E27" s="57"/>
      <c r="F27" s="57"/>
      <c r="G27" s="57"/>
      <c r="H27" s="57"/>
      <c r="I27" s="39"/>
      <c r="J27" s="39"/>
      <c r="K27" s="39"/>
      <c r="L27" s="39"/>
      <c r="M27" s="39"/>
      <c r="N27" s="2"/>
    </row>
    <row r="28" spans="1:14">
      <c r="A28" s="142"/>
      <c r="B28" s="88" t="s">
        <v>240</v>
      </c>
      <c r="C28" s="417" t="s">
        <v>21</v>
      </c>
      <c r="D28" s="417"/>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9" t="s">
        <v>17</v>
      </c>
      <c r="C32" s="9" t="s">
        <v>27</v>
      </c>
      <c r="D32" s="146" t="s">
        <v>28</v>
      </c>
      <c r="E32" s="146" t="s">
        <v>29</v>
      </c>
      <c r="F32" s="57"/>
      <c r="G32" s="57"/>
      <c r="H32" s="57"/>
      <c r="I32" s="39"/>
      <c r="J32" s="39"/>
      <c r="K32" s="39"/>
      <c r="L32" s="39"/>
      <c r="M32" s="39"/>
      <c r="N32" s="2"/>
    </row>
    <row r="33" spans="1:26" ht="51.75" customHeight="1">
      <c r="A33" s="142"/>
      <c r="B33" s="367" t="s">
        <v>30</v>
      </c>
      <c r="C33" s="163">
        <v>40</v>
      </c>
      <c r="D33" s="60">
        <f>+D118</f>
        <v>20</v>
      </c>
      <c r="E33" s="1585">
        <f>+D33+D34</f>
        <v>45</v>
      </c>
      <c r="F33" s="57"/>
      <c r="G33" s="57"/>
      <c r="H33" s="57"/>
      <c r="I33" s="39"/>
      <c r="J33" s="39"/>
      <c r="K33" s="39"/>
      <c r="L33" s="39"/>
      <c r="M33" s="39"/>
      <c r="N33" s="2"/>
    </row>
    <row r="34" spans="1:26" ht="78.75" customHeight="1">
      <c r="A34" s="142"/>
      <c r="B34" s="367" t="s">
        <v>31</v>
      </c>
      <c r="C34" s="163">
        <v>60</v>
      </c>
      <c r="D34" s="60">
        <f>+D119</f>
        <v>25</v>
      </c>
      <c r="E34" s="1586"/>
      <c r="F34" s="57"/>
      <c r="G34" s="57"/>
      <c r="H34" s="57"/>
      <c r="I34" s="39"/>
      <c r="J34" s="39"/>
      <c r="K34" s="39"/>
      <c r="L34" s="39"/>
      <c r="M34" s="39"/>
      <c r="N34" s="2"/>
    </row>
    <row r="35" spans="1:26">
      <c r="A35" s="142"/>
      <c r="C35" s="54"/>
      <c r="D35" s="45"/>
      <c r="E35" s="56"/>
      <c r="F35" s="7"/>
      <c r="G35" s="7"/>
      <c r="H35" s="7"/>
      <c r="I35" s="53"/>
      <c r="J35" s="53"/>
      <c r="K35" s="53"/>
      <c r="L35" s="53"/>
      <c r="M35" s="53"/>
    </row>
    <row r="36" spans="1:26" ht="15.75" thickBot="1">
      <c r="M36" s="1521"/>
      <c r="N36" s="1521"/>
    </row>
    <row r="37" spans="1:26">
      <c r="B37" s="8" t="s">
        <v>32</v>
      </c>
      <c r="M37" s="10"/>
      <c r="N37" s="10"/>
    </row>
    <row r="38" spans="1:26" ht="15.75" thickBot="1">
      <c r="M38" s="10"/>
      <c r="N38" s="10"/>
    </row>
    <row r="39" spans="1:26" s="39" customFormat="1" ht="109.5" customHeight="1">
      <c r="B39" s="11" t="s">
        <v>33</v>
      </c>
      <c r="C39" s="11" t="s">
        <v>34</v>
      </c>
      <c r="D39" s="11" t="s">
        <v>35</v>
      </c>
      <c r="E39" s="11" t="s">
        <v>36</v>
      </c>
      <c r="F39" s="11" t="s">
        <v>37</v>
      </c>
      <c r="G39" s="11" t="s">
        <v>38</v>
      </c>
      <c r="H39" s="11" t="s">
        <v>39</v>
      </c>
      <c r="I39" s="11" t="s">
        <v>40</v>
      </c>
      <c r="J39" s="11" t="s">
        <v>41</v>
      </c>
      <c r="K39" s="11" t="s">
        <v>42</v>
      </c>
      <c r="L39" s="11" t="s">
        <v>43</v>
      </c>
      <c r="M39" s="12" t="s">
        <v>44</v>
      </c>
      <c r="N39" s="11" t="s">
        <v>45</v>
      </c>
      <c r="O39" s="11" t="s">
        <v>46</v>
      </c>
      <c r="P39" s="13" t="s">
        <v>47</v>
      </c>
      <c r="Q39" s="13" t="s">
        <v>48</v>
      </c>
    </row>
    <row r="40" spans="1:26" s="147" customFormat="1" ht="30">
      <c r="A40" s="14">
        <v>1</v>
      </c>
      <c r="B40" s="15" t="s">
        <v>1629</v>
      </c>
      <c r="C40" s="15" t="s">
        <v>1629</v>
      </c>
      <c r="D40" s="15" t="s">
        <v>340</v>
      </c>
      <c r="E40" s="186" t="s">
        <v>1759</v>
      </c>
      <c r="F40" s="16" t="s">
        <v>18</v>
      </c>
      <c r="G40" s="99" t="s">
        <v>51</v>
      </c>
      <c r="H40" s="100">
        <v>40602</v>
      </c>
      <c r="I40" s="100">
        <v>40896</v>
      </c>
      <c r="J40" s="103" t="s">
        <v>19</v>
      </c>
      <c r="K40" s="186">
        <f>(DAYS360(H40,I40))/30</f>
        <v>9.6333333333333329</v>
      </c>
      <c r="L40" s="103"/>
      <c r="M40" s="186">
        <v>220</v>
      </c>
      <c r="N40" s="105" t="s">
        <v>51</v>
      </c>
      <c r="O40" s="418">
        <v>3301740000</v>
      </c>
      <c r="P40" s="106">
        <v>2</v>
      </c>
      <c r="Q40" s="18"/>
      <c r="R40" s="64"/>
      <c r="S40" s="64"/>
      <c r="T40" s="64"/>
      <c r="U40" s="64"/>
      <c r="V40" s="64"/>
      <c r="W40" s="64"/>
      <c r="X40" s="64"/>
      <c r="Y40" s="64"/>
      <c r="Z40" s="64"/>
    </row>
    <row r="41" spans="1:26" s="147" customFormat="1" ht="30">
      <c r="A41" s="14">
        <f>+A40+1</f>
        <v>2</v>
      </c>
      <c r="B41" s="15" t="s">
        <v>1629</v>
      </c>
      <c r="C41" s="15" t="s">
        <v>1629</v>
      </c>
      <c r="D41" s="15" t="s">
        <v>241</v>
      </c>
      <c r="E41" s="186" t="s">
        <v>1760</v>
      </c>
      <c r="F41" s="16" t="s">
        <v>18</v>
      </c>
      <c r="G41" s="99" t="s">
        <v>51</v>
      </c>
      <c r="H41" s="100">
        <v>40940</v>
      </c>
      <c r="I41" s="100">
        <v>41274</v>
      </c>
      <c r="J41" s="103" t="s">
        <v>19</v>
      </c>
      <c r="K41" s="186">
        <f t="shared" ref="K41:K42" si="0">(DAYS360(H41,I41))/30</f>
        <v>11</v>
      </c>
      <c r="L41" s="103"/>
      <c r="M41" s="186">
        <v>1080</v>
      </c>
      <c r="N41" s="105" t="s">
        <v>51</v>
      </c>
      <c r="O41" s="418">
        <v>917098041</v>
      </c>
      <c r="P41" s="106">
        <v>1</v>
      </c>
      <c r="Q41" s="18"/>
      <c r="R41" s="64"/>
      <c r="S41" s="64"/>
      <c r="T41" s="64"/>
      <c r="U41" s="64"/>
      <c r="V41" s="64"/>
      <c r="W41" s="64"/>
      <c r="X41" s="64"/>
      <c r="Y41" s="64"/>
      <c r="Z41" s="64"/>
    </row>
    <row r="42" spans="1:26" s="147" customFormat="1" ht="30">
      <c r="A42" s="14" t="s">
        <v>1761</v>
      </c>
      <c r="B42" s="15" t="s">
        <v>1629</v>
      </c>
      <c r="C42" s="15" t="s">
        <v>1629</v>
      </c>
      <c r="D42" s="15" t="s">
        <v>1422</v>
      </c>
      <c r="E42" s="186">
        <v>192140</v>
      </c>
      <c r="F42" s="16" t="s">
        <v>18</v>
      </c>
      <c r="G42" s="99" t="s">
        <v>51</v>
      </c>
      <c r="H42" s="100">
        <v>41298</v>
      </c>
      <c r="I42" s="100">
        <v>41439</v>
      </c>
      <c r="J42" s="103" t="s">
        <v>19</v>
      </c>
      <c r="K42" s="186">
        <f t="shared" si="0"/>
        <v>4.666666666666667</v>
      </c>
      <c r="L42" s="103"/>
      <c r="M42" s="186">
        <v>45</v>
      </c>
      <c r="N42" s="105" t="s">
        <v>51</v>
      </c>
      <c r="O42" s="418">
        <v>22164759</v>
      </c>
      <c r="P42" s="106">
        <v>1</v>
      </c>
      <c r="Q42" s="18"/>
      <c r="R42" s="64"/>
      <c r="S42" s="64"/>
      <c r="T42" s="64"/>
      <c r="U42" s="64"/>
      <c r="V42" s="64"/>
      <c r="W42" s="64"/>
      <c r="X42" s="64"/>
      <c r="Y42" s="64"/>
      <c r="Z42" s="64"/>
    </row>
    <row r="43" spans="1:26" s="136" customFormat="1">
      <c r="A43" s="129"/>
      <c r="B43" s="130" t="s">
        <v>29</v>
      </c>
      <c r="C43" s="131"/>
      <c r="D43" s="109"/>
      <c r="E43" s="132"/>
      <c r="F43" s="131"/>
      <c r="G43" s="99"/>
      <c r="H43" s="131"/>
      <c r="I43" s="370"/>
      <c r="J43" s="133"/>
      <c r="K43" s="1372">
        <f>SUM(K40:K42)</f>
        <v>25.3</v>
      </c>
      <c r="L43" s="109">
        <f>SUM(L40:L42)</f>
        <v>0</v>
      </c>
      <c r="M43" s="108">
        <f>SUM(M40:M42)</f>
        <v>1345</v>
      </c>
      <c r="N43" s="109">
        <f>SUM(N40:N42)</f>
        <v>0</v>
      </c>
      <c r="O43" s="134"/>
      <c r="P43" s="134"/>
      <c r="Q43" s="135"/>
    </row>
    <row r="44" spans="1:26" s="66" customFormat="1">
      <c r="E44" s="68"/>
    </row>
    <row r="45" spans="1:26" s="66" customFormat="1">
      <c r="B45" s="1587" t="s">
        <v>57</v>
      </c>
      <c r="C45" s="1587" t="s">
        <v>58</v>
      </c>
      <c r="D45" s="1589" t="s">
        <v>59</v>
      </c>
      <c r="E45" s="1589"/>
    </row>
    <row r="46" spans="1:26" s="66" customFormat="1">
      <c r="B46" s="1588"/>
      <c r="C46" s="1588"/>
      <c r="D46" s="146" t="s">
        <v>60</v>
      </c>
      <c r="E46" s="118" t="s">
        <v>61</v>
      </c>
    </row>
    <row r="47" spans="1:26" s="66" customFormat="1" ht="30.6" customHeight="1">
      <c r="B47" s="19" t="s">
        <v>62</v>
      </c>
      <c r="C47" s="160">
        <f>+K43</f>
        <v>25.3</v>
      </c>
      <c r="D47" s="71" t="s">
        <v>21</v>
      </c>
      <c r="E47" s="71"/>
      <c r="F47" s="112"/>
      <c r="G47" s="112"/>
      <c r="H47" s="112"/>
      <c r="I47" s="112"/>
      <c r="J47" s="112"/>
      <c r="K47" s="112"/>
      <c r="L47" s="112"/>
      <c r="M47" s="112"/>
    </row>
    <row r="48" spans="1:26" s="66" customFormat="1" ht="30" customHeight="1">
      <c r="B48" s="19" t="s">
        <v>64</v>
      </c>
      <c r="C48" s="160">
        <f>+M43</f>
        <v>1345</v>
      </c>
      <c r="D48" s="71" t="s">
        <v>21</v>
      </c>
      <c r="E48" s="71"/>
    </row>
    <row r="49" spans="2:17" s="66" customFormat="1">
      <c r="B49" s="113"/>
      <c r="C49" s="1512"/>
      <c r="D49" s="1512"/>
      <c r="E49" s="1512"/>
      <c r="F49" s="1512"/>
      <c r="G49" s="1512"/>
      <c r="H49" s="1512"/>
      <c r="I49" s="1512"/>
      <c r="J49" s="1512"/>
      <c r="K49" s="1512"/>
      <c r="L49" s="1512"/>
      <c r="M49" s="1512"/>
      <c r="N49" s="1512"/>
    </row>
    <row r="50" spans="2:17" ht="15.75" thickBot="1"/>
    <row r="51" spans="2:17" ht="15.75" thickBot="1">
      <c r="B51" s="1513" t="s">
        <v>65</v>
      </c>
      <c r="C51" s="1513"/>
      <c r="D51" s="1513"/>
      <c r="E51" s="1513"/>
      <c r="F51" s="1513"/>
      <c r="G51" s="1513"/>
      <c r="H51" s="1513"/>
      <c r="I51" s="1513"/>
      <c r="J51" s="1513"/>
      <c r="K51" s="1513"/>
      <c r="L51" s="1513"/>
      <c r="M51" s="1513"/>
      <c r="N51" s="1513"/>
    </row>
    <row r="54" spans="2:17" ht="105">
      <c r="B54" s="9" t="s">
        <v>66</v>
      </c>
      <c r="C54" s="22" t="s">
        <v>67</v>
      </c>
      <c r="D54" s="22" t="s">
        <v>68</v>
      </c>
      <c r="E54" s="22" t="s">
        <v>69</v>
      </c>
      <c r="F54" s="22" t="s">
        <v>70</v>
      </c>
      <c r="G54" s="22" t="s">
        <v>71</v>
      </c>
      <c r="H54" s="22" t="s">
        <v>72</v>
      </c>
      <c r="I54" s="22" t="s">
        <v>73</v>
      </c>
      <c r="J54" s="22" t="s">
        <v>74</v>
      </c>
      <c r="K54" s="22" t="s">
        <v>75</v>
      </c>
      <c r="L54" s="22" t="s">
        <v>76</v>
      </c>
      <c r="M54" s="23" t="s">
        <v>77</v>
      </c>
      <c r="N54" s="23" t="s">
        <v>78</v>
      </c>
      <c r="O54" s="1522" t="s">
        <v>79</v>
      </c>
      <c r="P54" s="1523"/>
      <c r="Q54" s="22" t="s">
        <v>80</v>
      </c>
    </row>
    <row r="55" spans="2:17" ht="47.25" customHeight="1">
      <c r="B55" s="77" t="s">
        <v>81</v>
      </c>
      <c r="C55" s="76" t="s">
        <v>251</v>
      </c>
      <c r="D55" s="76" t="s">
        <v>1762</v>
      </c>
      <c r="E55" s="76">
        <v>300</v>
      </c>
      <c r="F55" s="76"/>
      <c r="G55" s="76"/>
      <c r="H55" s="76"/>
      <c r="I55" s="76" t="s">
        <v>18</v>
      </c>
      <c r="J55" s="76" t="s">
        <v>18</v>
      </c>
      <c r="K55" s="138" t="s">
        <v>18</v>
      </c>
      <c r="L55" s="138" t="s">
        <v>18</v>
      </c>
      <c r="M55" s="138" t="s">
        <v>18</v>
      </c>
      <c r="N55" s="138" t="s">
        <v>18</v>
      </c>
      <c r="O55" s="1530"/>
      <c r="P55" s="1531"/>
      <c r="Q55" s="138" t="s">
        <v>18</v>
      </c>
    </row>
    <row r="56" spans="2:17">
      <c r="B56" s="59"/>
      <c r="C56" s="59"/>
      <c r="D56" s="59"/>
      <c r="E56" s="59"/>
      <c r="F56" s="59"/>
      <c r="G56" s="59"/>
      <c r="H56" s="59"/>
      <c r="I56" s="59"/>
      <c r="J56" s="59"/>
      <c r="K56" s="59"/>
      <c r="L56" s="59"/>
      <c r="M56" s="59"/>
      <c r="N56" s="59"/>
      <c r="O56" s="1526"/>
      <c r="P56" s="1527"/>
      <c r="Q56" s="59"/>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5" spans="2:17" ht="76.5" customHeight="1">
      <c r="B65" s="9" t="s">
        <v>88</v>
      </c>
      <c r="C65" s="9" t="s">
        <v>89</v>
      </c>
      <c r="D65" s="9" t="s">
        <v>90</v>
      </c>
      <c r="E65" s="9" t="s">
        <v>91</v>
      </c>
      <c r="F65" s="9" t="s">
        <v>92</v>
      </c>
      <c r="G65" s="9" t="s">
        <v>93</v>
      </c>
      <c r="H65" s="9" t="s">
        <v>94</v>
      </c>
      <c r="I65" s="9" t="s">
        <v>95</v>
      </c>
      <c r="J65" s="1522" t="s">
        <v>164</v>
      </c>
      <c r="K65" s="1529"/>
      <c r="L65" s="1523"/>
      <c r="M65" s="9" t="s">
        <v>97</v>
      </c>
      <c r="N65" s="9" t="s">
        <v>234</v>
      </c>
      <c r="O65" s="9" t="s">
        <v>235</v>
      </c>
      <c r="P65" s="1522" t="s">
        <v>79</v>
      </c>
      <c r="Q65" s="1523"/>
    </row>
    <row r="66" spans="2:17" s="30" customFormat="1" ht="240.75" customHeight="1">
      <c r="B66" s="78" t="s">
        <v>356</v>
      </c>
      <c r="C66" s="163" t="s">
        <v>1634</v>
      </c>
      <c r="D66" s="78" t="s">
        <v>1763</v>
      </c>
      <c r="E66" s="449">
        <v>1063810188</v>
      </c>
      <c r="F66" s="78" t="s">
        <v>1764</v>
      </c>
      <c r="G66" s="78" t="s">
        <v>1752</v>
      </c>
      <c r="H66" s="216"/>
      <c r="I66" s="91"/>
      <c r="J66" s="78" t="s">
        <v>19</v>
      </c>
      <c r="K66" s="91" t="s">
        <v>19</v>
      </c>
      <c r="L66" s="91" t="s">
        <v>19</v>
      </c>
      <c r="M66" s="78" t="s">
        <v>18</v>
      </c>
      <c r="N66" s="78" t="s">
        <v>19</v>
      </c>
      <c r="O66" s="78" t="s">
        <v>19</v>
      </c>
      <c r="P66" s="1530" t="s">
        <v>1765</v>
      </c>
      <c r="Q66" s="1531"/>
    </row>
    <row r="67" spans="2:17" s="30" customFormat="1" ht="183" customHeight="1">
      <c r="B67" s="78" t="s">
        <v>1766</v>
      </c>
      <c r="C67" s="163" t="s">
        <v>1634</v>
      </c>
      <c r="D67" s="78" t="s">
        <v>1767</v>
      </c>
      <c r="E67" s="449">
        <v>25280985</v>
      </c>
      <c r="F67" s="141" t="s">
        <v>1768</v>
      </c>
      <c r="G67" s="78" t="s">
        <v>1769</v>
      </c>
      <c r="H67" s="216">
        <v>41978</v>
      </c>
      <c r="I67" s="91"/>
      <c r="J67" s="78" t="s">
        <v>1770</v>
      </c>
      <c r="K67" s="91" t="s">
        <v>1771</v>
      </c>
      <c r="L67" s="91" t="s">
        <v>1772</v>
      </c>
      <c r="M67" s="78" t="s">
        <v>18</v>
      </c>
      <c r="N67" s="78" t="s">
        <v>18</v>
      </c>
      <c r="O67" s="78" t="s">
        <v>18</v>
      </c>
      <c r="P67" s="1528"/>
      <c r="Q67" s="1528"/>
    </row>
    <row r="68" spans="2:17" s="30" customFormat="1" ht="126" customHeight="1">
      <c r="B68" s="78" t="s">
        <v>1773</v>
      </c>
      <c r="C68" s="163" t="s">
        <v>1634</v>
      </c>
      <c r="D68" s="78" t="s">
        <v>1774</v>
      </c>
      <c r="E68" s="449">
        <v>27297061</v>
      </c>
      <c r="F68" s="78" t="s">
        <v>1775</v>
      </c>
      <c r="G68" s="78" t="s">
        <v>1776</v>
      </c>
      <c r="H68" s="216">
        <v>38527</v>
      </c>
      <c r="I68" s="78">
        <v>143835</v>
      </c>
      <c r="J68" s="78" t="s">
        <v>1777</v>
      </c>
      <c r="K68" s="78" t="s">
        <v>1778</v>
      </c>
      <c r="L68" s="78" t="s">
        <v>1779</v>
      </c>
      <c r="M68" s="78" t="s">
        <v>18</v>
      </c>
      <c r="N68" s="78" t="s">
        <v>18</v>
      </c>
      <c r="O68" s="78" t="s">
        <v>18</v>
      </c>
      <c r="P68" s="1530"/>
      <c r="Q68" s="1531"/>
    </row>
    <row r="69" spans="2:17" s="30" customFormat="1" ht="81" customHeight="1">
      <c r="B69" s="78" t="s">
        <v>1780</v>
      </c>
      <c r="C69" s="70" t="s">
        <v>1634</v>
      </c>
      <c r="D69" s="78" t="s">
        <v>1781</v>
      </c>
      <c r="E69" s="449">
        <v>34551202</v>
      </c>
      <c r="F69" s="78" t="s">
        <v>1782</v>
      </c>
      <c r="G69" s="78" t="s">
        <v>1783</v>
      </c>
      <c r="H69" s="216">
        <v>40649</v>
      </c>
      <c r="I69" s="78"/>
      <c r="J69" s="78"/>
      <c r="K69" s="78"/>
      <c r="L69" s="78"/>
      <c r="M69" s="78" t="s">
        <v>18</v>
      </c>
      <c r="N69" s="78" t="s">
        <v>19</v>
      </c>
      <c r="O69" s="78" t="s">
        <v>19</v>
      </c>
      <c r="P69" s="1530" t="s">
        <v>1784</v>
      </c>
      <c r="Q69" s="1531"/>
    </row>
    <row r="70" spans="2:17" s="30" customFormat="1">
      <c r="B70" s="93"/>
      <c r="C70" s="41"/>
      <c r="D70" s="93"/>
      <c r="E70" s="450"/>
      <c r="F70" s="93"/>
      <c r="G70" s="93"/>
      <c r="H70" s="451"/>
      <c r="I70" s="93"/>
      <c r="J70" s="93"/>
      <c r="K70" s="93"/>
      <c r="L70" s="93"/>
      <c r="M70" s="93"/>
      <c r="N70" s="93"/>
      <c r="O70" s="93"/>
      <c r="P70" s="142"/>
      <c r="Q70" s="142"/>
    </row>
    <row r="71" spans="2:17" ht="15.75" thickBot="1">
      <c r="B71" s="1553" t="s">
        <v>139</v>
      </c>
      <c r="C71" s="1554"/>
      <c r="D71" s="1554"/>
      <c r="E71" s="1554"/>
      <c r="F71" s="1554"/>
      <c r="G71" s="1554"/>
      <c r="H71" s="1554"/>
      <c r="I71" s="1554"/>
      <c r="J71" s="1554"/>
      <c r="K71" s="1554"/>
      <c r="L71" s="1554"/>
      <c r="M71" s="1554"/>
      <c r="N71" s="1555"/>
    </row>
    <row r="74" spans="2:17" ht="46.15" customHeight="1">
      <c r="B74" s="22" t="s">
        <v>17</v>
      </c>
      <c r="C74" s="22" t="s">
        <v>80</v>
      </c>
      <c r="D74" s="1522" t="s">
        <v>79</v>
      </c>
      <c r="E74" s="1523"/>
    </row>
    <row r="75" spans="2:17" ht="46.9" customHeight="1">
      <c r="B75" s="78" t="s">
        <v>140</v>
      </c>
      <c r="C75" s="60" t="s">
        <v>18</v>
      </c>
      <c r="D75" s="1556"/>
      <c r="E75" s="1556"/>
    </row>
    <row r="78" spans="2:17">
      <c r="B78" s="1505" t="s">
        <v>141</v>
      </c>
      <c r="C78" s="1506"/>
      <c r="D78" s="1506"/>
      <c r="E78" s="1506"/>
      <c r="F78" s="1506"/>
      <c r="G78" s="1506"/>
      <c r="H78" s="1506"/>
      <c r="I78" s="1506"/>
      <c r="J78" s="1506"/>
      <c r="K78" s="1506"/>
      <c r="L78" s="1506"/>
      <c r="M78" s="1506"/>
      <c r="N78" s="1506"/>
      <c r="O78" s="1506"/>
      <c r="P78" s="1506"/>
    </row>
    <row r="80" spans="2:17" ht="15.75" thickBot="1"/>
    <row r="81" spans="1:26" ht="15.75" thickBot="1">
      <c r="B81" s="1532" t="s">
        <v>142</v>
      </c>
      <c r="C81" s="1533"/>
      <c r="D81" s="1533"/>
      <c r="E81" s="1533"/>
      <c r="F81" s="1533"/>
      <c r="G81" s="1533"/>
      <c r="H81" s="1533"/>
      <c r="I81" s="1533"/>
      <c r="J81" s="1533"/>
      <c r="K81" s="1533"/>
      <c r="L81" s="1533"/>
      <c r="M81" s="1533"/>
      <c r="N81" s="1534"/>
    </row>
    <row r="83" spans="1:26" ht="15.75" thickBot="1">
      <c r="M83" s="10"/>
      <c r="N83" s="10"/>
    </row>
    <row r="84" spans="1:26" s="39" customFormat="1" ht="109.5" customHeight="1">
      <c r="B84" s="11" t="s">
        <v>33</v>
      </c>
      <c r="C84" s="11" t="s">
        <v>34</v>
      </c>
      <c r="D84" s="11" t="s">
        <v>35</v>
      </c>
      <c r="E84" s="11" t="s">
        <v>36</v>
      </c>
      <c r="F84" s="11" t="s">
        <v>37</v>
      </c>
      <c r="G84" s="11" t="s">
        <v>38</v>
      </c>
      <c r="H84" s="11" t="s">
        <v>39</v>
      </c>
      <c r="I84" s="11" t="s">
        <v>40</v>
      </c>
      <c r="J84" s="11" t="s">
        <v>41</v>
      </c>
      <c r="K84" s="11" t="s">
        <v>42</v>
      </c>
      <c r="L84" s="11" t="s">
        <v>43</v>
      </c>
      <c r="M84" s="12" t="s">
        <v>44</v>
      </c>
      <c r="N84" s="11" t="s">
        <v>45</v>
      </c>
      <c r="O84" s="11" t="s">
        <v>46</v>
      </c>
      <c r="P84" s="13" t="s">
        <v>47</v>
      </c>
      <c r="Q84" s="13" t="s">
        <v>48</v>
      </c>
    </row>
    <row r="85" spans="1:26" s="147" customFormat="1" ht="105">
      <c r="A85" s="14">
        <v>1</v>
      </c>
      <c r="B85" s="15" t="s">
        <v>1629</v>
      </c>
      <c r="C85" s="15" t="s">
        <v>1629</v>
      </c>
      <c r="D85" s="15" t="s">
        <v>340</v>
      </c>
      <c r="E85" s="441" t="s">
        <v>1785</v>
      </c>
      <c r="F85" s="281" t="s">
        <v>18</v>
      </c>
      <c r="G85" s="274" t="s">
        <v>51</v>
      </c>
      <c r="H85" s="275">
        <v>39907</v>
      </c>
      <c r="I85" s="275">
        <v>40031</v>
      </c>
      <c r="J85" s="276" t="s">
        <v>19</v>
      </c>
      <c r="K85" s="276"/>
      <c r="L85" s="277">
        <v>4.07</v>
      </c>
      <c r="M85" s="441">
        <v>4800</v>
      </c>
      <c r="N85" s="274" t="s">
        <v>51</v>
      </c>
      <c r="O85" s="278">
        <v>1391462400</v>
      </c>
      <c r="P85" s="278">
        <v>11</v>
      </c>
      <c r="Q85" s="323" t="s">
        <v>1786</v>
      </c>
      <c r="R85" s="64"/>
      <c r="S85" s="64"/>
      <c r="T85" s="64"/>
      <c r="U85" s="64"/>
      <c r="V85" s="64"/>
      <c r="W85" s="64"/>
      <c r="X85" s="64"/>
      <c r="Y85" s="64"/>
      <c r="Z85" s="64"/>
    </row>
    <row r="86" spans="1:26" s="147" customFormat="1" ht="30">
      <c r="A86" s="14">
        <f>+A85+1</f>
        <v>2</v>
      </c>
      <c r="B86" s="15" t="s">
        <v>1629</v>
      </c>
      <c r="C86" s="15" t="s">
        <v>1629</v>
      </c>
      <c r="D86" s="15" t="s">
        <v>1787</v>
      </c>
      <c r="E86" s="441" t="s">
        <v>1788</v>
      </c>
      <c r="F86" s="281" t="s">
        <v>18</v>
      </c>
      <c r="G86" s="274" t="s">
        <v>51</v>
      </c>
      <c r="H86" s="275">
        <v>40102</v>
      </c>
      <c r="I86" s="275">
        <v>40481</v>
      </c>
      <c r="J86" s="276" t="s">
        <v>19</v>
      </c>
      <c r="K86" s="277">
        <v>11</v>
      </c>
      <c r="L86" s="277">
        <v>1.47</v>
      </c>
      <c r="M86" s="441">
        <v>2280</v>
      </c>
      <c r="N86" s="274" t="s">
        <v>51</v>
      </c>
      <c r="O86" s="278">
        <v>213055189</v>
      </c>
      <c r="P86" s="278">
        <v>1</v>
      </c>
      <c r="Q86" s="323"/>
      <c r="R86" s="64"/>
      <c r="S86" s="64"/>
      <c r="T86" s="64"/>
      <c r="U86" s="64"/>
      <c r="V86" s="64"/>
      <c r="W86" s="64"/>
      <c r="X86" s="64"/>
      <c r="Y86" s="64"/>
      <c r="Z86" s="64"/>
    </row>
    <row r="87" spans="1:26" s="147" customFormat="1">
      <c r="A87" s="14"/>
      <c r="B87" s="17" t="s">
        <v>29</v>
      </c>
      <c r="C87" s="16"/>
      <c r="D87" s="15"/>
      <c r="E87" s="186"/>
      <c r="F87" s="16"/>
      <c r="G87" s="16"/>
      <c r="H87" s="16"/>
      <c r="I87" s="100"/>
      <c r="J87" s="103"/>
      <c r="K87" s="109">
        <f>SUM(K85:K86)</f>
        <v>11</v>
      </c>
      <c r="L87" s="109">
        <f>SUM(L85:L86)</f>
        <v>5.54</v>
      </c>
      <c r="M87" s="110">
        <f>SUM(M85:M86)</f>
        <v>7080</v>
      </c>
      <c r="N87" s="109">
        <f>SUM(N85:N86)</f>
        <v>0</v>
      </c>
      <c r="O87" s="106"/>
      <c r="P87" s="106"/>
      <c r="Q87" s="18"/>
    </row>
    <row r="88" spans="1:26" ht="15.75" thickBot="1">
      <c r="B88" s="66"/>
      <c r="C88" s="66"/>
      <c r="D88" s="66"/>
      <c r="E88" s="68"/>
      <c r="F88" s="66"/>
      <c r="G88" s="66"/>
      <c r="H88" s="66"/>
      <c r="I88" s="66"/>
      <c r="J88" s="66"/>
      <c r="K88" s="66"/>
      <c r="L88" s="66"/>
      <c r="M88" s="66"/>
      <c r="N88" s="66"/>
      <c r="O88" s="66"/>
      <c r="P88" s="66"/>
    </row>
    <row r="89" spans="1:26">
      <c r="B89" s="19" t="s">
        <v>156</v>
      </c>
      <c r="C89" s="452">
        <f>+K87</f>
        <v>11</v>
      </c>
      <c r="H89" s="112"/>
      <c r="I89" s="112"/>
      <c r="J89" s="112"/>
      <c r="K89" s="112"/>
      <c r="L89" s="112"/>
      <c r="M89" s="112"/>
      <c r="N89" s="66"/>
      <c r="O89" s="66"/>
      <c r="P89" s="66"/>
    </row>
    <row r="91" spans="1:26" ht="15.75" thickBot="1"/>
    <row r="92" spans="1:26" ht="37.15" customHeight="1" thickBot="1">
      <c r="B92" s="24" t="s">
        <v>157</v>
      </c>
      <c r="C92" s="25" t="s">
        <v>158</v>
      </c>
      <c r="D92" s="24" t="s">
        <v>28</v>
      </c>
      <c r="E92" s="25" t="s">
        <v>159</v>
      </c>
    </row>
    <row r="93" spans="1:26">
      <c r="B93" s="85" t="s">
        <v>160</v>
      </c>
      <c r="C93" s="86">
        <v>20</v>
      </c>
      <c r="D93" s="167">
        <v>20</v>
      </c>
      <c r="E93" s="1536">
        <f>+D93+D94+D95</f>
        <v>20</v>
      </c>
    </row>
    <row r="94" spans="1:26">
      <c r="B94" s="85" t="s">
        <v>161</v>
      </c>
      <c r="C94" s="71">
        <v>30</v>
      </c>
      <c r="D94" s="60">
        <v>0</v>
      </c>
      <c r="E94" s="1537"/>
    </row>
    <row r="95" spans="1:26" ht="15.75" thickBot="1">
      <c r="B95" s="85" t="s">
        <v>162</v>
      </c>
      <c r="C95" s="87">
        <v>40</v>
      </c>
      <c r="D95" s="168">
        <v>0</v>
      </c>
      <c r="E95" s="1538"/>
    </row>
    <row r="97" spans="2:17" ht="15.75" thickBot="1"/>
    <row r="98" spans="2:17" ht="15.75" thickBot="1">
      <c r="B98" s="1532" t="s">
        <v>163</v>
      </c>
      <c r="C98" s="1533"/>
      <c r="D98" s="1533"/>
      <c r="E98" s="1533"/>
      <c r="F98" s="1533"/>
      <c r="G98" s="1533"/>
      <c r="H98" s="1533"/>
      <c r="I98" s="1533"/>
      <c r="J98" s="1533"/>
      <c r="K98" s="1533"/>
      <c r="L98" s="1533"/>
      <c r="M98" s="1533"/>
      <c r="N98" s="1534"/>
    </row>
    <row r="100" spans="2:17" ht="75">
      <c r="B100" s="9" t="s">
        <v>88</v>
      </c>
      <c r="C100" s="9" t="s">
        <v>89</v>
      </c>
      <c r="D100" s="9" t="s">
        <v>90</v>
      </c>
      <c r="E100" s="9" t="s">
        <v>91</v>
      </c>
      <c r="F100" s="9" t="s">
        <v>92</v>
      </c>
      <c r="G100" s="9" t="s">
        <v>93</v>
      </c>
      <c r="H100" s="9" t="s">
        <v>94</v>
      </c>
      <c r="I100" s="9" t="s">
        <v>95</v>
      </c>
      <c r="J100" s="1522" t="s">
        <v>164</v>
      </c>
      <c r="K100" s="1529"/>
      <c r="L100" s="1523"/>
      <c r="M100" s="9" t="s">
        <v>97</v>
      </c>
      <c r="N100" s="9" t="s">
        <v>234</v>
      </c>
      <c r="O100" s="9" t="s">
        <v>235</v>
      </c>
      <c r="P100" s="1522" t="s">
        <v>79</v>
      </c>
      <c r="Q100" s="1523"/>
    </row>
    <row r="101" spans="2:17" s="30" customFormat="1" ht="63.75" customHeight="1">
      <c r="B101" s="217" t="s">
        <v>1789</v>
      </c>
      <c r="C101" s="413">
        <v>43</v>
      </c>
      <c r="D101" s="217" t="s">
        <v>1506</v>
      </c>
      <c r="E101" s="453">
        <v>34671385</v>
      </c>
      <c r="F101" s="217" t="s">
        <v>19</v>
      </c>
      <c r="G101" s="217" t="s">
        <v>19</v>
      </c>
      <c r="H101" s="407"/>
      <c r="I101" s="299" t="s">
        <v>19</v>
      </c>
      <c r="J101" s="217"/>
      <c r="K101" s="299"/>
      <c r="L101" s="299"/>
      <c r="M101" s="217" t="s">
        <v>18</v>
      </c>
      <c r="N101" s="217" t="s">
        <v>19</v>
      </c>
      <c r="O101" s="217" t="s">
        <v>19</v>
      </c>
      <c r="P101" s="1574" t="s">
        <v>1790</v>
      </c>
      <c r="Q101" s="1575"/>
    </row>
    <row r="102" spans="2:17" s="30" customFormat="1" ht="195">
      <c r="B102" s="217" t="s">
        <v>1073</v>
      </c>
      <c r="C102" s="413">
        <v>43</v>
      </c>
      <c r="D102" s="217" t="s">
        <v>1791</v>
      </c>
      <c r="E102" s="453">
        <v>34671800</v>
      </c>
      <c r="F102" s="217" t="s">
        <v>1792</v>
      </c>
      <c r="G102" s="217" t="s">
        <v>1793</v>
      </c>
      <c r="H102" s="407">
        <v>38611</v>
      </c>
      <c r="I102" s="299"/>
      <c r="J102" s="217" t="s">
        <v>1794</v>
      </c>
      <c r="K102" s="299" t="s">
        <v>1795</v>
      </c>
      <c r="L102" s="299" t="s">
        <v>1796</v>
      </c>
      <c r="M102" s="217" t="s">
        <v>18</v>
      </c>
      <c r="N102" s="217" t="s">
        <v>1797</v>
      </c>
      <c r="O102" s="217" t="s">
        <v>18</v>
      </c>
      <c r="P102" s="1574"/>
      <c r="Q102" s="1575"/>
    </row>
    <row r="103" spans="2:17" s="30" customFormat="1" ht="30">
      <c r="B103" s="217" t="s">
        <v>1798</v>
      </c>
      <c r="C103" s="413">
        <v>43</v>
      </c>
      <c r="D103" s="217" t="s">
        <v>1799</v>
      </c>
      <c r="E103" s="453">
        <v>34331312</v>
      </c>
      <c r="F103" s="217" t="s">
        <v>1509</v>
      </c>
      <c r="G103" s="217" t="s">
        <v>1624</v>
      </c>
      <c r="H103" s="407">
        <v>40144</v>
      </c>
      <c r="I103" s="299"/>
      <c r="J103" s="217" t="s">
        <v>19</v>
      </c>
      <c r="K103" s="299" t="s">
        <v>19</v>
      </c>
      <c r="L103" s="299" t="s">
        <v>19</v>
      </c>
      <c r="M103" s="217" t="s">
        <v>18</v>
      </c>
      <c r="N103" s="217" t="s">
        <v>19</v>
      </c>
      <c r="O103" s="217" t="s">
        <v>19</v>
      </c>
      <c r="P103" s="1574" t="s">
        <v>1800</v>
      </c>
      <c r="Q103" s="1575"/>
    </row>
    <row r="104" spans="2:17" s="30" customFormat="1" ht="30">
      <c r="B104" s="217" t="s">
        <v>1801</v>
      </c>
      <c r="C104" s="413">
        <v>43</v>
      </c>
      <c r="D104" s="217" t="s">
        <v>1802</v>
      </c>
      <c r="E104" s="453">
        <v>25586914</v>
      </c>
      <c r="F104" s="217" t="s">
        <v>1038</v>
      </c>
      <c r="G104" s="217" t="s">
        <v>1624</v>
      </c>
      <c r="H104" s="407">
        <v>40515</v>
      </c>
      <c r="I104" s="217"/>
      <c r="J104" s="217" t="s">
        <v>19</v>
      </c>
      <c r="K104" s="217" t="s">
        <v>19</v>
      </c>
      <c r="L104" s="217" t="s">
        <v>19</v>
      </c>
      <c r="M104" s="217" t="s">
        <v>18</v>
      </c>
      <c r="N104" s="217" t="s">
        <v>19</v>
      </c>
      <c r="O104" s="217" t="s">
        <v>19</v>
      </c>
      <c r="P104" s="1574" t="s">
        <v>1803</v>
      </c>
      <c r="Q104" s="1575"/>
    </row>
    <row r="105" spans="2:17" s="30" customFormat="1" ht="30">
      <c r="B105" s="217" t="s">
        <v>1804</v>
      </c>
      <c r="C105" s="217">
        <v>43</v>
      </c>
      <c r="D105" s="217" t="s">
        <v>1805</v>
      </c>
      <c r="E105" s="453">
        <v>76028577</v>
      </c>
      <c r="F105" s="217" t="s">
        <v>1751</v>
      </c>
      <c r="G105" s="217" t="s">
        <v>1624</v>
      </c>
      <c r="H105" s="217" t="s">
        <v>1806</v>
      </c>
      <c r="I105" s="217"/>
      <c r="J105" s="217"/>
      <c r="K105" s="217"/>
      <c r="L105" s="217"/>
      <c r="M105" s="217"/>
      <c r="N105" s="217" t="s">
        <v>19</v>
      </c>
      <c r="O105" s="217" t="s">
        <v>19</v>
      </c>
      <c r="P105" s="1574" t="s">
        <v>1807</v>
      </c>
      <c r="Q105" s="1575"/>
    </row>
    <row r="106" spans="2:17" s="30" customFormat="1">
      <c r="B106" s="217" t="s">
        <v>1628</v>
      </c>
      <c r="C106" s="217">
        <v>43</v>
      </c>
      <c r="D106" s="217" t="s">
        <v>1808</v>
      </c>
      <c r="E106" s="453">
        <v>29673043</v>
      </c>
      <c r="F106" s="217" t="s">
        <v>1809</v>
      </c>
      <c r="G106" s="217" t="s">
        <v>1810</v>
      </c>
      <c r="H106" s="407">
        <v>40019</v>
      </c>
      <c r="I106" s="217"/>
      <c r="J106" s="217" t="s">
        <v>19</v>
      </c>
      <c r="K106" s="217" t="s">
        <v>19</v>
      </c>
      <c r="L106" s="217" t="s">
        <v>19</v>
      </c>
      <c r="M106" s="217" t="s">
        <v>18</v>
      </c>
      <c r="N106" s="217" t="s">
        <v>19</v>
      </c>
      <c r="O106" s="217" t="s">
        <v>19</v>
      </c>
      <c r="P106" s="1574" t="s">
        <v>1811</v>
      </c>
      <c r="Q106" s="1575"/>
    </row>
    <row r="107" spans="2:17" s="30" customFormat="1">
      <c r="B107" s="292"/>
      <c r="C107" s="292"/>
      <c r="D107" s="292"/>
      <c r="E107" s="454"/>
      <c r="F107" s="455"/>
      <c r="G107" s="456"/>
      <c r="H107" s="457"/>
      <c r="I107" s="456"/>
      <c r="J107" s="456"/>
      <c r="K107" s="456"/>
      <c r="L107" s="456"/>
      <c r="M107" s="456"/>
      <c r="N107" s="456"/>
      <c r="O107" s="456"/>
      <c r="P107" s="261"/>
      <c r="Q107" s="261"/>
    </row>
    <row r="108" spans="2:17" ht="30">
      <c r="B108" s="145" t="s">
        <v>17</v>
      </c>
      <c r="C108" s="145" t="s">
        <v>157</v>
      </c>
      <c r="D108" s="458" t="s">
        <v>158</v>
      </c>
      <c r="E108" s="145" t="s">
        <v>28</v>
      </c>
      <c r="F108" s="9" t="s">
        <v>228</v>
      </c>
      <c r="G108" s="178"/>
    </row>
    <row r="109" spans="2:17" ht="120.75" customHeight="1">
      <c r="B109" s="1540" t="s">
        <v>229</v>
      </c>
      <c r="C109" s="115" t="s">
        <v>230</v>
      </c>
      <c r="D109" s="138">
        <v>25</v>
      </c>
      <c r="E109" s="60">
        <v>25</v>
      </c>
      <c r="F109" s="1541">
        <f>+E109+E110+E111</f>
        <v>25</v>
      </c>
      <c r="G109" s="27"/>
    </row>
    <row r="110" spans="2:17" ht="76.150000000000006" customHeight="1">
      <c r="B110" s="1540"/>
      <c r="C110" s="115" t="s">
        <v>231</v>
      </c>
      <c r="D110" s="141">
        <v>25</v>
      </c>
      <c r="E110" s="60">
        <v>0</v>
      </c>
      <c r="F110" s="1542"/>
      <c r="G110" s="27"/>
    </row>
    <row r="111" spans="2:17" ht="69" customHeight="1">
      <c r="B111" s="1540"/>
      <c r="C111" s="115" t="s">
        <v>232</v>
      </c>
      <c r="D111" s="138">
        <v>10</v>
      </c>
      <c r="E111" s="60">
        <v>0</v>
      </c>
      <c r="F111" s="1543"/>
      <c r="G111" s="27"/>
    </row>
    <row r="112" spans="2:17">
      <c r="C112" s="57"/>
    </row>
    <row r="114" spans="2:5">
      <c r="B114" s="8" t="s">
        <v>233</v>
      </c>
    </row>
    <row r="117" spans="2:5">
      <c r="B117" s="9" t="s">
        <v>17</v>
      </c>
      <c r="C117" s="9" t="s">
        <v>27</v>
      </c>
      <c r="D117" s="146" t="s">
        <v>28</v>
      </c>
      <c r="E117" s="146" t="s">
        <v>29</v>
      </c>
    </row>
    <row r="118" spans="2:5" ht="61.5" customHeight="1">
      <c r="B118" s="367" t="s">
        <v>236</v>
      </c>
      <c r="C118" s="141">
        <v>40</v>
      </c>
      <c r="D118" s="138">
        <f>+E93</f>
        <v>20</v>
      </c>
      <c r="E118" s="1519">
        <f>+D118+D119</f>
        <v>45</v>
      </c>
    </row>
    <row r="119" spans="2:5" ht="68.25" customHeight="1">
      <c r="B119" s="367" t="s">
        <v>237</v>
      </c>
      <c r="C119" s="141">
        <v>60</v>
      </c>
      <c r="D119" s="138">
        <f>+F109</f>
        <v>25</v>
      </c>
      <c r="E119" s="1520"/>
    </row>
  </sheetData>
  <mergeCells count="44">
    <mergeCell ref="E118:E119"/>
    <mergeCell ref="B98:N98"/>
    <mergeCell ref="J100:L100"/>
    <mergeCell ref="P100:Q100"/>
    <mergeCell ref="P101:Q101"/>
    <mergeCell ref="P102:Q102"/>
    <mergeCell ref="P103:Q103"/>
    <mergeCell ref="P104:Q104"/>
    <mergeCell ref="P105:Q105"/>
    <mergeCell ref="P106:Q106"/>
    <mergeCell ref="B109:B111"/>
    <mergeCell ref="F109:F111"/>
    <mergeCell ref="O54:P54"/>
    <mergeCell ref="O55:P55"/>
    <mergeCell ref="O56:P56"/>
    <mergeCell ref="E93:E95"/>
    <mergeCell ref="J65:L65"/>
    <mergeCell ref="P65:Q65"/>
    <mergeCell ref="P66:Q66"/>
    <mergeCell ref="P67:Q67"/>
    <mergeCell ref="P68:Q68"/>
    <mergeCell ref="P69:Q69"/>
    <mergeCell ref="B71:N71"/>
    <mergeCell ref="D74:E74"/>
    <mergeCell ref="D75:E75"/>
    <mergeCell ref="B78:P78"/>
    <mergeCell ref="B81:N81"/>
    <mergeCell ref="B62:N62"/>
    <mergeCell ref="C10:E10"/>
    <mergeCell ref="B14:C15"/>
    <mergeCell ref="B16:C16"/>
    <mergeCell ref="E33:E34"/>
    <mergeCell ref="M36:N36"/>
    <mergeCell ref="B45:B46"/>
    <mergeCell ref="C45:C46"/>
    <mergeCell ref="D45:E45"/>
    <mergeCell ref="C49:N49"/>
    <mergeCell ref="B51:N51"/>
    <mergeCell ref="C9:N9"/>
    <mergeCell ref="B2:P2"/>
    <mergeCell ref="B4:P4"/>
    <mergeCell ref="C6:N6"/>
    <mergeCell ref="C7:N7"/>
    <mergeCell ref="C8:N8"/>
  </mergeCells>
  <dataValidations count="2">
    <dataValidation type="list" allowBlank="1" showInputMessage="1" showErrorMessage="1" sqref="WVE983035 A65531 IS65531 SO65531 ACK65531 AMG65531 AWC65531 BFY65531 BPU65531 BZQ65531 CJM65531 CTI65531 DDE65531 DNA65531 DWW65531 EGS65531 EQO65531 FAK65531 FKG65531 FUC65531 GDY65531 GNU65531 GXQ65531 HHM65531 HRI65531 IBE65531 ILA65531 IUW65531 JES65531 JOO65531 JYK65531 KIG65531 KSC65531 LBY65531 LLU65531 LVQ65531 MFM65531 MPI65531 MZE65531 NJA65531 NSW65531 OCS65531 OMO65531 OWK65531 PGG65531 PQC65531 PZY65531 QJU65531 QTQ65531 RDM65531 RNI65531 RXE65531 SHA65531 SQW65531 TAS65531 TKO65531 TUK65531 UEG65531 UOC65531 UXY65531 VHU65531 VRQ65531 WBM65531 WLI65531 WVE65531 A131067 IS131067 SO131067 ACK131067 AMG131067 AWC131067 BFY131067 BPU131067 BZQ131067 CJM131067 CTI131067 DDE131067 DNA131067 DWW131067 EGS131067 EQO131067 FAK131067 FKG131067 FUC131067 GDY131067 GNU131067 GXQ131067 HHM131067 HRI131067 IBE131067 ILA131067 IUW131067 JES131067 JOO131067 JYK131067 KIG131067 KSC131067 LBY131067 LLU131067 LVQ131067 MFM131067 MPI131067 MZE131067 NJA131067 NSW131067 OCS131067 OMO131067 OWK131067 PGG131067 PQC131067 PZY131067 QJU131067 QTQ131067 RDM131067 RNI131067 RXE131067 SHA131067 SQW131067 TAS131067 TKO131067 TUK131067 UEG131067 UOC131067 UXY131067 VHU131067 VRQ131067 WBM131067 WLI131067 WVE131067 A196603 IS196603 SO196603 ACK196603 AMG196603 AWC196603 BFY196603 BPU196603 BZQ196603 CJM196603 CTI196603 DDE196603 DNA196603 DWW196603 EGS196603 EQO196603 FAK196603 FKG196603 FUC196603 GDY196603 GNU196603 GXQ196603 HHM196603 HRI196603 IBE196603 ILA196603 IUW196603 JES196603 JOO196603 JYK196603 KIG196603 KSC196603 LBY196603 LLU196603 LVQ196603 MFM196603 MPI196603 MZE196603 NJA196603 NSW196603 OCS196603 OMO196603 OWK196603 PGG196603 PQC196603 PZY196603 QJU196603 QTQ196603 RDM196603 RNI196603 RXE196603 SHA196603 SQW196603 TAS196603 TKO196603 TUK196603 UEG196603 UOC196603 UXY196603 VHU196603 VRQ196603 WBM196603 WLI196603 WVE196603 A262139 IS262139 SO262139 ACK262139 AMG262139 AWC262139 BFY262139 BPU262139 BZQ262139 CJM262139 CTI262139 DDE262139 DNA262139 DWW262139 EGS262139 EQO262139 FAK262139 FKG262139 FUC262139 GDY262139 GNU262139 GXQ262139 HHM262139 HRI262139 IBE262139 ILA262139 IUW262139 JES262139 JOO262139 JYK262139 KIG262139 KSC262139 LBY262139 LLU262139 LVQ262139 MFM262139 MPI262139 MZE262139 NJA262139 NSW262139 OCS262139 OMO262139 OWK262139 PGG262139 PQC262139 PZY262139 QJU262139 QTQ262139 RDM262139 RNI262139 RXE262139 SHA262139 SQW262139 TAS262139 TKO262139 TUK262139 UEG262139 UOC262139 UXY262139 VHU262139 VRQ262139 WBM262139 WLI262139 WVE262139 A327675 IS327675 SO327675 ACK327675 AMG327675 AWC327675 BFY327675 BPU327675 BZQ327675 CJM327675 CTI327675 DDE327675 DNA327675 DWW327675 EGS327675 EQO327675 FAK327675 FKG327675 FUC327675 GDY327675 GNU327675 GXQ327675 HHM327675 HRI327675 IBE327675 ILA327675 IUW327675 JES327675 JOO327675 JYK327675 KIG327675 KSC327675 LBY327675 LLU327675 LVQ327675 MFM327675 MPI327675 MZE327675 NJA327675 NSW327675 OCS327675 OMO327675 OWK327675 PGG327675 PQC327675 PZY327675 QJU327675 QTQ327675 RDM327675 RNI327675 RXE327675 SHA327675 SQW327675 TAS327675 TKO327675 TUK327675 UEG327675 UOC327675 UXY327675 VHU327675 VRQ327675 WBM327675 WLI327675 WVE327675 A393211 IS393211 SO393211 ACK393211 AMG393211 AWC393211 BFY393211 BPU393211 BZQ393211 CJM393211 CTI393211 DDE393211 DNA393211 DWW393211 EGS393211 EQO393211 FAK393211 FKG393211 FUC393211 GDY393211 GNU393211 GXQ393211 HHM393211 HRI393211 IBE393211 ILA393211 IUW393211 JES393211 JOO393211 JYK393211 KIG393211 KSC393211 LBY393211 LLU393211 LVQ393211 MFM393211 MPI393211 MZE393211 NJA393211 NSW393211 OCS393211 OMO393211 OWK393211 PGG393211 PQC393211 PZY393211 QJU393211 QTQ393211 RDM393211 RNI393211 RXE393211 SHA393211 SQW393211 TAS393211 TKO393211 TUK393211 UEG393211 UOC393211 UXY393211 VHU393211 VRQ393211 WBM393211 WLI393211 WVE393211 A458747 IS458747 SO458747 ACK458747 AMG458747 AWC458747 BFY458747 BPU458747 BZQ458747 CJM458747 CTI458747 DDE458747 DNA458747 DWW458747 EGS458747 EQO458747 FAK458747 FKG458747 FUC458747 GDY458747 GNU458747 GXQ458747 HHM458747 HRI458747 IBE458747 ILA458747 IUW458747 JES458747 JOO458747 JYK458747 KIG458747 KSC458747 LBY458747 LLU458747 LVQ458747 MFM458747 MPI458747 MZE458747 NJA458747 NSW458747 OCS458747 OMO458747 OWK458747 PGG458747 PQC458747 PZY458747 QJU458747 QTQ458747 RDM458747 RNI458747 RXE458747 SHA458747 SQW458747 TAS458747 TKO458747 TUK458747 UEG458747 UOC458747 UXY458747 VHU458747 VRQ458747 WBM458747 WLI458747 WVE458747 A524283 IS524283 SO524283 ACK524283 AMG524283 AWC524283 BFY524283 BPU524283 BZQ524283 CJM524283 CTI524283 DDE524283 DNA524283 DWW524283 EGS524283 EQO524283 FAK524283 FKG524283 FUC524283 GDY524283 GNU524283 GXQ524283 HHM524283 HRI524283 IBE524283 ILA524283 IUW524283 JES524283 JOO524283 JYK524283 KIG524283 KSC524283 LBY524283 LLU524283 LVQ524283 MFM524283 MPI524283 MZE524283 NJA524283 NSW524283 OCS524283 OMO524283 OWK524283 PGG524283 PQC524283 PZY524283 QJU524283 QTQ524283 RDM524283 RNI524283 RXE524283 SHA524283 SQW524283 TAS524283 TKO524283 TUK524283 UEG524283 UOC524283 UXY524283 VHU524283 VRQ524283 WBM524283 WLI524283 WVE524283 A589819 IS589819 SO589819 ACK589819 AMG589819 AWC589819 BFY589819 BPU589819 BZQ589819 CJM589819 CTI589819 DDE589819 DNA589819 DWW589819 EGS589819 EQO589819 FAK589819 FKG589819 FUC589819 GDY589819 GNU589819 GXQ589819 HHM589819 HRI589819 IBE589819 ILA589819 IUW589819 JES589819 JOO589819 JYK589819 KIG589819 KSC589819 LBY589819 LLU589819 LVQ589819 MFM589819 MPI589819 MZE589819 NJA589819 NSW589819 OCS589819 OMO589819 OWK589819 PGG589819 PQC589819 PZY589819 QJU589819 QTQ589819 RDM589819 RNI589819 RXE589819 SHA589819 SQW589819 TAS589819 TKO589819 TUK589819 UEG589819 UOC589819 UXY589819 VHU589819 VRQ589819 WBM589819 WLI589819 WVE589819 A655355 IS655355 SO655355 ACK655355 AMG655355 AWC655355 BFY655355 BPU655355 BZQ655355 CJM655355 CTI655355 DDE655355 DNA655355 DWW655355 EGS655355 EQO655355 FAK655355 FKG655355 FUC655355 GDY655355 GNU655355 GXQ655355 HHM655355 HRI655355 IBE655355 ILA655355 IUW655355 JES655355 JOO655355 JYK655355 KIG655355 KSC655355 LBY655355 LLU655355 LVQ655355 MFM655355 MPI655355 MZE655355 NJA655355 NSW655355 OCS655355 OMO655355 OWK655355 PGG655355 PQC655355 PZY655355 QJU655355 QTQ655355 RDM655355 RNI655355 RXE655355 SHA655355 SQW655355 TAS655355 TKO655355 TUK655355 UEG655355 UOC655355 UXY655355 VHU655355 VRQ655355 WBM655355 WLI655355 WVE655355 A720891 IS720891 SO720891 ACK720891 AMG720891 AWC720891 BFY720891 BPU720891 BZQ720891 CJM720891 CTI720891 DDE720891 DNA720891 DWW720891 EGS720891 EQO720891 FAK720891 FKG720891 FUC720891 GDY720891 GNU720891 GXQ720891 HHM720891 HRI720891 IBE720891 ILA720891 IUW720891 JES720891 JOO720891 JYK720891 KIG720891 KSC720891 LBY720891 LLU720891 LVQ720891 MFM720891 MPI720891 MZE720891 NJA720891 NSW720891 OCS720891 OMO720891 OWK720891 PGG720891 PQC720891 PZY720891 QJU720891 QTQ720891 RDM720891 RNI720891 RXE720891 SHA720891 SQW720891 TAS720891 TKO720891 TUK720891 UEG720891 UOC720891 UXY720891 VHU720891 VRQ720891 WBM720891 WLI720891 WVE720891 A786427 IS786427 SO786427 ACK786427 AMG786427 AWC786427 BFY786427 BPU786427 BZQ786427 CJM786427 CTI786427 DDE786427 DNA786427 DWW786427 EGS786427 EQO786427 FAK786427 FKG786427 FUC786427 GDY786427 GNU786427 GXQ786427 HHM786427 HRI786427 IBE786427 ILA786427 IUW786427 JES786427 JOO786427 JYK786427 KIG786427 KSC786427 LBY786427 LLU786427 LVQ786427 MFM786427 MPI786427 MZE786427 NJA786427 NSW786427 OCS786427 OMO786427 OWK786427 PGG786427 PQC786427 PZY786427 QJU786427 QTQ786427 RDM786427 RNI786427 RXE786427 SHA786427 SQW786427 TAS786427 TKO786427 TUK786427 UEG786427 UOC786427 UXY786427 VHU786427 VRQ786427 WBM786427 WLI786427 WVE786427 A851963 IS851963 SO851963 ACK851963 AMG851963 AWC851963 BFY851963 BPU851963 BZQ851963 CJM851963 CTI851963 DDE851963 DNA851963 DWW851963 EGS851963 EQO851963 FAK851963 FKG851963 FUC851963 GDY851963 GNU851963 GXQ851963 HHM851963 HRI851963 IBE851963 ILA851963 IUW851963 JES851963 JOO851963 JYK851963 KIG851963 KSC851963 LBY851963 LLU851963 LVQ851963 MFM851963 MPI851963 MZE851963 NJA851963 NSW851963 OCS851963 OMO851963 OWK851963 PGG851963 PQC851963 PZY851963 QJU851963 QTQ851963 RDM851963 RNI851963 RXE851963 SHA851963 SQW851963 TAS851963 TKO851963 TUK851963 UEG851963 UOC851963 UXY851963 VHU851963 VRQ851963 WBM851963 WLI851963 WVE851963 A917499 IS917499 SO917499 ACK917499 AMG917499 AWC917499 BFY917499 BPU917499 BZQ917499 CJM917499 CTI917499 DDE917499 DNA917499 DWW917499 EGS917499 EQO917499 FAK917499 FKG917499 FUC917499 GDY917499 GNU917499 GXQ917499 HHM917499 HRI917499 IBE917499 ILA917499 IUW917499 JES917499 JOO917499 JYK917499 KIG917499 KSC917499 LBY917499 LLU917499 LVQ917499 MFM917499 MPI917499 MZE917499 NJA917499 NSW917499 OCS917499 OMO917499 OWK917499 PGG917499 PQC917499 PZY917499 QJU917499 QTQ917499 RDM917499 RNI917499 RXE917499 SHA917499 SQW917499 TAS917499 TKO917499 TUK917499 UEG917499 UOC917499 UXY917499 VHU917499 VRQ917499 WBM917499 WLI917499 WVE917499 A983035 IS983035 SO983035 ACK983035 AMG983035 AWC983035 BFY983035 BPU983035 BZQ983035 CJM983035 CTI983035 DDE983035 DNA983035 DWW983035 EGS983035 EQO983035 FAK983035 FKG983035 FUC983035 GDY983035 GNU983035 GXQ983035 HHM983035 HRI983035 IBE983035 ILA983035 IUW983035 JES983035 JOO983035 JYK983035 KIG983035 KSC983035 LBY983035 LLU983035 LVQ983035 MFM983035 MPI983035 MZE983035 NJA983035 NSW983035 OCS983035 OMO983035 OWK983035 PGG983035 PQC983035 PZY983035 QJU983035 QTQ983035 RDM983035 RNI983035 RXE983035 SHA983035 SQW983035 TAS983035 TKO983035 TUK983035 UEG983035 UOC983035 UXY983035 VHU983035 VRQ983035 WBM983035 WLI983035 WVE18:WVE35 WLI18:WLI35 WBM18:WBM35 VRQ18:VRQ35 VHU18:VHU35 UXY18:UXY35 UOC18:UOC35 UEG18:UEG35 TUK18:TUK35 TKO18:TKO35 TAS18:TAS35 SQW18:SQW35 SHA18:SHA35 RXE18:RXE35 RNI18:RNI35 RDM18:RDM35 QTQ18:QTQ35 QJU18:QJU35 PZY18:PZY35 PQC18:PQC35 PGG18:PGG35 OWK18:OWK35 OMO18:OMO35 OCS18:OCS35 NSW18:NSW35 NJA18:NJA35 MZE18:MZE35 MPI18:MPI35 MFM18:MFM35 LVQ18:LVQ35 LLU18:LLU35 LBY18:LBY35 KSC18:KSC35 KIG18:KIG35 JYK18:JYK35 JOO18:JOO35 JES18:JES35 IUW18:IUW35 ILA18:ILA35 IBE18:IBE35 HRI18:HRI35 HHM18:HHM35 GXQ18:GXQ35 GNU18:GNU35 GDY18:GDY35 FUC18:FUC35 FKG18:FKG35 FAK18:FAK35 EQO18:EQO35 EGS18:EGS35 DWW18:DWW35 DNA18:DNA35 DDE18:DDE35 CTI18:CTI35 CJM18:CJM35 BZQ18:BZQ35 BPU18:BPU35 BFY18:BFY35 AWC18:AWC35 AMG18:AMG35 ACK18:ACK35 SO18:SO35 IS18:IS35 A18:A35">
      <formula1>"1,2,3,4,5"</formula1>
    </dataValidation>
    <dataValidation type="decimal" allowBlank="1" showInputMessage="1" showErrorMessage="1" sqref="WVH983035 WLL983035 C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C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C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C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C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C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C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C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C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C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C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C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C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C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C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VH18:WVH35 WLL18:WLL35 WBP18:WBP35 VRT18:VRT35 VHX18:VHX35 UYB18:UYB35 UOF18:UOF35 UEJ18:UEJ35 TUN18:TUN35 TKR18:TKR35 TAV18:TAV35 SQZ18:SQZ35 SHD18:SHD35 RXH18:RXH35 RNL18:RNL35 RDP18:RDP35 QTT18:QTT35 QJX18:QJX35 QAB18:QAB35 PQF18:PQF35 PGJ18:PGJ35 OWN18:OWN35 OMR18:OMR35 OCV18:OCV35 NSZ18:NSZ35 NJD18:NJD35 MZH18:MZH35 MPL18:MPL35 MFP18:MFP35 LVT18:LVT35 LLX18:LLX35 LCB18:LCB35 KSF18:KSF35 KIJ18:KIJ35 JYN18:JYN35 JOR18:JOR35 JEV18:JEV35 IUZ18:IUZ35 ILD18:ILD35 IBH18:IBH35 HRL18:HRL35 HHP18:HHP35 GXT18:GXT35 GNX18:GNX35 GEB18:GEB35 FUF18:FUF35 FKJ18:FKJ35 FAN18:FAN35 EQR18:EQR35 EGV18:EGV35 DWZ18:DWZ35 DND18:DND35 DDH18:DDH35 CTL18:CTL35 CJP18:CJP35 BZT18:BZT35 BPX18:BPX35 BGB18:BGB35 AWF18:AWF35 AMJ18:AMJ35 ACN18:ACN35 SR18:SR35 IV18:IV35">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22.85546875" style="28" customWidth="1"/>
    <col min="9" max="9" width="20.5703125" style="28" customWidth="1"/>
    <col min="10" max="10" width="24.28515625" style="28" customWidth="1"/>
    <col min="11" max="11" width="22.42578125" style="28" customWidth="1"/>
    <col min="12" max="12" width="22.28515625" style="28" customWidth="1"/>
    <col min="13" max="13" width="23.42578125" style="28" customWidth="1"/>
    <col min="14" max="14" width="27.140625" style="28" customWidth="1"/>
    <col min="15" max="15" width="26.140625" style="28" customWidth="1"/>
    <col min="16" max="16" width="19.5703125" style="28" bestFit="1" customWidth="1"/>
    <col min="17" max="17" width="52"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6736</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148"/>
      <c r="I14" s="41"/>
      <c r="J14" s="41"/>
      <c r="K14" s="41"/>
      <c r="L14" s="41"/>
      <c r="M14" s="41"/>
      <c r="N14" s="1289"/>
    </row>
    <row r="15" spans="2:16" ht="45" customHeight="1">
      <c r="B15" s="1517" t="s">
        <v>9</v>
      </c>
      <c r="C15" s="1518"/>
      <c r="D15" s="1265">
        <v>30</v>
      </c>
      <c r="E15" s="42">
        <v>1570387312</v>
      </c>
      <c r="F15" s="149">
        <v>752</v>
      </c>
      <c r="G15" s="150"/>
      <c r="I15" s="45"/>
      <c r="J15" s="45"/>
      <c r="K15" s="45"/>
      <c r="L15" s="45"/>
      <c r="M15" s="45"/>
      <c r="N15" s="1289"/>
    </row>
    <row r="16" spans="2:16" ht="15.75" thickBot="1">
      <c r="B16" s="1517" t="s">
        <v>13</v>
      </c>
      <c r="C16" s="1518"/>
      <c r="D16" s="1265"/>
      <c r="E16" s="151">
        <f>SUM(E15:E15)</f>
        <v>1570387312</v>
      </c>
      <c r="F16" s="497">
        <v>752</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+F15*0.8</f>
        <v>601.6</v>
      </c>
      <c r="D18" s="195"/>
      <c r="E18" s="6">
        <f>E16</f>
        <v>1570387312</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t="s">
        <v>21</v>
      </c>
      <c r="D27" s="1256"/>
      <c r="E27" s="57"/>
      <c r="F27" s="57"/>
      <c r="G27" s="57"/>
      <c r="H27" s="57"/>
      <c r="I27" s="39"/>
      <c r="J27" s="39"/>
      <c r="K27" s="39"/>
      <c r="L27" s="39"/>
      <c r="M27" s="39"/>
      <c r="N27" s="1289"/>
    </row>
    <row r="28" spans="1:14">
      <c r="A28" s="142"/>
      <c r="B28" s="59" t="s">
        <v>1899</v>
      </c>
      <c r="C28" s="1256" t="s">
        <v>21</v>
      </c>
      <c r="D28" s="1256"/>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30">
      <c r="A34" s="142"/>
      <c r="B34" s="1302" t="s">
        <v>30</v>
      </c>
      <c r="C34" s="1262">
        <v>40</v>
      </c>
      <c r="D34" s="1256">
        <v>0</v>
      </c>
      <c r="E34" s="1519">
        <f>+D34+D35</f>
        <v>0</v>
      </c>
      <c r="F34" s="1278"/>
      <c r="G34" s="57"/>
      <c r="H34" s="57"/>
      <c r="I34" s="39"/>
      <c r="J34" s="39"/>
      <c r="K34" s="39"/>
      <c r="L34" s="39"/>
      <c r="M34" s="39"/>
      <c r="N34" s="1289"/>
    </row>
    <row r="35" spans="1:26" ht="60">
      <c r="A35" s="142"/>
      <c r="B35" s="1302" t="s">
        <v>31</v>
      </c>
      <c r="C35" s="1262">
        <v>60</v>
      </c>
      <c r="D35" s="1256">
        <f>+F146</f>
        <v>0</v>
      </c>
      <c r="E35" s="1520"/>
      <c r="F35" s="1243"/>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90" customHeight="1">
      <c r="A41" s="1311">
        <v>1</v>
      </c>
      <c r="B41" s="15" t="s">
        <v>6517</v>
      </c>
      <c r="C41" s="15" t="s">
        <v>6517</v>
      </c>
      <c r="D41" s="15" t="s">
        <v>6518</v>
      </c>
      <c r="E41" s="15" t="s">
        <v>6519</v>
      </c>
      <c r="F41" s="15" t="s">
        <v>259</v>
      </c>
      <c r="G41" s="15" t="s">
        <v>5</v>
      </c>
      <c r="H41" s="103">
        <v>41215</v>
      </c>
      <c r="I41" s="103">
        <v>41274</v>
      </c>
      <c r="J41" s="103" t="s">
        <v>19</v>
      </c>
      <c r="K41" s="105">
        <v>0</v>
      </c>
      <c r="L41" s="105">
        <v>2</v>
      </c>
      <c r="M41" s="186">
        <v>3650</v>
      </c>
      <c r="N41" s="105" t="s">
        <v>5</v>
      </c>
      <c r="O41" s="106">
        <v>1298524000</v>
      </c>
      <c r="P41" s="106">
        <v>70</v>
      </c>
      <c r="Q41" s="18" t="s">
        <v>6684</v>
      </c>
      <c r="R41" s="64"/>
      <c r="S41" s="64"/>
      <c r="T41" s="64"/>
      <c r="U41" s="64"/>
      <c r="V41" s="64"/>
      <c r="W41" s="64"/>
      <c r="X41" s="64"/>
      <c r="Y41" s="64"/>
      <c r="Z41" s="64"/>
    </row>
    <row r="42" spans="1:26" s="1263" customFormat="1" ht="132.75" customHeight="1">
      <c r="A42" s="1311">
        <f>+A41+1</f>
        <v>2</v>
      </c>
      <c r="B42" s="15" t="s">
        <v>6517</v>
      </c>
      <c r="C42" s="15" t="s">
        <v>6517</v>
      </c>
      <c r="D42" s="15" t="s">
        <v>6518</v>
      </c>
      <c r="E42" s="15" t="s">
        <v>6521</v>
      </c>
      <c r="F42" s="15" t="s">
        <v>259</v>
      </c>
      <c r="G42" s="15" t="s">
        <v>5</v>
      </c>
      <c r="H42" s="103">
        <v>41254</v>
      </c>
      <c r="I42" s="103">
        <v>41988</v>
      </c>
      <c r="J42" s="103" t="s">
        <v>19</v>
      </c>
      <c r="K42" s="105">
        <v>0</v>
      </c>
      <c r="L42" s="105">
        <v>24</v>
      </c>
      <c r="M42" s="186">
        <v>4350</v>
      </c>
      <c r="N42" s="105" t="s">
        <v>5</v>
      </c>
      <c r="O42" s="106">
        <v>16146092010</v>
      </c>
      <c r="P42" s="106">
        <v>70</v>
      </c>
      <c r="Q42" s="18" t="s">
        <v>6685</v>
      </c>
      <c r="R42" s="64"/>
      <c r="S42" s="64"/>
      <c r="T42" s="64"/>
      <c r="U42" s="64"/>
      <c r="V42" s="64"/>
      <c r="W42" s="64"/>
      <c r="X42" s="64"/>
      <c r="Y42" s="64"/>
      <c r="Z42" s="64"/>
    </row>
    <row r="43" spans="1:26" s="1263" customFormat="1" ht="138" customHeight="1">
      <c r="A43" s="1311">
        <f t="shared" ref="A43:A48" si="0">+A42+1</f>
        <v>3</v>
      </c>
      <c r="B43" s="15" t="s">
        <v>6517</v>
      </c>
      <c r="C43" s="15" t="s">
        <v>6517</v>
      </c>
      <c r="D43" s="15" t="s">
        <v>6523</v>
      </c>
      <c r="E43" s="98" t="s">
        <v>6524</v>
      </c>
      <c r="F43" s="15" t="s">
        <v>259</v>
      </c>
      <c r="G43" s="15" t="s">
        <v>5</v>
      </c>
      <c r="H43" s="103">
        <v>40878</v>
      </c>
      <c r="I43" s="103">
        <v>41955</v>
      </c>
      <c r="J43" s="103" t="s">
        <v>19</v>
      </c>
      <c r="K43" s="104">
        <v>0</v>
      </c>
      <c r="L43" s="104">
        <v>12</v>
      </c>
      <c r="M43" s="576">
        <v>0</v>
      </c>
      <c r="N43" s="105" t="s">
        <v>5</v>
      </c>
      <c r="O43" s="106">
        <v>25024266169</v>
      </c>
      <c r="P43" s="106">
        <v>71</v>
      </c>
      <c r="Q43" s="464" t="s">
        <v>6686</v>
      </c>
      <c r="R43" s="64"/>
      <c r="S43" s="64"/>
      <c r="T43" s="64"/>
      <c r="U43" s="64"/>
      <c r="V43" s="64"/>
      <c r="W43" s="64"/>
      <c r="X43" s="64"/>
      <c r="Y43" s="64"/>
      <c r="Z43" s="64"/>
    </row>
    <row r="44" spans="1:26" s="1263" customFormat="1" ht="100.5" customHeight="1">
      <c r="A44" s="1311">
        <f t="shared" si="0"/>
        <v>4</v>
      </c>
      <c r="B44" s="15" t="s">
        <v>6517</v>
      </c>
      <c r="C44" s="15" t="s">
        <v>6517</v>
      </c>
      <c r="D44" s="15" t="s">
        <v>6526</v>
      </c>
      <c r="E44" s="98" t="s">
        <v>6527</v>
      </c>
      <c r="F44" s="15" t="s">
        <v>259</v>
      </c>
      <c r="G44" s="15" t="s">
        <v>5</v>
      </c>
      <c r="H44" s="103">
        <v>39783</v>
      </c>
      <c r="I44" s="103">
        <v>40301</v>
      </c>
      <c r="J44" s="103" t="s">
        <v>19</v>
      </c>
      <c r="K44" s="104">
        <v>0</v>
      </c>
      <c r="L44" s="104">
        <v>5</v>
      </c>
      <c r="M44" s="576">
        <v>0</v>
      </c>
      <c r="N44" s="105" t="s">
        <v>5</v>
      </c>
      <c r="O44" s="106">
        <v>1087253221</v>
      </c>
      <c r="P44" s="106">
        <v>72</v>
      </c>
      <c r="Q44" s="464" t="s">
        <v>6687</v>
      </c>
      <c r="R44" s="64"/>
      <c r="S44" s="64"/>
      <c r="T44" s="64"/>
      <c r="U44" s="64"/>
      <c r="V44" s="64"/>
      <c r="W44" s="64"/>
      <c r="X44" s="64"/>
      <c r="Y44" s="64"/>
      <c r="Z44" s="64"/>
    </row>
    <row r="45" spans="1:26" s="1263" customFormat="1" ht="65.25" customHeight="1">
      <c r="A45" s="1311">
        <f t="shared" si="0"/>
        <v>5</v>
      </c>
      <c r="B45" s="15" t="s">
        <v>6517</v>
      </c>
      <c r="C45" s="15" t="s">
        <v>6517</v>
      </c>
      <c r="D45" s="15" t="s">
        <v>6526</v>
      </c>
      <c r="E45" s="98" t="s">
        <v>6529</v>
      </c>
      <c r="F45" s="15" t="s">
        <v>259</v>
      </c>
      <c r="G45" s="15" t="s">
        <v>5</v>
      </c>
      <c r="H45" s="103">
        <v>40581</v>
      </c>
      <c r="I45" s="103">
        <v>40847</v>
      </c>
      <c r="J45" s="103" t="s">
        <v>19</v>
      </c>
      <c r="K45" s="104">
        <v>0</v>
      </c>
      <c r="L45" s="104">
        <v>8.8000000000000007</v>
      </c>
      <c r="M45" s="576">
        <v>0</v>
      </c>
      <c r="N45" s="105" t="s">
        <v>5</v>
      </c>
      <c r="O45" s="106">
        <v>1074373466</v>
      </c>
      <c r="P45" s="106">
        <v>72</v>
      </c>
      <c r="Q45" s="464" t="s">
        <v>6688</v>
      </c>
      <c r="R45" s="64"/>
      <c r="S45" s="64"/>
      <c r="T45" s="64"/>
      <c r="U45" s="64"/>
      <c r="V45" s="64"/>
      <c r="W45" s="64"/>
      <c r="X45" s="64"/>
      <c r="Y45" s="64"/>
      <c r="Z45" s="64"/>
    </row>
    <row r="46" spans="1:26" s="1263" customFormat="1" ht="67.5" customHeight="1">
      <c r="A46" s="1311">
        <f t="shared" si="0"/>
        <v>6</v>
      </c>
      <c r="B46" s="15" t="s">
        <v>6517</v>
      </c>
      <c r="C46" s="15" t="s">
        <v>6517</v>
      </c>
      <c r="D46" s="15" t="s">
        <v>6526</v>
      </c>
      <c r="E46" s="98" t="s">
        <v>6531</v>
      </c>
      <c r="F46" s="15" t="s">
        <v>259</v>
      </c>
      <c r="G46" s="15" t="s">
        <v>5</v>
      </c>
      <c r="H46" s="103">
        <v>40182</v>
      </c>
      <c r="I46" s="103">
        <v>40543</v>
      </c>
      <c r="J46" s="103" t="s">
        <v>19</v>
      </c>
      <c r="K46" s="104">
        <v>0</v>
      </c>
      <c r="L46" s="104">
        <v>7.8</v>
      </c>
      <c r="M46" s="576">
        <v>0</v>
      </c>
      <c r="N46" s="105" t="s">
        <v>5</v>
      </c>
      <c r="O46" s="106">
        <v>795712000</v>
      </c>
      <c r="P46" s="106">
        <v>72</v>
      </c>
      <c r="Q46" s="464" t="s">
        <v>6689</v>
      </c>
      <c r="R46" s="64"/>
      <c r="S46" s="64"/>
      <c r="T46" s="64"/>
      <c r="U46" s="64"/>
      <c r="V46" s="64"/>
      <c r="W46" s="64"/>
      <c r="X46" s="64"/>
      <c r="Y46" s="64"/>
      <c r="Z46" s="64"/>
    </row>
    <row r="47" spans="1:26" s="1263" customFormat="1" ht="92.25" customHeight="1">
      <c r="A47" s="1311">
        <f t="shared" si="0"/>
        <v>7</v>
      </c>
      <c r="B47" s="15"/>
      <c r="C47" s="15" t="s">
        <v>6517</v>
      </c>
      <c r="D47" s="15" t="s">
        <v>6526</v>
      </c>
      <c r="E47" s="98" t="s">
        <v>6532</v>
      </c>
      <c r="F47" s="15" t="s">
        <v>259</v>
      </c>
      <c r="G47" s="15" t="s">
        <v>5</v>
      </c>
      <c r="H47" s="103">
        <v>40581</v>
      </c>
      <c r="I47" s="103">
        <v>40847</v>
      </c>
      <c r="J47" s="103" t="s">
        <v>19</v>
      </c>
      <c r="K47" s="104">
        <v>0</v>
      </c>
      <c r="L47" s="104">
        <v>0</v>
      </c>
      <c r="M47" s="576">
        <v>0</v>
      </c>
      <c r="N47" s="105" t="s">
        <v>5</v>
      </c>
      <c r="O47" s="106">
        <v>663082757</v>
      </c>
      <c r="P47" s="106">
        <v>72</v>
      </c>
      <c r="Q47" s="464" t="s">
        <v>6690</v>
      </c>
      <c r="R47" s="64"/>
      <c r="S47" s="64"/>
      <c r="T47" s="64"/>
      <c r="U47" s="64"/>
      <c r="V47" s="64"/>
      <c r="W47" s="64"/>
      <c r="X47" s="64"/>
      <c r="Y47" s="64"/>
      <c r="Z47" s="64"/>
    </row>
    <row r="48" spans="1:26" s="1263" customFormat="1" ht="90.75" customHeight="1">
      <c r="A48" s="1311">
        <f t="shared" si="0"/>
        <v>8</v>
      </c>
      <c r="B48" s="15" t="s">
        <v>6517</v>
      </c>
      <c r="C48" s="15" t="s">
        <v>6517</v>
      </c>
      <c r="D48" s="15" t="s">
        <v>6526</v>
      </c>
      <c r="E48" s="98" t="s">
        <v>6534</v>
      </c>
      <c r="F48" s="15" t="s">
        <v>259</v>
      </c>
      <c r="G48" s="15" t="s">
        <v>5</v>
      </c>
      <c r="H48" s="103">
        <v>40427</v>
      </c>
      <c r="I48" s="103">
        <v>40574</v>
      </c>
      <c r="J48" s="103" t="s">
        <v>19</v>
      </c>
      <c r="K48" s="104">
        <v>0</v>
      </c>
      <c r="L48" s="104">
        <v>0</v>
      </c>
      <c r="M48" s="576">
        <v>0</v>
      </c>
      <c r="N48" s="105" t="s">
        <v>5</v>
      </c>
      <c r="O48" s="106">
        <v>595786333</v>
      </c>
      <c r="P48" s="106">
        <v>72</v>
      </c>
      <c r="Q48" s="464" t="s">
        <v>6691</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0</v>
      </c>
      <c r="L49" s="109">
        <f t="shared" si="1"/>
        <v>59.599999999999994</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60</v>
      </c>
      <c r="E52" s="118" t="s">
        <v>61</v>
      </c>
    </row>
    <row r="53" spans="1:17" s="66" customFormat="1" ht="30.6" customHeight="1">
      <c r="B53" s="19" t="s">
        <v>62</v>
      </c>
      <c r="C53" s="160" t="s">
        <v>1972</v>
      </c>
      <c r="D53" s="90"/>
      <c r="E53" s="90" t="s">
        <v>21</v>
      </c>
      <c r="F53" s="66" t="s">
        <v>6737</v>
      </c>
      <c r="G53" s="112"/>
      <c r="H53" s="112"/>
      <c r="I53" s="112"/>
      <c r="J53" s="112"/>
      <c r="K53" s="112"/>
      <c r="L53" s="112"/>
      <c r="M53" s="112"/>
    </row>
    <row r="54" spans="1:17" s="66" customFormat="1" ht="30" customHeight="1">
      <c r="B54" s="19" t="s">
        <v>64</v>
      </c>
      <c r="C54" s="286" t="s">
        <v>6872</v>
      </c>
      <c r="D54" s="90"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c r="B61" s="72" t="s">
        <v>6537</v>
      </c>
      <c r="C61" s="72" t="s">
        <v>251</v>
      </c>
      <c r="D61" s="74" t="s">
        <v>6738</v>
      </c>
      <c r="E61" s="74">
        <v>752</v>
      </c>
      <c r="F61" s="76" t="s">
        <v>5</v>
      </c>
      <c r="G61" s="76" t="s">
        <v>5</v>
      </c>
      <c r="H61" s="76" t="s">
        <v>5</v>
      </c>
      <c r="I61" s="77" t="s">
        <v>18</v>
      </c>
      <c r="J61" s="76" t="s">
        <v>5</v>
      </c>
      <c r="K61" s="76" t="s">
        <v>5</v>
      </c>
      <c r="L61" s="76" t="s">
        <v>5</v>
      </c>
      <c r="M61" s="76" t="s">
        <v>5</v>
      </c>
      <c r="N61" s="76" t="s">
        <v>5</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0" spans="2:17" ht="96" customHeight="1">
      <c r="B70" s="1309" t="s">
        <v>88</v>
      </c>
      <c r="C70" s="1309" t="s">
        <v>89</v>
      </c>
      <c r="D70" s="1309" t="s">
        <v>90</v>
      </c>
      <c r="E70" s="1309" t="s">
        <v>91</v>
      </c>
      <c r="F70" s="1309" t="s">
        <v>92</v>
      </c>
      <c r="G70" s="1309" t="s">
        <v>93</v>
      </c>
      <c r="H70" s="1309" t="s">
        <v>94</v>
      </c>
      <c r="I70" s="1309" t="s">
        <v>95</v>
      </c>
      <c r="J70" s="1522" t="s">
        <v>164</v>
      </c>
      <c r="K70" s="1529"/>
      <c r="L70" s="1523"/>
      <c r="M70" s="1309" t="s">
        <v>97</v>
      </c>
      <c r="N70" s="1309" t="s">
        <v>234</v>
      </c>
      <c r="O70" s="1309" t="s">
        <v>235</v>
      </c>
      <c r="P70" s="1522" t="s">
        <v>79</v>
      </c>
      <c r="Q70" s="1523"/>
    </row>
    <row r="71" spans="2:17" s="459" customFormat="1" ht="195">
      <c r="B71" s="1244" t="s">
        <v>98</v>
      </c>
      <c r="C71" s="1244" t="s">
        <v>2979</v>
      </c>
      <c r="D71" s="1277" t="s">
        <v>6739</v>
      </c>
      <c r="E71" s="1244">
        <v>1062305247</v>
      </c>
      <c r="F71" s="382" t="s">
        <v>6740</v>
      </c>
      <c r="G71" s="1244" t="s">
        <v>6741</v>
      </c>
      <c r="H71" s="1247">
        <v>41867</v>
      </c>
      <c r="I71" s="1244" t="s">
        <v>5</v>
      </c>
      <c r="J71" s="1277" t="s">
        <v>6742</v>
      </c>
      <c r="K71" s="1277" t="s">
        <v>6743</v>
      </c>
      <c r="L71" s="382" t="s">
        <v>6542</v>
      </c>
      <c r="M71" s="382" t="s">
        <v>18</v>
      </c>
      <c r="N71" s="1244" t="s">
        <v>18</v>
      </c>
      <c r="O71" s="1244" t="s">
        <v>18</v>
      </c>
      <c r="P71" s="1592" t="s">
        <v>1944</v>
      </c>
      <c r="Q71" s="1592"/>
    </row>
    <row r="72" spans="2:17" s="459" customFormat="1" ht="195">
      <c r="B72" s="382" t="s">
        <v>98</v>
      </c>
      <c r="C72" s="382" t="s">
        <v>2979</v>
      </c>
      <c r="D72" s="382" t="s">
        <v>6744</v>
      </c>
      <c r="E72" s="382">
        <v>25331586</v>
      </c>
      <c r="F72" s="382" t="s">
        <v>277</v>
      </c>
      <c r="G72" s="382" t="s">
        <v>6667</v>
      </c>
      <c r="H72" s="1247">
        <v>41257</v>
      </c>
      <c r="I72" s="1277">
        <v>144513</v>
      </c>
      <c r="J72" s="382" t="s">
        <v>5887</v>
      </c>
      <c r="K72" s="382" t="s">
        <v>6745</v>
      </c>
      <c r="L72" s="382" t="s">
        <v>6542</v>
      </c>
      <c r="M72" s="382" t="s">
        <v>18</v>
      </c>
      <c r="N72" s="382" t="s">
        <v>18</v>
      </c>
      <c r="O72" s="382" t="s">
        <v>18</v>
      </c>
      <c r="P72" s="1592" t="s">
        <v>1944</v>
      </c>
      <c r="Q72" s="1592"/>
    </row>
    <row r="73" spans="2:17" s="459" customFormat="1" ht="195">
      <c r="B73" s="382" t="s">
        <v>98</v>
      </c>
      <c r="C73" s="382" t="s">
        <v>2979</v>
      </c>
      <c r="D73" s="382" t="s">
        <v>6746</v>
      </c>
      <c r="E73" s="382">
        <v>76337902</v>
      </c>
      <c r="F73" s="382" t="s">
        <v>6747</v>
      </c>
      <c r="G73" s="382" t="s">
        <v>3389</v>
      </c>
      <c r="H73" s="1247">
        <v>40725</v>
      </c>
      <c r="I73" s="382" t="s">
        <v>5</v>
      </c>
      <c r="J73" s="382" t="s">
        <v>5887</v>
      </c>
      <c r="K73" s="382" t="s">
        <v>6748</v>
      </c>
      <c r="L73" s="382" t="s">
        <v>6542</v>
      </c>
      <c r="M73" s="382" t="s">
        <v>18</v>
      </c>
      <c r="N73" s="382" t="s">
        <v>18</v>
      </c>
      <c r="O73" s="382" t="s">
        <v>18</v>
      </c>
      <c r="P73" s="1592" t="s">
        <v>1944</v>
      </c>
      <c r="Q73" s="1592"/>
    </row>
    <row r="74" spans="2:17" s="459" customFormat="1" ht="195">
      <c r="B74" s="382" t="s">
        <v>443</v>
      </c>
      <c r="C74" s="382" t="s">
        <v>5837</v>
      </c>
      <c r="D74" s="382" t="s">
        <v>6749</v>
      </c>
      <c r="E74" s="382">
        <v>31945398</v>
      </c>
      <c r="F74" s="382" t="s">
        <v>6750</v>
      </c>
      <c r="G74" s="382" t="s">
        <v>476</v>
      </c>
      <c r="H74" s="1247">
        <v>41870</v>
      </c>
      <c r="I74" s="382" t="s">
        <v>5</v>
      </c>
      <c r="J74" s="382" t="s">
        <v>5887</v>
      </c>
      <c r="K74" s="382" t="s">
        <v>6751</v>
      </c>
      <c r="L74" s="382" t="s">
        <v>6548</v>
      </c>
      <c r="M74" s="382" t="s">
        <v>18</v>
      </c>
      <c r="N74" s="382" t="s">
        <v>259</v>
      </c>
      <c r="O74" s="382" t="s">
        <v>18</v>
      </c>
      <c r="P74" s="1592"/>
      <c r="Q74" s="1592"/>
    </row>
    <row r="75" spans="2:17" s="459" customFormat="1" ht="195">
      <c r="B75" s="382" t="s">
        <v>443</v>
      </c>
      <c r="C75" s="382" t="s">
        <v>5837</v>
      </c>
      <c r="D75" s="382" t="s">
        <v>6752</v>
      </c>
      <c r="E75" s="382">
        <v>1062284467</v>
      </c>
      <c r="F75" s="382" t="s">
        <v>6676</v>
      </c>
      <c r="G75" s="382" t="s">
        <v>1105</v>
      </c>
      <c r="H75" s="382" t="s">
        <v>5</v>
      </c>
      <c r="I75" s="382" t="s">
        <v>5</v>
      </c>
      <c r="J75" s="382" t="s">
        <v>6753</v>
      </c>
      <c r="K75" s="382" t="s">
        <v>6754</v>
      </c>
      <c r="L75" s="382" t="s">
        <v>6548</v>
      </c>
      <c r="M75" s="382" t="s">
        <v>18</v>
      </c>
      <c r="N75" s="382" t="s">
        <v>18</v>
      </c>
      <c r="O75" s="382" t="s">
        <v>18</v>
      </c>
      <c r="P75" s="1547" t="s">
        <v>1944</v>
      </c>
      <c r="Q75" s="1548"/>
    </row>
    <row r="76" spans="2:17" s="459" customFormat="1" ht="195">
      <c r="B76" s="382" t="s">
        <v>443</v>
      </c>
      <c r="C76" s="382" t="s">
        <v>5837</v>
      </c>
      <c r="D76" s="382" t="s">
        <v>6755</v>
      </c>
      <c r="E76" s="382">
        <v>25627966</v>
      </c>
      <c r="F76" s="382" t="s">
        <v>277</v>
      </c>
      <c r="G76" s="382" t="s">
        <v>6667</v>
      </c>
      <c r="H76" s="1247">
        <v>41516</v>
      </c>
      <c r="I76" s="1277">
        <v>139291</v>
      </c>
      <c r="J76" s="382" t="s">
        <v>6756</v>
      </c>
      <c r="K76" s="382" t="s">
        <v>6757</v>
      </c>
      <c r="L76" s="382" t="s">
        <v>6548</v>
      </c>
      <c r="M76" s="382" t="s">
        <v>18</v>
      </c>
      <c r="N76" s="382" t="s">
        <v>18</v>
      </c>
      <c r="O76" s="382" t="s">
        <v>18</v>
      </c>
      <c r="P76" s="1547"/>
      <c r="Q76" s="1548"/>
    </row>
    <row r="77" spans="2:17" s="459" customFormat="1" ht="195">
      <c r="B77" s="382" t="s">
        <v>443</v>
      </c>
      <c r="C77" s="382" t="s">
        <v>5837</v>
      </c>
      <c r="D77" s="382" t="s">
        <v>6758</v>
      </c>
      <c r="E77" s="382">
        <v>66986132</v>
      </c>
      <c r="F77" s="382" t="s">
        <v>277</v>
      </c>
      <c r="G77" s="382" t="s">
        <v>476</v>
      </c>
      <c r="H77" s="1247" t="s">
        <v>6759</v>
      </c>
      <c r="I77" s="1277">
        <v>131638</v>
      </c>
      <c r="J77" s="382" t="s">
        <v>6760</v>
      </c>
      <c r="K77" s="382" t="s">
        <v>6761</v>
      </c>
      <c r="L77" s="382" t="s">
        <v>6548</v>
      </c>
      <c r="M77" s="382" t="s">
        <v>18</v>
      </c>
      <c r="N77" s="382" t="s">
        <v>18</v>
      </c>
      <c r="O77" s="382" t="s">
        <v>18</v>
      </c>
      <c r="P77" s="1547" t="s">
        <v>1944</v>
      </c>
      <c r="Q77" s="1548"/>
    </row>
    <row r="78" spans="2:17" s="459" customFormat="1" ht="195">
      <c r="B78" s="382" t="s">
        <v>443</v>
      </c>
      <c r="C78" s="382" t="s">
        <v>5837</v>
      </c>
      <c r="D78" s="382" t="s">
        <v>6762</v>
      </c>
      <c r="E78" s="382">
        <v>3460219</v>
      </c>
      <c r="F78" s="382" t="s">
        <v>6750</v>
      </c>
      <c r="G78" s="382" t="s">
        <v>6667</v>
      </c>
      <c r="H78" s="1247" t="s">
        <v>5</v>
      </c>
      <c r="I78" s="382" t="s">
        <v>5</v>
      </c>
      <c r="J78" s="382" t="s">
        <v>6673</v>
      </c>
      <c r="K78" s="382" t="s">
        <v>6763</v>
      </c>
      <c r="L78" s="382" t="s">
        <v>6548</v>
      </c>
      <c r="M78" s="382" t="s">
        <v>18</v>
      </c>
      <c r="N78" s="382" t="s">
        <v>18</v>
      </c>
      <c r="O78" s="382" t="s">
        <v>18</v>
      </c>
      <c r="P78" s="1547" t="s">
        <v>1944</v>
      </c>
      <c r="Q78" s="1548"/>
    </row>
    <row r="79" spans="2:17" s="459" customFormat="1" ht="195">
      <c r="B79" s="382" t="s">
        <v>443</v>
      </c>
      <c r="C79" s="382" t="s">
        <v>5837</v>
      </c>
      <c r="D79" s="382" t="s">
        <v>6764</v>
      </c>
      <c r="E79" s="382">
        <v>25275595</v>
      </c>
      <c r="F79" s="382" t="s">
        <v>277</v>
      </c>
      <c r="G79" s="382" t="s">
        <v>438</v>
      </c>
      <c r="H79" s="1247">
        <v>37431</v>
      </c>
      <c r="I79" s="382" t="s">
        <v>5</v>
      </c>
      <c r="J79" s="382" t="s">
        <v>6673</v>
      </c>
      <c r="K79" s="382" t="s">
        <v>6674</v>
      </c>
      <c r="L79" s="382" t="s">
        <v>6548</v>
      </c>
      <c r="M79" s="382" t="s">
        <v>18</v>
      </c>
      <c r="N79" s="382" t="s">
        <v>18</v>
      </c>
      <c r="O79" s="382" t="s">
        <v>18</v>
      </c>
      <c r="P79" s="1547" t="s">
        <v>1944</v>
      </c>
      <c r="Q79" s="1548"/>
    </row>
    <row r="80" spans="2:17" s="459" customFormat="1"/>
    <row r="81" spans="1:26" s="459" customFormat="1" ht="15.75" thickBot="1"/>
    <row r="82" spans="1:26" s="459" customFormat="1" ht="15.75" thickBot="1">
      <c r="B82" s="1792" t="s">
        <v>139</v>
      </c>
      <c r="C82" s="1793"/>
      <c r="D82" s="1793"/>
      <c r="E82" s="1793"/>
      <c r="F82" s="1793"/>
      <c r="G82" s="1793"/>
      <c r="H82" s="1793"/>
      <c r="I82" s="1793"/>
      <c r="J82" s="1793"/>
      <c r="K82" s="1793"/>
      <c r="L82" s="1793"/>
      <c r="M82" s="1793"/>
      <c r="N82" s="1794"/>
    </row>
    <row r="83" spans="1:26" s="459" customFormat="1"/>
    <row r="84" spans="1:26" s="459" customFormat="1"/>
    <row r="85" spans="1:26" s="459" customFormat="1" ht="30">
      <c r="B85" s="1309" t="s">
        <v>17</v>
      </c>
      <c r="C85" s="1309" t="s">
        <v>80</v>
      </c>
      <c r="D85" s="1522" t="s">
        <v>79</v>
      </c>
      <c r="E85" s="1523"/>
    </row>
    <row r="86" spans="1:26" s="459" customFormat="1" ht="30">
      <c r="B86" s="382" t="s">
        <v>140</v>
      </c>
      <c r="C86" s="382" t="s">
        <v>18</v>
      </c>
      <c r="D86" s="1594"/>
      <c r="E86" s="1594"/>
    </row>
    <row r="87" spans="1:26" s="459" customFormat="1"/>
    <row r="88" spans="1:26" s="459" customFormat="1"/>
    <row r="89" spans="1:26" s="459" customFormat="1">
      <c r="B89" s="1795" t="s">
        <v>141</v>
      </c>
      <c r="C89" s="1796"/>
      <c r="D89" s="1796"/>
      <c r="E89" s="1796"/>
      <c r="F89" s="1796"/>
      <c r="G89" s="1796"/>
      <c r="H89" s="1796"/>
      <c r="I89" s="1796"/>
      <c r="J89" s="1796"/>
      <c r="K89" s="1796"/>
      <c r="L89" s="1796"/>
      <c r="M89" s="1796"/>
      <c r="N89" s="1796"/>
      <c r="O89" s="1796"/>
      <c r="P89" s="1796"/>
    </row>
    <row r="90" spans="1:26" s="459" customFormat="1"/>
    <row r="91" spans="1:26" s="459" customFormat="1" ht="15.75" thickBot="1"/>
    <row r="92" spans="1:26" s="459" customFormat="1" ht="15.75" thickBot="1">
      <c r="B92" s="1792" t="s">
        <v>142</v>
      </c>
      <c r="C92" s="1793"/>
      <c r="D92" s="1793"/>
      <c r="E92" s="1793"/>
      <c r="F92" s="1793"/>
      <c r="G92" s="1793"/>
      <c r="H92" s="1793"/>
      <c r="I92" s="1793"/>
      <c r="J92" s="1793"/>
      <c r="K92" s="1793"/>
      <c r="L92" s="1793"/>
      <c r="M92" s="1793"/>
      <c r="N92" s="1794"/>
    </row>
    <row r="93" spans="1:26" s="459" customFormat="1"/>
    <row r="94" spans="1:26" s="459" customFormat="1" ht="15.75" thickBot="1">
      <c r="M94" s="1336"/>
      <c r="N94" s="1336"/>
    </row>
    <row r="95" spans="1:26" s="1248" customFormat="1" ht="60">
      <c r="B95" s="11" t="s">
        <v>33</v>
      </c>
      <c r="C95" s="11" t="s">
        <v>34</v>
      </c>
      <c r="D95" s="11" t="s">
        <v>35</v>
      </c>
      <c r="E95" s="11" t="s">
        <v>36</v>
      </c>
      <c r="F95" s="11" t="s">
        <v>37</v>
      </c>
      <c r="G95" s="11" t="s">
        <v>38</v>
      </c>
      <c r="H95" s="11" t="s">
        <v>39</v>
      </c>
      <c r="I95" s="11" t="s">
        <v>40</v>
      </c>
      <c r="J95" s="11" t="s">
        <v>41</v>
      </c>
      <c r="K95" s="11" t="s">
        <v>42</v>
      </c>
      <c r="L95" s="11" t="s">
        <v>43</v>
      </c>
      <c r="M95" s="12" t="s">
        <v>44</v>
      </c>
      <c r="N95" s="11" t="s">
        <v>45</v>
      </c>
      <c r="O95" s="11" t="s">
        <v>46</v>
      </c>
      <c r="P95" s="13" t="s">
        <v>47</v>
      </c>
      <c r="Q95" s="13" t="s">
        <v>48</v>
      </c>
    </row>
    <row r="96" spans="1:26" s="627" customFormat="1" ht="128.25" customHeight="1">
      <c r="A96" s="623">
        <v>1</v>
      </c>
      <c r="B96" s="338" t="s">
        <v>6517</v>
      </c>
      <c r="C96" s="1249" t="s">
        <v>6554</v>
      </c>
      <c r="D96" s="338"/>
      <c r="E96" s="338" t="s">
        <v>6527</v>
      </c>
      <c r="F96" s="1249" t="s">
        <v>6555</v>
      </c>
      <c r="G96" s="581" t="s">
        <v>5</v>
      </c>
      <c r="H96" s="101">
        <v>39783</v>
      </c>
      <c r="I96" s="101">
        <v>40301</v>
      </c>
      <c r="J96" s="101" t="s">
        <v>19</v>
      </c>
      <c r="K96" s="104">
        <v>0</v>
      </c>
      <c r="L96" s="104">
        <f>(DAYS360(H96,I96))/30</f>
        <v>17.066666666666666</v>
      </c>
      <c r="M96" s="104"/>
      <c r="N96" s="104" t="s">
        <v>51</v>
      </c>
      <c r="O96" s="504">
        <v>1807253221</v>
      </c>
      <c r="P96" s="504"/>
      <c r="Q96" s="18" t="s">
        <v>6556</v>
      </c>
      <c r="R96" s="63"/>
      <c r="S96" s="63"/>
      <c r="T96" s="63"/>
      <c r="U96" s="63"/>
      <c r="V96" s="63"/>
      <c r="W96" s="63"/>
      <c r="X96" s="63"/>
      <c r="Y96" s="63"/>
      <c r="Z96" s="63"/>
    </row>
    <row r="97" spans="1:26" s="627" customFormat="1" ht="125.25" customHeight="1">
      <c r="A97" s="623">
        <f>A96+1</f>
        <v>2</v>
      </c>
      <c r="B97" s="338" t="s">
        <v>6517</v>
      </c>
      <c r="C97" s="1249" t="s">
        <v>6554</v>
      </c>
      <c r="D97" s="338"/>
      <c r="E97" s="114" t="s">
        <v>6557</v>
      </c>
      <c r="F97" s="1249" t="s">
        <v>6558</v>
      </c>
      <c r="G97" s="581" t="s">
        <v>5</v>
      </c>
      <c r="H97" s="101">
        <v>40182</v>
      </c>
      <c r="I97" s="101">
        <v>40543</v>
      </c>
      <c r="J97" s="101" t="s">
        <v>19</v>
      </c>
      <c r="K97" s="104">
        <v>0</v>
      </c>
      <c r="L97" s="104">
        <f t="shared" ref="L97:L114" si="2">(DAYS360(H97,I97))/30</f>
        <v>11.9</v>
      </c>
      <c r="M97" s="104"/>
      <c r="N97" s="104" t="s">
        <v>51</v>
      </c>
      <c r="O97" s="504">
        <v>795712000</v>
      </c>
      <c r="P97" s="504"/>
      <c r="Q97" s="18" t="s">
        <v>6556</v>
      </c>
      <c r="R97" s="63"/>
      <c r="S97" s="63"/>
      <c r="T97" s="63"/>
      <c r="U97" s="63"/>
      <c r="V97" s="63"/>
      <c r="W97" s="63"/>
      <c r="X97" s="63"/>
      <c r="Y97" s="63"/>
      <c r="Z97" s="63"/>
    </row>
    <row r="98" spans="1:26" s="627" customFormat="1" ht="140.25" customHeight="1">
      <c r="A98" s="623">
        <f t="shared" ref="A98:A114" si="3">A97+1</f>
        <v>3</v>
      </c>
      <c r="B98" s="338" t="s">
        <v>6517</v>
      </c>
      <c r="C98" s="1249" t="s">
        <v>6554</v>
      </c>
      <c r="D98" s="338"/>
      <c r="E98" s="114" t="s">
        <v>6534</v>
      </c>
      <c r="F98" s="1249" t="s">
        <v>6555</v>
      </c>
      <c r="G98" s="581" t="s">
        <v>5</v>
      </c>
      <c r="H98" s="101">
        <v>40427</v>
      </c>
      <c r="I98" s="101">
        <v>40574</v>
      </c>
      <c r="J98" s="101" t="s">
        <v>19</v>
      </c>
      <c r="K98" s="104">
        <v>0</v>
      </c>
      <c r="L98" s="104">
        <f t="shared" si="2"/>
        <v>4.833333333333333</v>
      </c>
      <c r="M98" s="104"/>
      <c r="N98" s="104" t="s">
        <v>51</v>
      </c>
      <c r="O98" s="504">
        <v>595786333</v>
      </c>
      <c r="P98" s="504"/>
      <c r="Q98" s="464" t="s">
        <v>6765</v>
      </c>
      <c r="R98" s="63"/>
      <c r="S98" s="63"/>
      <c r="T98" s="63"/>
      <c r="U98" s="63"/>
      <c r="V98" s="63"/>
      <c r="W98" s="63"/>
      <c r="X98" s="63"/>
      <c r="Y98" s="63"/>
      <c r="Z98" s="63"/>
    </row>
    <row r="99" spans="1:26" s="627" customFormat="1" ht="88.5" customHeight="1">
      <c r="A99" s="623">
        <f t="shared" si="3"/>
        <v>4</v>
      </c>
      <c r="B99" s="338" t="s">
        <v>6517</v>
      </c>
      <c r="C99" s="1249" t="s">
        <v>6560</v>
      </c>
      <c r="D99" s="338"/>
      <c r="E99" s="580" t="s">
        <v>6561</v>
      </c>
      <c r="F99" s="1249" t="s">
        <v>6562</v>
      </c>
      <c r="G99" s="581" t="s">
        <v>5</v>
      </c>
      <c r="H99" s="101">
        <v>40196</v>
      </c>
      <c r="I99" s="101">
        <v>40535</v>
      </c>
      <c r="J99" s="101" t="s">
        <v>19</v>
      </c>
      <c r="K99" s="104">
        <v>0</v>
      </c>
      <c r="L99" s="104">
        <f t="shared" si="2"/>
        <v>11.166666666666666</v>
      </c>
      <c r="M99" s="104"/>
      <c r="N99" s="104" t="s">
        <v>51</v>
      </c>
      <c r="O99" s="504">
        <v>480000000</v>
      </c>
      <c r="P99" s="504"/>
      <c r="Q99" s="464" t="s">
        <v>6724</v>
      </c>
      <c r="R99" s="63"/>
      <c r="S99" s="63"/>
      <c r="T99" s="63"/>
      <c r="U99" s="63"/>
      <c r="V99" s="63"/>
      <c r="W99" s="63"/>
      <c r="X99" s="63"/>
      <c r="Y99" s="63"/>
      <c r="Z99" s="63"/>
    </row>
    <row r="100" spans="1:26" s="627" customFormat="1" ht="120.75" customHeight="1">
      <c r="A100" s="623">
        <f t="shared" si="3"/>
        <v>5</v>
      </c>
      <c r="B100" s="338" t="s">
        <v>6517</v>
      </c>
      <c r="C100" s="1249" t="s">
        <v>6554</v>
      </c>
      <c r="D100" s="338"/>
      <c r="E100" s="580" t="s">
        <v>6564</v>
      </c>
      <c r="F100" s="1249" t="s">
        <v>6558</v>
      </c>
      <c r="G100" s="581" t="s">
        <v>5</v>
      </c>
      <c r="H100" s="101">
        <v>40581</v>
      </c>
      <c r="I100" s="101">
        <v>40847</v>
      </c>
      <c r="J100" s="101" t="s">
        <v>19</v>
      </c>
      <c r="K100" s="104">
        <v>0</v>
      </c>
      <c r="L100" s="104">
        <f t="shared" si="2"/>
        <v>8.8000000000000007</v>
      </c>
      <c r="M100" s="104"/>
      <c r="N100" s="104" t="s">
        <v>51</v>
      </c>
      <c r="O100" s="504">
        <v>663082757</v>
      </c>
      <c r="P100" s="504"/>
      <c r="Q100" s="464" t="s">
        <v>6766</v>
      </c>
      <c r="R100" s="63"/>
      <c r="S100" s="63"/>
      <c r="T100" s="63"/>
      <c r="U100" s="63"/>
      <c r="V100" s="63"/>
      <c r="W100" s="63"/>
      <c r="X100" s="63"/>
      <c r="Y100" s="63"/>
      <c r="Z100" s="63"/>
    </row>
    <row r="101" spans="1:26" s="627" customFormat="1" ht="122.25" customHeight="1">
      <c r="A101" s="623">
        <f t="shared" si="3"/>
        <v>6</v>
      </c>
      <c r="B101" s="338" t="s">
        <v>6517</v>
      </c>
      <c r="C101" s="1249" t="s">
        <v>6554</v>
      </c>
      <c r="D101" s="338"/>
      <c r="E101" s="114" t="s">
        <v>6529</v>
      </c>
      <c r="F101" s="1249" t="s">
        <v>6555</v>
      </c>
      <c r="G101" s="581" t="s">
        <v>5</v>
      </c>
      <c r="H101" s="101">
        <v>40581</v>
      </c>
      <c r="I101" s="101">
        <v>40848</v>
      </c>
      <c r="J101" s="101" t="s">
        <v>19</v>
      </c>
      <c r="K101" s="104">
        <v>0</v>
      </c>
      <c r="L101" s="104">
        <f t="shared" si="2"/>
        <v>8.8000000000000007</v>
      </c>
      <c r="M101" s="104"/>
      <c r="N101" s="104" t="s">
        <v>51</v>
      </c>
      <c r="O101" s="504">
        <v>1074373466</v>
      </c>
      <c r="P101" s="504"/>
      <c r="Q101" s="464" t="s">
        <v>6766</v>
      </c>
      <c r="R101" s="63"/>
      <c r="S101" s="63"/>
      <c r="T101" s="63"/>
      <c r="U101" s="63"/>
      <c r="V101" s="63"/>
      <c r="W101" s="63"/>
      <c r="X101" s="63"/>
      <c r="Y101" s="63"/>
      <c r="Z101" s="63"/>
    </row>
    <row r="102" spans="1:26" s="627" customFormat="1" ht="132.75" customHeight="1">
      <c r="A102" s="623">
        <f t="shared" si="3"/>
        <v>7</v>
      </c>
      <c r="B102" s="338" t="s">
        <v>6517</v>
      </c>
      <c r="C102" s="1249" t="s">
        <v>6554</v>
      </c>
      <c r="D102" s="338"/>
      <c r="E102" s="114" t="s">
        <v>6566</v>
      </c>
      <c r="F102" s="1249" t="s">
        <v>6567</v>
      </c>
      <c r="G102" s="581" t="s">
        <v>5</v>
      </c>
      <c r="H102" s="101">
        <v>40590</v>
      </c>
      <c r="I102" s="101">
        <v>40633</v>
      </c>
      <c r="J102" s="101" t="s">
        <v>19</v>
      </c>
      <c r="K102" s="104">
        <v>0</v>
      </c>
      <c r="L102" s="104">
        <f t="shared" si="2"/>
        <v>1.5</v>
      </c>
      <c r="M102" s="104"/>
      <c r="N102" s="104" t="s">
        <v>51</v>
      </c>
      <c r="O102" s="504">
        <v>110723728</v>
      </c>
      <c r="P102" s="504"/>
      <c r="Q102" s="464" t="s">
        <v>6727</v>
      </c>
      <c r="R102" s="63"/>
      <c r="S102" s="63"/>
      <c r="T102" s="63"/>
      <c r="U102" s="63"/>
      <c r="V102" s="63"/>
      <c r="W102" s="63"/>
      <c r="X102" s="63"/>
      <c r="Y102" s="63"/>
      <c r="Z102" s="63"/>
    </row>
    <row r="103" spans="1:26" s="627" customFormat="1" ht="134.25" customHeight="1">
      <c r="A103" s="623">
        <f t="shared" si="3"/>
        <v>8</v>
      </c>
      <c r="B103" s="338" t="s">
        <v>6517</v>
      </c>
      <c r="C103" s="1249" t="s">
        <v>6568</v>
      </c>
      <c r="D103" s="338"/>
      <c r="E103" s="114" t="s">
        <v>6566</v>
      </c>
      <c r="F103" s="1249" t="s">
        <v>6569</v>
      </c>
      <c r="G103" s="581" t="s">
        <v>5</v>
      </c>
      <c r="H103" s="101">
        <v>40686</v>
      </c>
      <c r="I103" s="101">
        <v>40697</v>
      </c>
      <c r="J103" s="101" t="s">
        <v>19</v>
      </c>
      <c r="K103" s="104">
        <v>0</v>
      </c>
      <c r="L103" s="104">
        <f t="shared" si="2"/>
        <v>0.33333333333333331</v>
      </c>
      <c r="M103" s="104"/>
      <c r="N103" s="104" t="s">
        <v>51</v>
      </c>
      <c r="O103" s="504">
        <v>145631481</v>
      </c>
      <c r="P103" s="504"/>
      <c r="Q103" s="464" t="s">
        <v>6728</v>
      </c>
      <c r="R103" s="63"/>
      <c r="S103" s="63"/>
      <c r="T103" s="63"/>
      <c r="U103" s="63"/>
      <c r="V103" s="63"/>
      <c r="W103" s="63"/>
      <c r="X103" s="63"/>
      <c r="Y103" s="63"/>
      <c r="Z103" s="63"/>
    </row>
    <row r="104" spans="1:26" s="627" customFormat="1" ht="117" customHeight="1">
      <c r="A104" s="623">
        <f t="shared" si="3"/>
        <v>9</v>
      </c>
      <c r="B104" s="338" t="s">
        <v>6517</v>
      </c>
      <c r="C104" s="1249" t="s">
        <v>6570</v>
      </c>
      <c r="D104" s="338"/>
      <c r="E104" s="114"/>
      <c r="F104" s="1249" t="s">
        <v>6571</v>
      </c>
      <c r="G104" s="581" t="s">
        <v>5</v>
      </c>
      <c r="H104" s="101">
        <v>41198</v>
      </c>
      <c r="I104" s="101">
        <v>41274</v>
      </c>
      <c r="J104" s="101" t="s">
        <v>19</v>
      </c>
      <c r="K104" s="104">
        <v>0</v>
      </c>
      <c r="L104" s="104">
        <f t="shared" si="2"/>
        <v>2.5</v>
      </c>
      <c r="M104" s="104"/>
      <c r="N104" s="104" t="s">
        <v>51</v>
      </c>
      <c r="O104" s="504">
        <v>124496420</v>
      </c>
      <c r="P104" s="504"/>
      <c r="Q104" s="464" t="s">
        <v>6563</v>
      </c>
      <c r="R104" s="63"/>
      <c r="S104" s="63"/>
      <c r="T104" s="63"/>
      <c r="U104" s="63"/>
      <c r="V104" s="63"/>
      <c r="W104" s="63"/>
      <c r="X104" s="63"/>
      <c r="Y104" s="63"/>
      <c r="Z104" s="63"/>
    </row>
    <row r="105" spans="1:26" s="627" customFormat="1" ht="192.75" customHeight="1">
      <c r="A105" s="623">
        <f t="shared" si="3"/>
        <v>10</v>
      </c>
      <c r="B105" s="338" t="s">
        <v>6517</v>
      </c>
      <c r="C105" s="580" t="s">
        <v>340</v>
      </c>
      <c r="D105" s="338"/>
      <c r="E105" s="114" t="s">
        <v>6519</v>
      </c>
      <c r="F105" s="1249" t="s">
        <v>6572</v>
      </c>
      <c r="G105" s="581" t="s">
        <v>5</v>
      </c>
      <c r="H105" s="101">
        <v>41244</v>
      </c>
      <c r="I105" s="101">
        <v>41274</v>
      </c>
      <c r="J105" s="101" t="s">
        <v>19</v>
      </c>
      <c r="K105" s="104">
        <v>0</v>
      </c>
      <c r="L105" s="104">
        <f t="shared" si="2"/>
        <v>1</v>
      </c>
      <c r="M105" s="104"/>
      <c r="N105" s="104" t="s">
        <v>51</v>
      </c>
      <c r="O105" s="504">
        <v>1298524000</v>
      </c>
      <c r="P105" s="504"/>
      <c r="Q105" s="464" t="s">
        <v>6563</v>
      </c>
      <c r="R105" s="63"/>
      <c r="S105" s="63"/>
      <c r="T105" s="63"/>
      <c r="U105" s="63"/>
      <c r="V105" s="63"/>
      <c r="W105" s="63"/>
      <c r="X105" s="63"/>
      <c r="Y105" s="63"/>
      <c r="Z105" s="63"/>
    </row>
    <row r="106" spans="1:26" s="627" customFormat="1" ht="133.5" customHeight="1">
      <c r="A106" s="623">
        <f t="shared" si="3"/>
        <v>11</v>
      </c>
      <c r="B106" s="338" t="s">
        <v>6517</v>
      </c>
      <c r="C106" s="580" t="s">
        <v>340</v>
      </c>
      <c r="D106" s="338"/>
      <c r="E106" s="114" t="s">
        <v>6521</v>
      </c>
      <c r="F106" s="1249" t="s">
        <v>6573</v>
      </c>
      <c r="G106" s="581" t="s">
        <v>5</v>
      </c>
      <c r="H106" s="101">
        <v>41294</v>
      </c>
      <c r="I106" s="101">
        <v>41639</v>
      </c>
      <c r="J106" s="101" t="s">
        <v>19</v>
      </c>
      <c r="K106" s="104">
        <v>0</v>
      </c>
      <c r="L106" s="104">
        <f t="shared" si="2"/>
        <v>11.366666666666667</v>
      </c>
      <c r="M106" s="104"/>
      <c r="N106" s="104" t="s">
        <v>51</v>
      </c>
      <c r="O106" s="504">
        <v>12587842700</v>
      </c>
      <c r="P106" s="504"/>
      <c r="Q106" s="464" t="s">
        <v>6563</v>
      </c>
      <c r="R106" s="63"/>
      <c r="S106" s="63"/>
      <c r="T106" s="63"/>
      <c r="U106" s="63"/>
      <c r="V106" s="63"/>
      <c r="W106" s="63"/>
      <c r="X106" s="63"/>
      <c r="Y106" s="63"/>
      <c r="Z106" s="63"/>
    </row>
    <row r="107" spans="1:26" s="627" customFormat="1" ht="135.75" customHeight="1">
      <c r="A107" s="623">
        <f t="shared" si="3"/>
        <v>12</v>
      </c>
      <c r="B107" s="338" t="s">
        <v>6517</v>
      </c>
      <c r="C107" s="580" t="s">
        <v>340</v>
      </c>
      <c r="D107" s="338"/>
      <c r="E107" s="114" t="s">
        <v>6574</v>
      </c>
      <c r="F107" s="1249" t="s">
        <v>6573</v>
      </c>
      <c r="G107" s="581" t="s">
        <v>5</v>
      </c>
      <c r="H107" s="101">
        <v>41640</v>
      </c>
      <c r="I107" s="101">
        <v>41851</v>
      </c>
      <c r="J107" s="101" t="s">
        <v>19</v>
      </c>
      <c r="K107" s="104">
        <v>0</v>
      </c>
      <c r="L107" s="104">
        <f t="shared" si="2"/>
        <v>7</v>
      </c>
      <c r="M107" s="104"/>
      <c r="N107" s="104" t="s">
        <v>51</v>
      </c>
      <c r="O107" s="504">
        <v>2278354410</v>
      </c>
      <c r="P107" s="504"/>
      <c r="Q107" s="464" t="s">
        <v>6729</v>
      </c>
      <c r="R107" s="63"/>
      <c r="S107" s="63"/>
      <c r="T107" s="63"/>
      <c r="U107" s="63"/>
      <c r="V107" s="63"/>
      <c r="W107" s="63"/>
      <c r="X107" s="63"/>
      <c r="Y107" s="63"/>
      <c r="Z107" s="63"/>
    </row>
    <row r="108" spans="1:26" s="627" customFormat="1" ht="135" customHeight="1">
      <c r="A108" s="623">
        <f t="shared" si="3"/>
        <v>13</v>
      </c>
      <c r="B108" s="338" t="s">
        <v>6517</v>
      </c>
      <c r="C108" s="580" t="s">
        <v>340</v>
      </c>
      <c r="D108" s="338"/>
      <c r="E108" s="114" t="s">
        <v>6576</v>
      </c>
      <c r="F108" s="1249" t="s">
        <v>6573</v>
      </c>
      <c r="G108" s="581" t="s">
        <v>5</v>
      </c>
      <c r="H108" s="101">
        <v>41852</v>
      </c>
      <c r="I108" s="101">
        <v>41943</v>
      </c>
      <c r="J108" s="101" t="s">
        <v>19</v>
      </c>
      <c r="K108" s="104">
        <v>0</v>
      </c>
      <c r="L108" s="104">
        <f t="shared" si="2"/>
        <v>3</v>
      </c>
      <c r="M108" s="104"/>
      <c r="N108" s="104" t="s">
        <v>51</v>
      </c>
      <c r="O108" s="504">
        <v>108793800</v>
      </c>
      <c r="P108" s="504"/>
      <c r="Q108" s="464" t="s">
        <v>6729</v>
      </c>
      <c r="R108" s="63"/>
      <c r="S108" s="63"/>
      <c r="T108" s="63"/>
      <c r="U108" s="63"/>
      <c r="V108" s="63"/>
      <c r="W108" s="63"/>
      <c r="X108" s="63"/>
      <c r="Y108" s="63"/>
      <c r="Z108" s="63"/>
    </row>
    <row r="109" spans="1:26" s="627" customFormat="1" ht="142.5" customHeight="1">
      <c r="A109" s="623">
        <f t="shared" si="3"/>
        <v>14</v>
      </c>
      <c r="B109" s="338" t="s">
        <v>6517</v>
      </c>
      <c r="C109" s="580" t="s">
        <v>340</v>
      </c>
      <c r="D109" s="338"/>
      <c r="E109" s="114" t="s">
        <v>6577</v>
      </c>
      <c r="F109" s="1249" t="s">
        <v>6578</v>
      </c>
      <c r="G109" s="581" t="s">
        <v>5</v>
      </c>
      <c r="H109" s="101">
        <v>41640</v>
      </c>
      <c r="I109" s="101">
        <v>41988</v>
      </c>
      <c r="J109" s="101" t="s">
        <v>5</v>
      </c>
      <c r="K109" s="104">
        <v>0</v>
      </c>
      <c r="L109" s="104">
        <f t="shared" si="2"/>
        <v>11.466666666666667</v>
      </c>
      <c r="M109" s="104"/>
      <c r="N109" s="104" t="s">
        <v>51</v>
      </c>
      <c r="O109" s="504">
        <v>1171101000</v>
      </c>
      <c r="P109" s="504"/>
      <c r="Q109" s="464" t="s">
        <v>6563</v>
      </c>
      <c r="R109" s="63"/>
      <c r="S109" s="63"/>
      <c r="T109" s="63"/>
      <c r="U109" s="63"/>
      <c r="V109" s="63"/>
      <c r="W109" s="63"/>
      <c r="X109" s="63"/>
      <c r="Y109" s="63"/>
      <c r="Z109" s="63"/>
    </row>
    <row r="110" spans="1:26" s="627" customFormat="1" ht="146.25" customHeight="1">
      <c r="A110" s="623">
        <f t="shared" si="3"/>
        <v>15</v>
      </c>
      <c r="B110" s="338" t="s">
        <v>6517</v>
      </c>
      <c r="C110" s="580" t="s">
        <v>1519</v>
      </c>
      <c r="D110" s="338"/>
      <c r="E110" s="576">
        <v>13472013</v>
      </c>
      <c r="F110" s="1249" t="s">
        <v>6579</v>
      </c>
      <c r="G110" s="581" t="s">
        <v>5</v>
      </c>
      <c r="H110" s="101">
        <v>41634</v>
      </c>
      <c r="I110" s="101">
        <v>42425</v>
      </c>
      <c r="J110" s="101" t="s">
        <v>5</v>
      </c>
      <c r="K110" s="104">
        <v>0</v>
      </c>
      <c r="L110" s="104">
        <f t="shared" si="2"/>
        <v>25.966666666666665</v>
      </c>
      <c r="M110" s="104"/>
      <c r="N110" s="104" t="s">
        <v>51</v>
      </c>
      <c r="O110" s="504">
        <v>858000000</v>
      </c>
      <c r="P110" s="504"/>
      <c r="Q110" s="464" t="s">
        <v>6563</v>
      </c>
      <c r="R110" s="63"/>
      <c r="S110" s="63"/>
      <c r="T110" s="63"/>
      <c r="U110" s="63"/>
      <c r="V110" s="63"/>
      <c r="W110" s="63"/>
      <c r="X110" s="63"/>
      <c r="Y110" s="63"/>
      <c r="Z110" s="63"/>
    </row>
    <row r="111" spans="1:26" s="627" customFormat="1" ht="165" customHeight="1">
      <c r="A111" s="623">
        <f t="shared" si="3"/>
        <v>16</v>
      </c>
      <c r="B111" s="338" t="s">
        <v>6517</v>
      </c>
      <c r="C111" s="580" t="s">
        <v>6580</v>
      </c>
      <c r="D111" s="338"/>
      <c r="E111" s="576">
        <v>1282011</v>
      </c>
      <c r="F111" s="1249" t="s">
        <v>6581</v>
      </c>
      <c r="G111" s="581" t="s">
        <v>5</v>
      </c>
      <c r="H111" s="101">
        <v>40885</v>
      </c>
      <c r="I111" s="101">
        <v>41851</v>
      </c>
      <c r="J111" s="101" t="s">
        <v>19</v>
      </c>
      <c r="K111" s="104">
        <v>0</v>
      </c>
      <c r="L111" s="104">
        <f t="shared" si="2"/>
        <v>31.766666666666666</v>
      </c>
      <c r="M111" s="104"/>
      <c r="N111" s="104" t="s">
        <v>51</v>
      </c>
      <c r="O111" s="504">
        <v>22495226781</v>
      </c>
      <c r="P111" s="504"/>
      <c r="Q111" s="464" t="s">
        <v>6767</v>
      </c>
      <c r="R111" s="63"/>
      <c r="S111" s="63"/>
      <c r="T111" s="63"/>
      <c r="U111" s="63"/>
      <c r="V111" s="63"/>
      <c r="W111" s="63"/>
      <c r="X111" s="63"/>
      <c r="Y111" s="63"/>
      <c r="Z111" s="63"/>
    </row>
    <row r="112" spans="1:26" s="627" customFormat="1" ht="123" customHeight="1">
      <c r="A112" s="623">
        <f t="shared" si="3"/>
        <v>17</v>
      </c>
      <c r="B112" s="338" t="s">
        <v>6517</v>
      </c>
      <c r="C112" s="580" t="s">
        <v>6580</v>
      </c>
      <c r="D112" s="338"/>
      <c r="E112" s="576" t="s">
        <v>6582</v>
      </c>
      <c r="F112" s="1249" t="s">
        <v>6583</v>
      </c>
      <c r="G112" s="581" t="s">
        <v>5</v>
      </c>
      <c r="H112" s="101">
        <v>41852</v>
      </c>
      <c r="I112" s="101">
        <v>41905</v>
      </c>
      <c r="J112" s="101" t="s">
        <v>19</v>
      </c>
      <c r="K112" s="104">
        <v>0</v>
      </c>
      <c r="L112" s="104">
        <f t="shared" si="2"/>
        <v>1.7333333333333334</v>
      </c>
      <c r="M112" s="104"/>
      <c r="N112" s="104" t="s">
        <v>51</v>
      </c>
      <c r="O112" s="504">
        <v>1278946800</v>
      </c>
      <c r="P112" s="504"/>
      <c r="Q112" s="464" t="s">
        <v>6563</v>
      </c>
      <c r="R112" s="63"/>
      <c r="S112" s="63"/>
      <c r="T112" s="63"/>
      <c r="U112" s="63"/>
      <c r="V112" s="63"/>
      <c r="W112" s="63"/>
      <c r="X112" s="63"/>
      <c r="Y112" s="63"/>
      <c r="Z112" s="63"/>
    </row>
    <row r="113" spans="1:26" s="627" customFormat="1" ht="90">
      <c r="A113" s="623">
        <f t="shared" si="3"/>
        <v>18</v>
      </c>
      <c r="B113" s="338" t="s">
        <v>6517</v>
      </c>
      <c r="C113" s="580" t="s">
        <v>6580</v>
      </c>
      <c r="D113" s="338"/>
      <c r="E113" s="576" t="s">
        <v>6584</v>
      </c>
      <c r="F113" s="1249" t="s">
        <v>6583</v>
      </c>
      <c r="G113" s="581" t="s">
        <v>5</v>
      </c>
      <c r="H113" s="101">
        <v>41906</v>
      </c>
      <c r="I113" s="101">
        <v>41943</v>
      </c>
      <c r="J113" s="101" t="s">
        <v>19</v>
      </c>
      <c r="K113" s="104">
        <v>0</v>
      </c>
      <c r="L113" s="104">
        <f t="shared" si="2"/>
        <v>1.2333333333333334</v>
      </c>
      <c r="M113" s="104"/>
      <c r="N113" s="104" t="s">
        <v>51</v>
      </c>
      <c r="O113" s="504">
        <v>833004587</v>
      </c>
      <c r="P113" s="504"/>
      <c r="Q113" s="464" t="s">
        <v>6563</v>
      </c>
      <c r="R113" s="63"/>
      <c r="S113" s="63"/>
      <c r="T113" s="63"/>
      <c r="U113" s="63"/>
      <c r="V113" s="63"/>
      <c r="W113" s="63"/>
      <c r="X113" s="63"/>
      <c r="Y113" s="63"/>
      <c r="Z113" s="63"/>
    </row>
    <row r="114" spans="1:26" s="627" customFormat="1" ht="126.75" customHeight="1">
      <c r="A114" s="623">
        <f t="shared" si="3"/>
        <v>19</v>
      </c>
      <c r="B114" s="338" t="s">
        <v>6517</v>
      </c>
      <c r="C114" s="580" t="s">
        <v>6580</v>
      </c>
      <c r="D114" s="338"/>
      <c r="E114" s="576" t="s">
        <v>6585</v>
      </c>
      <c r="F114" s="1249" t="s">
        <v>6586</v>
      </c>
      <c r="G114" s="581" t="s">
        <v>5</v>
      </c>
      <c r="H114" s="101">
        <v>41944</v>
      </c>
      <c r="I114" s="101">
        <v>42004</v>
      </c>
      <c r="J114" s="101" t="s">
        <v>5</v>
      </c>
      <c r="K114" s="104">
        <v>0</v>
      </c>
      <c r="L114" s="104">
        <f t="shared" si="2"/>
        <v>2</v>
      </c>
      <c r="M114" s="104"/>
      <c r="N114" s="104" t="s">
        <v>51</v>
      </c>
      <c r="O114" s="504">
        <v>417088000</v>
      </c>
      <c r="P114" s="504"/>
      <c r="Q114" s="464" t="s">
        <v>6563</v>
      </c>
      <c r="R114" s="63"/>
      <c r="S114" s="63"/>
      <c r="T114" s="63"/>
      <c r="U114" s="63"/>
      <c r="V114" s="63"/>
      <c r="W114" s="63"/>
      <c r="X114" s="63"/>
      <c r="Y114" s="63"/>
      <c r="Z114" s="63"/>
    </row>
    <row r="115" spans="1:26" s="1263" customFormat="1">
      <c r="A115" s="1311"/>
      <c r="B115" s="17" t="s">
        <v>29</v>
      </c>
      <c r="C115" s="16"/>
      <c r="D115" s="15"/>
      <c r="E115" s="98"/>
      <c r="F115" s="16"/>
      <c r="G115" s="16"/>
      <c r="H115" s="16"/>
      <c r="I115" s="103"/>
      <c r="J115" s="103"/>
      <c r="K115" s="109">
        <f>SUM(K96:K96)</f>
        <v>0</v>
      </c>
      <c r="L115" s="109" t="s">
        <v>6875</v>
      </c>
      <c r="M115" s="110">
        <f>SUM(M96:M96)</f>
        <v>0</v>
      </c>
      <c r="N115" s="109">
        <f>SUM(N96:N96)</f>
        <v>0</v>
      </c>
      <c r="O115" s="106"/>
      <c r="P115" s="106"/>
      <c r="Q115" s="18"/>
    </row>
    <row r="116" spans="1:26">
      <c r="B116" s="66"/>
      <c r="C116" s="66"/>
      <c r="D116" s="66"/>
      <c r="E116" s="68"/>
      <c r="F116" s="66"/>
      <c r="G116" s="66"/>
      <c r="H116" s="66"/>
      <c r="I116" s="66"/>
      <c r="J116" s="66"/>
      <c r="K116" s="66"/>
      <c r="L116" s="66"/>
      <c r="M116" s="66"/>
      <c r="N116" s="66"/>
      <c r="O116" s="66"/>
      <c r="P116" s="66"/>
    </row>
    <row r="117" spans="1:26">
      <c r="B117" s="19" t="s">
        <v>156</v>
      </c>
      <c r="C117" s="84">
        <f>+K115</f>
        <v>0</v>
      </c>
      <c r="H117" s="112"/>
      <c r="I117" s="112"/>
      <c r="J117" s="112"/>
      <c r="K117" s="112"/>
      <c r="L117" s="112"/>
      <c r="M117" s="112"/>
      <c r="N117" s="66"/>
      <c r="O117" s="66"/>
      <c r="P117" s="66"/>
    </row>
    <row r="119" spans="1:26" ht="15.75" thickBot="1"/>
    <row r="120" spans="1:26" ht="37.15" customHeight="1" thickBot="1">
      <c r="B120" s="24" t="s">
        <v>157</v>
      </c>
      <c r="C120" s="25" t="s">
        <v>158</v>
      </c>
      <c r="D120" s="24" t="s">
        <v>28</v>
      </c>
      <c r="E120" s="25" t="s">
        <v>159</v>
      </c>
    </row>
    <row r="121" spans="1:26">
      <c r="B121" s="85" t="s">
        <v>160</v>
      </c>
      <c r="C121" s="86">
        <v>20</v>
      </c>
      <c r="D121" s="86">
        <v>0</v>
      </c>
      <c r="E121" s="1536">
        <f>+D121+D122+D123</f>
        <v>0</v>
      </c>
    </row>
    <row r="122" spans="1:26">
      <c r="B122" s="85" t="s">
        <v>161</v>
      </c>
      <c r="C122" s="71">
        <v>30</v>
      </c>
      <c r="D122" s="1256">
        <v>0</v>
      </c>
      <c r="E122" s="1537"/>
    </row>
    <row r="123" spans="1:26" ht="15.75" thickBot="1">
      <c r="B123" s="85" t="s">
        <v>162</v>
      </c>
      <c r="C123" s="87">
        <v>40</v>
      </c>
      <c r="D123" s="87">
        <v>0</v>
      </c>
      <c r="E123" s="1538"/>
    </row>
    <row r="125" spans="1:26" ht="15.75" thickBot="1"/>
    <row r="126" spans="1:26" ht="15.75" thickBot="1">
      <c r="B126" s="1532" t="s">
        <v>163</v>
      </c>
      <c r="C126" s="1533"/>
      <c r="D126" s="1533"/>
      <c r="E126" s="1533"/>
      <c r="F126" s="1533"/>
      <c r="G126" s="1533"/>
      <c r="H126" s="1533"/>
      <c r="I126" s="1533"/>
      <c r="J126" s="1533"/>
      <c r="K126" s="1533"/>
      <c r="L126" s="1533"/>
      <c r="M126" s="1533"/>
      <c r="N126" s="1534"/>
    </row>
    <row r="128" spans="1:26" ht="76.5" customHeight="1">
      <c r="B128" s="1309" t="s">
        <v>88</v>
      </c>
      <c r="C128" s="1309" t="s">
        <v>89</v>
      </c>
      <c r="D128" s="1309" t="s">
        <v>90</v>
      </c>
      <c r="E128" s="1309" t="s">
        <v>91</v>
      </c>
      <c r="F128" s="1309" t="s">
        <v>92</v>
      </c>
      <c r="G128" s="1309" t="s">
        <v>93</v>
      </c>
      <c r="H128" s="1309" t="s">
        <v>94</v>
      </c>
      <c r="I128" s="1309" t="s">
        <v>95</v>
      </c>
      <c r="J128" s="1522" t="s">
        <v>164</v>
      </c>
      <c r="K128" s="1529"/>
      <c r="L128" s="1523"/>
      <c r="M128" s="1309" t="s">
        <v>97</v>
      </c>
      <c r="N128" s="1309" t="s">
        <v>234</v>
      </c>
      <c r="O128" s="1309" t="s">
        <v>235</v>
      </c>
      <c r="P128" s="1522" t="s">
        <v>79</v>
      </c>
      <c r="Q128" s="1523"/>
    </row>
    <row r="129" spans="2:17" ht="60.75" customHeight="1">
      <c r="B129" s="192" t="s">
        <v>1495</v>
      </c>
      <c r="C129" s="192"/>
      <c r="D129" s="192"/>
      <c r="E129" s="1239"/>
      <c r="F129" s="72"/>
      <c r="G129" s="72"/>
      <c r="H129" s="918"/>
      <c r="I129" s="74"/>
      <c r="J129" s="88"/>
      <c r="K129" s="89"/>
      <c r="L129" s="77"/>
      <c r="M129" s="59"/>
      <c r="N129" s="59"/>
      <c r="O129" s="59"/>
      <c r="P129" s="1530"/>
      <c r="Q129" s="1531"/>
    </row>
    <row r="130" spans="2:17" ht="60.75" customHeight="1">
      <c r="B130" s="192" t="s">
        <v>1075</v>
      </c>
      <c r="C130" s="192"/>
      <c r="D130" s="72"/>
      <c r="E130" s="1239"/>
      <c r="F130" s="192"/>
      <c r="G130" s="72"/>
      <c r="H130" s="918"/>
      <c r="I130" s="74"/>
      <c r="J130" s="192"/>
      <c r="K130" s="89"/>
      <c r="L130" s="89"/>
      <c r="M130" s="59"/>
      <c r="N130" s="59"/>
      <c r="O130" s="59"/>
      <c r="P130" s="1526"/>
      <c r="Q130" s="1527"/>
    </row>
    <row r="131" spans="2:17" ht="33.6" customHeight="1">
      <c r="B131" s="192" t="s">
        <v>227</v>
      </c>
      <c r="C131" s="192"/>
      <c r="D131" s="192"/>
      <c r="E131" s="1239"/>
      <c r="F131" s="72"/>
      <c r="G131" s="72"/>
      <c r="H131" s="918"/>
      <c r="I131" s="74"/>
      <c r="J131" s="88"/>
      <c r="K131" s="77"/>
      <c r="L131" s="77"/>
      <c r="M131" s="59"/>
      <c r="N131" s="59"/>
      <c r="O131" s="59"/>
      <c r="P131" s="1535"/>
      <c r="Q131" s="1535"/>
    </row>
    <row r="134" spans="2:17" ht="15.75" thickBot="1"/>
    <row r="135" spans="2:17" ht="54" customHeight="1">
      <c r="B135" s="1283" t="s">
        <v>17</v>
      </c>
      <c r="C135" s="1283" t="s">
        <v>157</v>
      </c>
      <c r="D135" s="1309" t="s">
        <v>158</v>
      </c>
      <c r="E135" s="1283" t="s">
        <v>28</v>
      </c>
      <c r="F135" s="25" t="s">
        <v>228</v>
      </c>
      <c r="G135" s="26"/>
    </row>
    <row r="136" spans="2:17" ht="120.75" customHeight="1">
      <c r="B136" s="1540" t="s">
        <v>229</v>
      </c>
      <c r="C136" s="115" t="s">
        <v>230</v>
      </c>
      <c r="D136" s="1256">
        <v>25</v>
      </c>
      <c r="E136" s="1256">
        <v>0</v>
      </c>
      <c r="F136" s="1541">
        <f>+E136+E137+E138</f>
        <v>0</v>
      </c>
      <c r="G136" s="27"/>
    </row>
    <row r="137" spans="2:17" ht="76.150000000000006" customHeight="1">
      <c r="B137" s="1540"/>
      <c r="C137" s="115" t="s">
        <v>231</v>
      </c>
      <c r="D137" s="1262">
        <v>25</v>
      </c>
      <c r="E137" s="1256">
        <v>0</v>
      </c>
      <c r="F137" s="1542"/>
      <c r="G137" s="27"/>
    </row>
    <row r="138" spans="2:17" ht="69" customHeight="1">
      <c r="B138" s="1540"/>
      <c r="C138" s="115" t="s">
        <v>232</v>
      </c>
      <c r="D138" s="1256">
        <v>10</v>
      </c>
      <c r="E138" s="1256">
        <v>0</v>
      </c>
      <c r="F138" s="1543"/>
      <c r="G138" s="27"/>
    </row>
    <row r="139" spans="2:17">
      <c r="C139" s="57"/>
    </row>
    <row r="142" spans="2:17">
      <c r="B142" s="8" t="s">
        <v>233</v>
      </c>
    </row>
    <row r="145" spans="2:5">
      <c r="B145" s="1309" t="s">
        <v>17</v>
      </c>
      <c r="C145" s="1309" t="s">
        <v>27</v>
      </c>
      <c r="D145" s="1283" t="s">
        <v>28</v>
      </c>
      <c r="E145" s="1283" t="s">
        <v>29</v>
      </c>
    </row>
    <row r="146" spans="2:5" ht="61.5" customHeight="1">
      <c r="B146" s="1302" t="s">
        <v>236</v>
      </c>
      <c r="C146" s="1262">
        <v>40</v>
      </c>
      <c r="D146" s="1256">
        <f>+E121</f>
        <v>0</v>
      </c>
      <c r="E146" s="1519">
        <f>+D146+D147</f>
        <v>0</v>
      </c>
    </row>
    <row r="147" spans="2:5" ht="68.25" customHeight="1">
      <c r="B147" s="1302" t="s">
        <v>237</v>
      </c>
      <c r="C147" s="1262">
        <v>60</v>
      </c>
      <c r="D147" s="1256">
        <f>+F136</f>
        <v>0</v>
      </c>
      <c r="E147" s="1520"/>
    </row>
  </sheetData>
  <mergeCells count="44">
    <mergeCell ref="E146:E147"/>
    <mergeCell ref="B89:P89"/>
    <mergeCell ref="B92:N92"/>
    <mergeCell ref="E121:E123"/>
    <mergeCell ref="B126:N126"/>
    <mergeCell ref="J128:L128"/>
    <mergeCell ref="P128:Q128"/>
    <mergeCell ref="P129:Q129"/>
    <mergeCell ref="P130:Q130"/>
    <mergeCell ref="P131:Q131"/>
    <mergeCell ref="B136:B138"/>
    <mergeCell ref="F136:F138"/>
    <mergeCell ref="D86:E86"/>
    <mergeCell ref="P71:Q71"/>
    <mergeCell ref="P72:Q72"/>
    <mergeCell ref="P73:Q73"/>
    <mergeCell ref="P74:Q74"/>
    <mergeCell ref="P75:Q75"/>
    <mergeCell ref="P76:Q76"/>
    <mergeCell ref="P77:Q77"/>
    <mergeCell ref="P78:Q78"/>
    <mergeCell ref="P79:Q79"/>
    <mergeCell ref="B82:N82"/>
    <mergeCell ref="D85:E85"/>
    <mergeCell ref="J70:L70"/>
    <mergeCell ref="P70:Q70"/>
    <mergeCell ref="C10:E10"/>
    <mergeCell ref="B15:C15"/>
    <mergeCell ref="B16:C16"/>
    <mergeCell ref="E34:E35"/>
    <mergeCell ref="B51:B52"/>
    <mergeCell ref="C51:C52"/>
    <mergeCell ref="D51:E51"/>
    <mergeCell ref="C55:N55"/>
    <mergeCell ref="B57:N57"/>
    <mergeCell ref="O60:P60"/>
    <mergeCell ref="O61:P61"/>
    <mergeCell ref="B67:N67"/>
    <mergeCell ref="C9:N9"/>
    <mergeCell ref="B2:P2"/>
    <mergeCell ref="B4:P4"/>
    <mergeCell ref="C6:N6"/>
    <mergeCell ref="C7:N7"/>
    <mergeCell ref="C8:N8"/>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H111"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36.28515625" style="28" customWidth="1"/>
    <col min="5" max="5" width="25" style="28" customWidth="1"/>
    <col min="6" max="7" width="29.7109375" style="28" customWidth="1"/>
    <col min="8" max="8" width="25.28515625" style="28" customWidth="1"/>
    <col min="9" max="9" width="20.85546875" style="28" customWidth="1"/>
    <col min="10" max="10" width="20.28515625" style="28" customWidth="1"/>
    <col min="11" max="11" width="14.7109375" style="28" bestFit="1" customWidth="1"/>
    <col min="12" max="12" width="18.7109375" style="28" customWidth="1"/>
    <col min="13" max="13" width="22.7109375" style="28" customWidth="1"/>
    <col min="14" max="14" width="22.140625" style="28" customWidth="1"/>
    <col min="15" max="15" width="26.140625" style="28" customWidth="1"/>
    <col min="16" max="16" width="19.5703125" style="28" bestFit="1" customWidth="1"/>
    <col min="17" max="17" width="62.8554687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6768</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148"/>
      <c r="I14" s="41"/>
      <c r="J14" s="41"/>
      <c r="K14" s="41"/>
      <c r="L14" s="41"/>
      <c r="M14" s="41"/>
      <c r="N14" s="1289"/>
    </row>
    <row r="15" spans="2:16" ht="45" customHeight="1">
      <c r="B15" s="1517" t="s">
        <v>9</v>
      </c>
      <c r="C15" s="1518"/>
      <c r="D15" s="1265">
        <v>32</v>
      </c>
      <c r="E15" s="42">
        <v>1670624800</v>
      </c>
      <c r="F15" s="149">
        <v>800</v>
      </c>
      <c r="G15" s="150"/>
      <c r="I15" s="45"/>
      <c r="J15" s="45"/>
      <c r="K15" s="45"/>
      <c r="L15" s="45"/>
      <c r="M15" s="45"/>
      <c r="N15" s="1289"/>
    </row>
    <row r="16" spans="2:16" ht="15.75" thickBot="1">
      <c r="B16" s="1517" t="s">
        <v>13</v>
      </c>
      <c r="C16" s="1518"/>
      <c r="D16" s="1265"/>
      <c r="E16" s="151">
        <f>SUM(E15:E15)</f>
        <v>1670624800</v>
      </c>
      <c r="F16" s="497">
        <v>800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F15*0.8</f>
        <v>640</v>
      </c>
      <c r="D18" s="195"/>
      <c r="E18" s="6">
        <f>E16</f>
        <v>1670624800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c r="D27" s="1256" t="s">
        <v>21</v>
      </c>
      <c r="E27" s="57" t="s">
        <v>6769</v>
      </c>
      <c r="F27" s="57"/>
      <c r="G27" s="57"/>
      <c r="H27" s="57"/>
      <c r="I27" s="39"/>
      <c r="J27" s="39"/>
      <c r="K27" s="39"/>
      <c r="L27" s="39"/>
      <c r="M27" s="39"/>
      <c r="N27" s="1289"/>
    </row>
    <row r="28" spans="1:14">
      <c r="A28" s="142"/>
      <c r="B28" s="59" t="s">
        <v>1899</v>
      </c>
      <c r="C28" s="1256" t="s">
        <v>21</v>
      </c>
      <c r="D28" s="1256"/>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39" customHeight="1">
      <c r="A34" s="142"/>
      <c r="B34" s="1302" t="s">
        <v>30</v>
      </c>
      <c r="C34" s="1262">
        <v>40</v>
      </c>
      <c r="D34" s="1256">
        <v>0</v>
      </c>
      <c r="E34" s="1519">
        <f>+D34+D35</f>
        <v>0</v>
      </c>
      <c r="F34" s="1278"/>
      <c r="G34" s="57"/>
      <c r="H34" s="57"/>
      <c r="I34" s="39"/>
      <c r="J34" s="39"/>
      <c r="K34" s="39"/>
      <c r="L34" s="39"/>
      <c r="M34" s="39"/>
      <c r="N34" s="1289"/>
    </row>
    <row r="35" spans="1:26" ht="77.25" customHeight="1">
      <c r="A35" s="142"/>
      <c r="B35" s="1302" t="s">
        <v>31</v>
      </c>
      <c r="C35" s="1262">
        <v>60</v>
      </c>
      <c r="D35" s="1256">
        <f>+F148</f>
        <v>0</v>
      </c>
      <c r="E35" s="1520"/>
      <c r="F35" s="1243"/>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75" customHeight="1">
      <c r="A41" s="1311">
        <v>1</v>
      </c>
      <c r="B41" s="15" t="s">
        <v>6517</v>
      </c>
      <c r="C41" s="15" t="s">
        <v>6517</v>
      </c>
      <c r="D41" s="15" t="s">
        <v>6518</v>
      </c>
      <c r="E41" s="15" t="s">
        <v>6519</v>
      </c>
      <c r="F41" s="15" t="s">
        <v>259</v>
      </c>
      <c r="G41" s="15" t="s">
        <v>5</v>
      </c>
      <c r="H41" s="103">
        <v>41215</v>
      </c>
      <c r="I41" s="103">
        <v>41274</v>
      </c>
      <c r="J41" s="103" t="s">
        <v>19</v>
      </c>
      <c r="K41" s="105">
        <v>0</v>
      </c>
      <c r="L41" s="105">
        <v>2</v>
      </c>
      <c r="M41" s="186">
        <v>3650</v>
      </c>
      <c r="N41" s="105" t="s">
        <v>5</v>
      </c>
      <c r="O41" s="106">
        <v>1298524000</v>
      </c>
      <c r="P41" s="106">
        <v>70</v>
      </c>
      <c r="Q41" s="18" t="s">
        <v>6684</v>
      </c>
      <c r="R41" s="64"/>
      <c r="S41" s="64"/>
      <c r="T41" s="64"/>
      <c r="U41" s="64"/>
      <c r="V41" s="64"/>
      <c r="W41" s="64"/>
      <c r="X41" s="64"/>
      <c r="Y41" s="64"/>
      <c r="Z41" s="64"/>
    </row>
    <row r="42" spans="1:26" s="1263" customFormat="1" ht="109.5" customHeight="1">
      <c r="A42" s="1311">
        <f>+A41+1</f>
        <v>2</v>
      </c>
      <c r="B42" s="15" t="s">
        <v>6517</v>
      </c>
      <c r="C42" s="15" t="s">
        <v>6517</v>
      </c>
      <c r="D42" s="15" t="s">
        <v>6518</v>
      </c>
      <c r="E42" s="15" t="s">
        <v>6521</v>
      </c>
      <c r="F42" s="15" t="s">
        <v>259</v>
      </c>
      <c r="G42" s="15" t="s">
        <v>5</v>
      </c>
      <c r="H42" s="103">
        <v>41254</v>
      </c>
      <c r="I42" s="103">
        <v>41988</v>
      </c>
      <c r="J42" s="103" t="s">
        <v>19</v>
      </c>
      <c r="K42" s="105">
        <v>0</v>
      </c>
      <c r="L42" s="509">
        <v>24</v>
      </c>
      <c r="M42" s="186">
        <v>4350</v>
      </c>
      <c r="N42" s="105" t="s">
        <v>5</v>
      </c>
      <c r="O42" s="106">
        <v>16146092010</v>
      </c>
      <c r="P42" s="106">
        <v>70</v>
      </c>
      <c r="Q42" s="18" t="s">
        <v>6685</v>
      </c>
      <c r="R42" s="64"/>
      <c r="S42" s="64"/>
      <c r="T42" s="64"/>
      <c r="U42" s="64"/>
      <c r="V42" s="64"/>
      <c r="W42" s="64"/>
      <c r="X42" s="64"/>
      <c r="Y42" s="64"/>
      <c r="Z42" s="64"/>
    </row>
    <row r="43" spans="1:26" s="1263" customFormat="1" ht="117" customHeight="1">
      <c r="A43" s="1311">
        <f t="shared" ref="A43:A48" si="0">+A42+1</f>
        <v>3</v>
      </c>
      <c r="B43" s="15" t="s">
        <v>6517</v>
      </c>
      <c r="C43" s="15" t="s">
        <v>6517</v>
      </c>
      <c r="D43" s="15" t="s">
        <v>6523</v>
      </c>
      <c r="E43" s="98" t="s">
        <v>6524</v>
      </c>
      <c r="F43" s="15" t="s">
        <v>259</v>
      </c>
      <c r="G43" s="15" t="s">
        <v>5</v>
      </c>
      <c r="H43" s="103">
        <v>40878</v>
      </c>
      <c r="I43" s="103">
        <v>41955</v>
      </c>
      <c r="J43" s="103" t="s">
        <v>19</v>
      </c>
      <c r="K43" s="104">
        <v>0</v>
      </c>
      <c r="L43" s="104">
        <v>12</v>
      </c>
      <c r="M43" s="576">
        <v>0</v>
      </c>
      <c r="N43" s="105" t="s">
        <v>5</v>
      </c>
      <c r="O43" s="106">
        <v>25024266169</v>
      </c>
      <c r="P43" s="106">
        <v>71</v>
      </c>
      <c r="Q43" s="464" t="s">
        <v>6686</v>
      </c>
      <c r="R43" s="64"/>
      <c r="S43" s="64"/>
      <c r="T43" s="64"/>
      <c r="U43" s="64"/>
      <c r="V43" s="64"/>
      <c r="W43" s="64"/>
      <c r="X43" s="64"/>
      <c r="Y43" s="64"/>
      <c r="Z43" s="64"/>
    </row>
    <row r="44" spans="1:26" s="1263" customFormat="1" ht="60">
      <c r="A44" s="1311">
        <f t="shared" si="0"/>
        <v>4</v>
      </c>
      <c r="B44" s="15" t="s">
        <v>6517</v>
      </c>
      <c r="C44" s="15" t="s">
        <v>6517</v>
      </c>
      <c r="D44" s="15" t="s">
        <v>6526</v>
      </c>
      <c r="E44" s="98" t="s">
        <v>6527</v>
      </c>
      <c r="F44" s="15" t="s">
        <v>259</v>
      </c>
      <c r="G44" s="15" t="s">
        <v>5</v>
      </c>
      <c r="H44" s="103">
        <v>39783</v>
      </c>
      <c r="I44" s="103">
        <v>40301</v>
      </c>
      <c r="J44" s="103" t="s">
        <v>19</v>
      </c>
      <c r="K44" s="104">
        <v>0</v>
      </c>
      <c r="L44" s="104">
        <v>5</v>
      </c>
      <c r="M44" s="576">
        <v>0</v>
      </c>
      <c r="N44" s="105" t="s">
        <v>5</v>
      </c>
      <c r="O44" s="106">
        <v>1087253221</v>
      </c>
      <c r="P44" s="106">
        <v>72</v>
      </c>
      <c r="Q44" s="464" t="s">
        <v>6687</v>
      </c>
      <c r="R44" s="64"/>
      <c r="S44" s="64"/>
      <c r="T44" s="64"/>
      <c r="U44" s="64"/>
      <c r="V44" s="64"/>
      <c r="W44" s="64"/>
      <c r="X44" s="64"/>
      <c r="Y44" s="64"/>
      <c r="Z44" s="64"/>
    </row>
    <row r="45" spans="1:26" s="1263" customFormat="1" ht="45">
      <c r="A45" s="1311">
        <f t="shared" si="0"/>
        <v>5</v>
      </c>
      <c r="B45" s="15" t="s">
        <v>6517</v>
      </c>
      <c r="C45" s="15" t="s">
        <v>6517</v>
      </c>
      <c r="D45" s="15" t="s">
        <v>6526</v>
      </c>
      <c r="E45" s="98" t="s">
        <v>6529</v>
      </c>
      <c r="F45" s="15" t="s">
        <v>259</v>
      </c>
      <c r="G45" s="15" t="s">
        <v>5</v>
      </c>
      <c r="H45" s="103">
        <v>40581</v>
      </c>
      <c r="I45" s="103">
        <v>40847</v>
      </c>
      <c r="J45" s="103" t="s">
        <v>19</v>
      </c>
      <c r="K45" s="104">
        <v>0</v>
      </c>
      <c r="L45" s="104">
        <v>8.8000000000000007</v>
      </c>
      <c r="M45" s="576">
        <v>0</v>
      </c>
      <c r="N45" s="105" t="s">
        <v>5</v>
      </c>
      <c r="O45" s="106">
        <v>1074373466</v>
      </c>
      <c r="P45" s="106">
        <v>72</v>
      </c>
      <c r="Q45" s="464" t="s">
        <v>6688</v>
      </c>
      <c r="R45" s="64"/>
      <c r="S45" s="64"/>
      <c r="T45" s="64"/>
      <c r="U45" s="64"/>
      <c r="V45" s="64"/>
      <c r="W45" s="64"/>
      <c r="X45" s="64"/>
      <c r="Y45" s="64"/>
      <c r="Z45" s="64"/>
    </row>
    <row r="46" spans="1:26" s="1263" customFormat="1" ht="45">
      <c r="A46" s="1311">
        <f t="shared" si="0"/>
        <v>6</v>
      </c>
      <c r="B46" s="15" t="s">
        <v>6517</v>
      </c>
      <c r="C46" s="15" t="s">
        <v>6517</v>
      </c>
      <c r="D46" s="15" t="s">
        <v>6526</v>
      </c>
      <c r="E46" s="98" t="s">
        <v>6531</v>
      </c>
      <c r="F46" s="15" t="s">
        <v>259</v>
      </c>
      <c r="G46" s="15" t="s">
        <v>5</v>
      </c>
      <c r="H46" s="103">
        <v>40182</v>
      </c>
      <c r="I46" s="103">
        <v>40543</v>
      </c>
      <c r="J46" s="103" t="s">
        <v>19</v>
      </c>
      <c r="K46" s="104">
        <v>0</v>
      </c>
      <c r="L46" s="104">
        <v>7.8</v>
      </c>
      <c r="M46" s="576">
        <v>0</v>
      </c>
      <c r="N46" s="105" t="s">
        <v>5</v>
      </c>
      <c r="O46" s="106">
        <v>795712000</v>
      </c>
      <c r="P46" s="106">
        <v>72</v>
      </c>
      <c r="Q46" s="464" t="s">
        <v>6689</v>
      </c>
      <c r="R46" s="64"/>
      <c r="S46" s="64"/>
      <c r="T46" s="64"/>
      <c r="U46" s="64"/>
      <c r="V46" s="64"/>
      <c r="W46" s="64"/>
      <c r="X46" s="64"/>
      <c r="Y46" s="64"/>
      <c r="Z46" s="64"/>
    </row>
    <row r="47" spans="1:26" s="1263" customFormat="1" ht="81" customHeight="1">
      <c r="A47" s="1311">
        <f t="shared" si="0"/>
        <v>7</v>
      </c>
      <c r="B47" s="15"/>
      <c r="C47" s="15" t="s">
        <v>6517</v>
      </c>
      <c r="D47" s="15" t="s">
        <v>6526</v>
      </c>
      <c r="E47" s="98" t="s">
        <v>6532</v>
      </c>
      <c r="F47" s="15" t="s">
        <v>259</v>
      </c>
      <c r="G47" s="15" t="s">
        <v>5</v>
      </c>
      <c r="H47" s="103">
        <v>40581</v>
      </c>
      <c r="I47" s="103">
        <v>40847</v>
      </c>
      <c r="J47" s="103" t="s">
        <v>19</v>
      </c>
      <c r="K47" s="104">
        <v>0</v>
      </c>
      <c r="L47" s="104">
        <v>0</v>
      </c>
      <c r="M47" s="576">
        <v>0</v>
      </c>
      <c r="N47" s="105" t="s">
        <v>5</v>
      </c>
      <c r="O47" s="106">
        <v>663082757</v>
      </c>
      <c r="P47" s="106">
        <v>72</v>
      </c>
      <c r="Q47" s="464" t="s">
        <v>6690</v>
      </c>
      <c r="R47" s="64"/>
      <c r="S47" s="64"/>
      <c r="T47" s="64"/>
      <c r="U47" s="64"/>
      <c r="V47" s="64"/>
      <c r="W47" s="64"/>
      <c r="X47" s="64"/>
      <c r="Y47" s="64"/>
      <c r="Z47" s="64"/>
    </row>
    <row r="48" spans="1:26" s="1263" customFormat="1" ht="87" customHeight="1">
      <c r="A48" s="1311">
        <f t="shared" si="0"/>
        <v>8</v>
      </c>
      <c r="B48" s="15" t="s">
        <v>6517</v>
      </c>
      <c r="C48" s="15" t="s">
        <v>6517</v>
      </c>
      <c r="D48" s="15" t="s">
        <v>6526</v>
      </c>
      <c r="E48" s="98" t="s">
        <v>6534</v>
      </c>
      <c r="F48" s="15" t="s">
        <v>259</v>
      </c>
      <c r="G48" s="15" t="s">
        <v>5</v>
      </c>
      <c r="H48" s="103">
        <v>40427</v>
      </c>
      <c r="I48" s="103">
        <v>40574</v>
      </c>
      <c r="J48" s="103" t="s">
        <v>19</v>
      </c>
      <c r="K48" s="104">
        <v>0</v>
      </c>
      <c r="L48" s="104">
        <v>0</v>
      </c>
      <c r="M48" s="576">
        <v>0</v>
      </c>
      <c r="N48" s="105" t="s">
        <v>5</v>
      </c>
      <c r="O48" s="106">
        <v>595786333</v>
      </c>
      <c r="P48" s="106">
        <v>72</v>
      </c>
      <c r="Q48" s="464" t="s">
        <v>6691</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0</v>
      </c>
      <c r="L49" s="109">
        <f t="shared" si="1"/>
        <v>59.599999999999994</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60</v>
      </c>
      <c r="E52" s="118" t="s">
        <v>61</v>
      </c>
    </row>
    <row r="53" spans="1:17" s="66" customFormat="1" ht="30.6" customHeight="1">
      <c r="B53" s="19" t="s">
        <v>62</v>
      </c>
      <c r="C53" s="160" t="s">
        <v>1972</v>
      </c>
      <c r="D53" s="90"/>
      <c r="E53" s="90" t="s">
        <v>21</v>
      </c>
      <c r="F53" s="1250" t="s">
        <v>6737</v>
      </c>
      <c r="G53" s="112"/>
      <c r="H53" s="112"/>
      <c r="I53" s="112"/>
      <c r="J53" s="112"/>
      <c r="K53" s="112"/>
      <c r="L53" s="112"/>
      <c r="M53" s="112"/>
    </row>
    <row r="54" spans="1:17" s="66" customFormat="1" ht="30" customHeight="1">
      <c r="B54" s="19" t="s">
        <v>64</v>
      </c>
      <c r="C54" s="286" t="s">
        <v>6872</v>
      </c>
      <c r="D54" s="90"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c r="B61" s="72" t="s">
        <v>6537</v>
      </c>
      <c r="C61" s="72" t="s">
        <v>251</v>
      </c>
      <c r="D61" s="74" t="s">
        <v>1396</v>
      </c>
      <c r="E61" s="74">
        <v>800</v>
      </c>
      <c r="F61" s="76" t="s">
        <v>5</v>
      </c>
      <c r="G61" s="76" t="s">
        <v>5</v>
      </c>
      <c r="H61" s="76" t="s">
        <v>5</v>
      </c>
      <c r="I61" s="77" t="s">
        <v>18</v>
      </c>
      <c r="J61" s="76" t="s">
        <v>5</v>
      </c>
      <c r="K61" s="76" t="s">
        <v>5</v>
      </c>
      <c r="L61" s="76" t="s">
        <v>5</v>
      </c>
      <c r="M61" s="76" t="s">
        <v>5</v>
      </c>
      <c r="N61" s="76" t="s">
        <v>5</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2" spans="2:17" ht="76.5" customHeight="1">
      <c r="B72" s="1309" t="s">
        <v>88</v>
      </c>
      <c r="C72" s="1309" t="s">
        <v>89</v>
      </c>
      <c r="D72" s="1309" t="s">
        <v>90</v>
      </c>
      <c r="E72" s="1309" t="s">
        <v>91</v>
      </c>
      <c r="F72" s="1309" t="s">
        <v>92</v>
      </c>
      <c r="G72" s="1309" t="s">
        <v>93</v>
      </c>
      <c r="H72" s="1309" t="s">
        <v>94</v>
      </c>
      <c r="I72" s="1309" t="s">
        <v>95</v>
      </c>
      <c r="J72" s="1522" t="s">
        <v>164</v>
      </c>
      <c r="K72" s="1529"/>
      <c r="L72" s="1523"/>
      <c r="M72" s="1309" t="s">
        <v>97</v>
      </c>
      <c r="N72" s="1309" t="s">
        <v>234</v>
      </c>
      <c r="O72" s="1309" t="s">
        <v>235</v>
      </c>
      <c r="P72" s="1522" t="s">
        <v>79</v>
      </c>
      <c r="Q72" s="1523"/>
    </row>
    <row r="73" spans="2:17" s="30" customFormat="1" ht="255">
      <c r="B73" s="78" t="s">
        <v>98</v>
      </c>
      <c r="C73" s="78" t="s">
        <v>3410</v>
      </c>
      <c r="D73" s="1278" t="s">
        <v>6770</v>
      </c>
      <c r="E73" s="1251">
        <v>25528664</v>
      </c>
      <c r="F73" s="78" t="s">
        <v>6771</v>
      </c>
      <c r="G73" s="78" t="s">
        <v>6772</v>
      </c>
      <c r="H73" s="78" t="s">
        <v>6773</v>
      </c>
      <c r="I73" s="91" t="s">
        <v>51</v>
      </c>
      <c r="J73" s="78" t="s">
        <v>6774</v>
      </c>
      <c r="K73" s="78" t="s">
        <v>6775</v>
      </c>
      <c r="L73" s="382" t="s">
        <v>6542</v>
      </c>
      <c r="M73" s="78" t="s">
        <v>18</v>
      </c>
      <c r="N73" s="78" t="s">
        <v>18</v>
      </c>
      <c r="O73" s="78" t="s">
        <v>18</v>
      </c>
      <c r="P73" s="1593" t="s">
        <v>1944</v>
      </c>
      <c r="Q73" s="1593"/>
    </row>
    <row r="74" spans="2:17" s="30" customFormat="1" ht="255">
      <c r="B74" s="78" t="s">
        <v>98</v>
      </c>
      <c r="C74" s="78" t="s">
        <v>3410</v>
      </c>
      <c r="D74" s="1278" t="s">
        <v>6776</v>
      </c>
      <c r="E74" s="1251">
        <v>34601315</v>
      </c>
      <c r="F74" s="78" t="s">
        <v>1950</v>
      </c>
      <c r="G74" s="78" t="s">
        <v>6777</v>
      </c>
      <c r="H74" s="216" t="s">
        <v>6778</v>
      </c>
      <c r="I74" s="91" t="s">
        <v>19</v>
      </c>
      <c r="J74" s="78" t="s">
        <v>6779</v>
      </c>
      <c r="K74" s="78" t="s">
        <v>6780</v>
      </c>
      <c r="L74" s="382" t="s">
        <v>6542</v>
      </c>
      <c r="M74" s="78" t="s">
        <v>18</v>
      </c>
      <c r="N74" s="78" t="s">
        <v>3889</v>
      </c>
      <c r="O74" s="78" t="s">
        <v>18</v>
      </c>
      <c r="P74" s="1593" t="s">
        <v>6781</v>
      </c>
      <c r="Q74" s="1593"/>
    </row>
    <row r="75" spans="2:17" s="30" customFormat="1" ht="255">
      <c r="B75" s="78" t="s">
        <v>98</v>
      </c>
      <c r="C75" s="78" t="s">
        <v>3410</v>
      </c>
      <c r="D75" s="1278" t="s">
        <v>6782</v>
      </c>
      <c r="E75" s="1251">
        <v>34608236</v>
      </c>
      <c r="F75" s="78" t="s">
        <v>6783</v>
      </c>
      <c r="G75" s="78" t="s">
        <v>6784</v>
      </c>
      <c r="H75" s="216" t="s">
        <v>6785</v>
      </c>
      <c r="I75" s="91" t="s">
        <v>18</v>
      </c>
      <c r="J75" s="78" t="s">
        <v>6786</v>
      </c>
      <c r="K75" s="78" t="s">
        <v>6787</v>
      </c>
      <c r="L75" s="382" t="s">
        <v>6542</v>
      </c>
      <c r="M75" s="78" t="s">
        <v>18</v>
      </c>
      <c r="N75" s="78" t="s">
        <v>18</v>
      </c>
      <c r="O75" s="78" t="s">
        <v>18</v>
      </c>
      <c r="P75" s="1593" t="s">
        <v>1944</v>
      </c>
      <c r="Q75" s="1593"/>
    </row>
    <row r="76" spans="2:17" s="30" customFormat="1" ht="240">
      <c r="B76" s="78" t="s">
        <v>119</v>
      </c>
      <c r="C76" s="78" t="s">
        <v>3588</v>
      </c>
      <c r="D76" s="1278" t="s">
        <v>6788</v>
      </c>
      <c r="E76" s="1251">
        <v>1112461773</v>
      </c>
      <c r="F76" s="78" t="s">
        <v>1316</v>
      </c>
      <c r="G76" s="78" t="s">
        <v>131</v>
      </c>
      <c r="H76" s="78" t="s">
        <v>6789</v>
      </c>
      <c r="I76" s="91" t="s">
        <v>51</v>
      </c>
      <c r="J76" s="78" t="s">
        <v>6790</v>
      </c>
      <c r="K76" s="78" t="s">
        <v>6791</v>
      </c>
      <c r="L76" s="382" t="s">
        <v>6548</v>
      </c>
      <c r="M76" s="78" t="s">
        <v>18</v>
      </c>
      <c r="N76" s="78" t="s">
        <v>18</v>
      </c>
      <c r="O76" s="78" t="s">
        <v>18</v>
      </c>
      <c r="P76" s="1524"/>
      <c r="Q76" s="1525"/>
    </row>
    <row r="77" spans="2:17" s="30" customFormat="1" ht="240">
      <c r="B77" s="78" t="s">
        <v>119</v>
      </c>
      <c r="C77" s="78" t="s">
        <v>3588</v>
      </c>
      <c r="D77" s="1278" t="s">
        <v>6792</v>
      </c>
      <c r="E77" s="1251">
        <v>1130947053</v>
      </c>
      <c r="F77" s="78" t="s">
        <v>5703</v>
      </c>
      <c r="G77" s="78" t="s">
        <v>5486</v>
      </c>
      <c r="H77" s="78" t="s">
        <v>6793</v>
      </c>
      <c r="I77" s="91" t="s">
        <v>51</v>
      </c>
      <c r="J77" s="78" t="s">
        <v>6794</v>
      </c>
      <c r="K77" s="78" t="s">
        <v>6795</v>
      </c>
      <c r="L77" s="382" t="s">
        <v>6548</v>
      </c>
      <c r="M77" s="78" t="s">
        <v>18</v>
      </c>
      <c r="N77" s="78" t="s">
        <v>18</v>
      </c>
      <c r="O77" s="78" t="s">
        <v>18</v>
      </c>
      <c r="P77" s="1524" t="s">
        <v>1944</v>
      </c>
      <c r="Q77" s="1525"/>
    </row>
    <row r="78" spans="2:17" s="30" customFormat="1" ht="240">
      <c r="B78" s="78" t="s">
        <v>119</v>
      </c>
      <c r="C78" s="78" t="s">
        <v>3588</v>
      </c>
      <c r="D78" s="1278" t="s">
        <v>6796</v>
      </c>
      <c r="E78" s="1251">
        <v>1130946416</v>
      </c>
      <c r="F78" s="78" t="s">
        <v>5703</v>
      </c>
      <c r="G78" s="78" t="s">
        <v>5486</v>
      </c>
      <c r="H78" s="78" t="s">
        <v>6797</v>
      </c>
      <c r="I78" s="91" t="s">
        <v>51</v>
      </c>
      <c r="J78" s="78" t="s">
        <v>6798</v>
      </c>
      <c r="K78" s="78" t="s">
        <v>6799</v>
      </c>
      <c r="L78" s="382" t="s">
        <v>6548</v>
      </c>
      <c r="M78" s="78" t="s">
        <v>18</v>
      </c>
      <c r="N78" s="78" t="s">
        <v>259</v>
      </c>
      <c r="O78" s="78" t="s">
        <v>18</v>
      </c>
      <c r="P78" s="1524"/>
      <c r="Q78" s="1525"/>
    </row>
    <row r="79" spans="2:17" s="30" customFormat="1" ht="240">
      <c r="B79" s="78" t="s">
        <v>119</v>
      </c>
      <c r="C79" s="78" t="s">
        <v>3588</v>
      </c>
      <c r="D79" s="1278" t="s">
        <v>6800</v>
      </c>
      <c r="E79" s="1251">
        <v>1061432278</v>
      </c>
      <c r="F79" s="78" t="s">
        <v>5703</v>
      </c>
      <c r="G79" s="78" t="s">
        <v>5486</v>
      </c>
      <c r="H79" s="78" t="s">
        <v>6801</v>
      </c>
      <c r="I79" s="91" t="s">
        <v>51</v>
      </c>
      <c r="J79" s="78" t="s">
        <v>6802</v>
      </c>
      <c r="K79" s="78" t="s">
        <v>6803</v>
      </c>
      <c r="L79" s="382" t="s">
        <v>6548</v>
      </c>
      <c r="M79" s="78" t="s">
        <v>259</v>
      </c>
      <c r="N79" s="78" t="s">
        <v>18</v>
      </c>
      <c r="O79" s="78" t="s">
        <v>18</v>
      </c>
      <c r="P79" s="1524"/>
      <c r="Q79" s="1525"/>
    </row>
    <row r="80" spans="2:17" s="30" customFormat="1" ht="240">
      <c r="B80" s="78" t="s">
        <v>119</v>
      </c>
      <c r="C80" s="78" t="s">
        <v>3588</v>
      </c>
      <c r="D80" s="1278" t="s">
        <v>6804</v>
      </c>
      <c r="E80" s="1251">
        <v>1143949661</v>
      </c>
      <c r="F80" s="78" t="s">
        <v>5703</v>
      </c>
      <c r="G80" s="78" t="s">
        <v>5486</v>
      </c>
      <c r="H80" s="78" t="s">
        <v>6805</v>
      </c>
      <c r="I80" s="91" t="s">
        <v>51</v>
      </c>
      <c r="J80" s="78" t="s">
        <v>6806</v>
      </c>
      <c r="K80" s="78" t="s">
        <v>6674</v>
      </c>
      <c r="L80" s="382" t="s">
        <v>6548</v>
      </c>
      <c r="M80" s="78" t="s">
        <v>18</v>
      </c>
      <c r="N80" s="78" t="s">
        <v>18</v>
      </c>
      <c r="O80" s="78" t="s">
        <v>18</v>
      </c>
      <c r="P80" s="1524" t="s">
        <v>1944</v>
      </c>
      <c r="Q80" s="1525"/>
    </row>
    <row r="81" spans="2:17" s="30" customFormat="1" ht="240">
      <c r="B81" s="78" t="s">
        <v>119</v>
      </c>
      <c r="C81" s="78" t="s">
        <v>3588</v>
      </c>
      <c r="D81" s="1278" t="s">
        <v>6807</v>
      </c>
      <c r="E81" s="1251">
        <v>1061431509</v>
      </c>
      <c r="F81" s="78" t="s">
        <v>6808</v>
      </c>
      <c r="G81" s="78" t="s">
        <v>6809</v>
      </c>
      <c r="H81" s="78"/>
      <c r="I81" s="91" t="s">
        <v>51</v>
      </c>
      <c r="J81" s="78" t="s">
        <v>6802</v>
      </c>
      <c r="K81" s="78" t="s">
        <v>6810</v>
      </c>
      <c r="L81" s="382" t="s">
        <v>6548</v>
      </c>
      <c r="M81" s="78" t="s">
        <v>18</v>
      </c>
      <c r="N81" s="78" t="s">
        <v>18</v>
      </c>
      <c r="O81" s="78" t="s">
        <v>18</v>
      </c>
      <c r="P81" s="1524" t="s">
        <v>1944</v>
      </c>
      <c r="Q81" s="1525"/>
    </row>
    <row r="82" spans="2:17">
      <c r="B82" s="207"/>
    </row>
    <row r="83" spans="2:17" ht="15.75" thickBot="1"/>
    <row r="84" spans="2:17" ht="15.75" thickBot="1">
      <c r="B84" s="1532" t="s">
        <v>139</v>
      </c>
      <c r="C84" s="1533"/>
      <c r="D84" s="1533"/>
      <c r="E84" s="1533"/>
      <c r="F84" s="1533"/>
      <c r="G84" s="1533"/>
      <c r="H84" s="1533"/>
      <c r="I84" s="1533"/>
      <c r="J84" s="1533"/>
      <c r="K84" s="1533"/>
      <c r="L84" s="1533"/>
      <c r="M84" s="1533"/>
      <c r="N84" s="1534"/>
    </row>
    <row r="87" spans="2:17" ht="46.15" customHeight="1">
      <c r="B87" s="22" t="s">
        <v>17</v>
      </c>
      <c r="C87" s="22" t="s">
        <v>80</v>
      </c>
      <c r="D87" s="1522" t="s">
        <v>79</v>
      </c>
      <c r="E87" s="1523"/>
    </row>
    <row r="88" spans="2:17" ht="46.9" customHeight="1">
      <c r="B88" s="78" t="s">
        <v>140</v>
      </c>
      <c r="C88" s="59" t="s">
        <v>19</v>
      </c>
      <c r="D88" s="1535"/>
      <c r="E88" s="1535"/>
    </row>
    <row r="91" spans="2:17">
      <c r="B91" s="1505" t="s">
        <v>141</v>
      </c>
      <c r="C91" s="1506"/>
      <c r="D91" s="1506"/>
      <c r="E91" s="1506"/>
      <c r="F91" s="1506"/>
      <c r="G91" s="1506"/>
      <c r="H91" s="1506"/>
      <c r="I91" s="1506"/>
      <c r="J91" s="1506"/>
      <c r="K91" s="1506"/>
      <c r="L91" s="1506"/>
      <c r="M91" s="1506"/>
      <c r="N91" s="1506"/>
      <c r="O91" s="1506"/>
      <c r="P91" s="1506"/>
    </row>
    <row r="93" spans="2:17" ht="15.75" thickBot="1"/>
    <row r="94" spans="2:17" ht="15.75" thickBot="1">
      <c r="B94" s="1532" t="s">
        <v>142</v>
      </c>
      <c r="C94" s="1533"/>
      <c r="D94" s="1533"/>
      <c r="E94" s="1533"/>
      <c r="F94" s="1533"/>
      <c r="G94" s="1533"/>
      <c r="H94" s="1533"/>
      <c r="I94" s="1533"/>
      <c r="J94" s="1533"/>
      <c r="K94" s="1533"/>
      <c r="L94" s="1533"/>
      <c r="M94" s="1533"/>
      <c r="N94" s="1534"/>
    </row>
    <row r="96" spans="2:17" ht="15.75" thickBot="1">
      <c r="M96" s="10"/>
      <c r="N96" s="10"/>
    </row>
    <row r="97" spans="1:26" s="39" customFormat="1" ht="109.5" customHeight="1">
      <c r="B97" s="11" t="s">
        <v>33</v>
      </c>
      <c r="C97" s="11" t="s">
        <v>34</v>
      </c>
      <c r="D97" s="11" t="s">
        <v>35</v>
      </c>
      <c r="E97" s="11" t="s">
        <v>36</v>
      </c>
      <c r="F97" s="11" t="s">
        <v>37</v>
      </c>
      <c r="G97" s="11" t="s">
        <v>38</v>
      </c>
      <c r="H97" s="11" t="s">
        <v>39</v>
      </c>
      <c r="I97" s="11" t="s">
        <v>40</v>
      </c>
      <c r="J97" s="11" t="s">
        <v>41</v>
      </c>
      <c r="K97" s="11" t="s">
        <v>42</v>
      </c>
      <c r="L97" s="11" t="s">
        <v>43</v>
      </c>
      <c r="M97" s="12" t="s">
        <v>44</v>
      </c>
      <c r="N97" s="11" t="s">
        <v>45</v>
      </c>
      <c r="O97" s="11" t="s">
        <v>46</v>
      </c>
      <c r="P97" s="13" t="s">
        <v>47</v>
      </c>
      <c r="Q97" s="13" t="s">
        <v>48</v>
      </c>
    </row>
    <row r="98" spans="1:26" s="1263" customFormat="1" ht="90">
      <c r="A98" s="1311">
        <v>1</v>
      </c>
      <c r="B98" s="15" t="s">
        <v>6517</v>
      </c>
      <c r="C98" s="536" t="s">
        <v>6554</v>
      </c>
      <c r="D98" s="15"/>
      <c r="E98" s="338" t="s">
        <v>6527</v>
      </c>
      <c r="F98" s="536" t="s">
        <v>6555</v>
      </c>
      <c r="G98" s="99" t="s">
        <v>5</v>
      </c>
      <c r="H98" s="103">
        <v>39783</v>
      </c>
      <c r="I98" s="103">
        <v>40301</v>
      </c>
      <c r="J98" s="103" t="s">
        <v>19</v>
      </c>
      <c r="K98" s="105">
        <v>0</v>
      </c>
      <c r="L98" s="105">
        <f>DAYS360(H98,I98)/30</f>
        <v>17.066666666666666</v>
      </c>
      <c r="M98" s="105"/>
      <c r="N98" s="104" t="s">
        <v>51</v>
      </c>
      <c r="O98" s="504">
        <v>1807253221</v>
      </c>
      <c r="P98" s="504"/>
      <c r="Q98" s="18" t="s">
        <v>6556</v>
      </c>
      <c r="R98" s="64"/>
      <c r="S98" s="64"/>
      <c r="T98" s="64"/>
      <c r="U98" s="64"/>
      <c r="V98" s="64"/>
      <c r="W98" s="64"/>
      <c r="X98" s="64"/>
      <c r="Y98" s="64"/>
      <c r="Z98" s="64"/>
    </row>
    <row r="99" spans="1:26" s="1263" customFormat="1" ht="120.75" customHeight="1">
      <c r="A99" s="1311">
        <f>A98+1</f>
        <v>2</v>
      </c>
      <c r="B99" s="15" t="s">
        <v>6517</v>
      </c>
      <c r="C99" s="536" t="s">
        <v>6554</v>
      </c>
      <c r="D99" s="15"/>
      <c r="E99" s="114" t="s">
        <v>6557</v>
      </c>
      <c r="F99" s="536" t="s">
        <v>6558</v>
      </c>
      <c r="G99" s="99" t="s">
        <v>5</v>
      </c>
      <c r="H99" s="103">
        <v>40182</v>
      </c>
      <c r="I99" s="103">
        <v>40543</v>
      </c>
      <c r="J99" s="103" t="s">
        <v>19</v>
      </c>
      <c r="K99" s="105">
        <v>0</v>
      </c>
      <c r="L99" s="105">
        <f t="shared" ref="L99:L116" si="2">DAYS360(H99,I99)/30</f>
        <v>11.9</v>
      </c>
      <c r="M99" s="105"/>
      <c r="N99" s="104" t="s">
        <v>51</v>
      </c>
      <c r="O99" s="504">
        <v>795712000</v>
      </c>
      <c r="P99" s="504"/>
      <c r="Q99" s="18" t="s">
        <v>6556</v>
      </c>
      <c r="R99" s="64"/>
      <c r="S99" s="64"/>
      <c r="T99" s="64"/>
      <c r="U99" s="64"/>
      <c r="V99" s="64"/>
      <c r="W99" s="64"/>
      <c r="X99" s="64"/>
      <c r="Y99" s="64"/>
      <c r="Z99" s="64"/>
    </row>
    <row r="100" spans="1:26" s="1263" customFormat="1" ht="135">
      <c r="A100" s="1311">
        <f t="shared" ref="A100:A116" si="3">A99+1</f>
        <v>3</v>
      </c>
      <c r="B100" s="15" t="s">
        <v>6517</v>
      </c>
      <c r="C100" s="536" t="s">
        <v>6554</v>
      </c>
      <c r="D100" s="15"/>
      <c r="E100" s="114" t="s">
        <v>6534</v>
      </c>
      <c r="F100" s="536" t="s">
        <v>6555</v>
      </c>
      <c r="G100" s="99" t="s">
        <v>5</v>
      </c>
      <c r="H100" s="103">
        <v>40427</v>
      </c>
      <c r="I100" s="103">
        <v>40574</v>
      </c>
      <c r="J100" s="103" t="s">
        <v>19</v>
      </c>
      <c r="K100" s="105">
        <v>0</v>
      </c>
      <c r="L100" s="105">
        <f t="shared" si="2"/>
        <v>4.833333333333333</v>
      </c>
      <c r="M100" s="105"/>
      <c r="N100" s="104" t="s">
        <v>51</v>
      </c>
      <c r="O100" s="504">
        <v>595786333</v>
      </c>
      <c r="P100" s="504"/>
      <c r="Q100" s="464" t="s">
        <v>6765</v>
      </c>
      <c r="R100" s="64"/>
      <c r="S100" s="64"/>
      <c r="T100" s="64"/>
      <c r="U100" s="64"/>
      <c r="V100" s="64"/>
      <c r="W100" s="64"/>
      <c r="X100" s="64"/>
      <c r="Y100" s="64"/>
      <c r="Z100" s="64"/>
    </row>
    <row r="101" spans="1:26" s="1263" customFormat="1" ht="75">
      <c r="A101" s="1311">
        <f t="shared" si="3"/>
        <v>4</v>
      </c>
      <c r="B101" s="15" t="s">
        <v>6517</v>
      </c>
      <c r="C101" s="536" t="s">
        <v>6560</v>
      </c>
      <c r="D101" s="15"/>
      <c r="E101" s="580" t="s">
        <v>6561</v>
      </c>
      <c r="F101" s="536" t="s">
        <v>6562</v>
      </c>
      <c r="G101" s="99" t="s">
        <v>5</v>
      </c>
      <c r="H101" s="103">
        <v>40196</v>
      </c>
      <c r="I101" s="103">
        <v>40535</v>
      </c>
      <c r="J101" s="103" t="s">
        <v>19</v>
      </c>
      <c r="K101" s="105">
        <v>0</v>
      </c>
      <c r="L101" s="105">
        <f t="shared" si="2"/>
        <v>11.166666666666666</v>
      </c>
      <c r="M101" s="105"/>
      <c r="N101" s="104" t="s">
        <v>51</v>
      </c>
      <c r="O101" s="504">
        <v>480000000</v>
      </c>
      <c r="P101" s="504"/>
      <c r="Q101" s="464" t="s">
        <v>6724</v>
      </c>
      <c r="R101" s="64"/>
      <c r="S101" s="64"/>
      <c r="T101" s="64"/>
      <c r="U101" s="64"/>
      <c r="V101" s="64"/>
      <c r="W101" s="64"/>
      <c r="X101" s="64"/>
      <c r="Y101" s="64"/>
      <c r="Z101" s="64"/>
    </row>
    <row r="102" spans="1:26" s="1263" customFormat="1" ht="90">
      <c r="A102" s="1311">
        <f t="shared" si="3"/>
        <v>5</v>
      </c>
      <c r="B102" s="15" t="s">
        <v>6517</v>
      </c>
      <c r="C102" s="536" t="s">
        <v>6554</v>
      </c>
      <c r="D102" s="15"/>
      <c r="E102" s="580" t="s">
        <v>6564</v>
      </c>
      <c r="F102" s="536" t="s">
        <v>6558</v>
      </c>
      <c r="G102" s="99" t="s">
        <v>5</v>
      </c>
      <c r="H102" s="103">
        <v>40581</v>
      </c>
      <c r="I102" s="103">
        <v>40847</v>
      </c>
      <c r="J102" s="103" t="s">
        <v>19</v>
      </c>
      <c r="K102" s="105">
        <v>0</v>
      </c>
      <c r="L102" s="105">
        <f t="shared" si="2"/>
        <v>8.8000000000000007</v>
      </c>
      <c r="M102" s="105"/>
      <c r="N102" s="104" t="s">
        <v>51</v>
      </c>
      <c r="O102" s="504">
        <v>663082757</v>
      </c>
      <c r="P102" s="504"/>
      <c r="Q102" s="464" t="s">
        <v>6766</v>
      </c>
      <c r="R102" s="64"/>
      <c r="S102" s="64"/>
      <c r="T102" s="64"/>
      <c r="U102" s="64"/>
      <c r="V102" s="64"/>
      <c r="W102" s="64"/>
      <c r="X102" s="64"/>
      <c r="Y102" s="64"/>
      <c r="Z102" s="64"/>
    </row>
    <row r="103" spans="1:26" s="1263" customFormat="1" ht="90">
      <c r="A103" s="1311">
        <f t="shared" si="3"/>
        <v>6</v>
      </c>
      <c r="B103" s="15" t="s">
        <v>6517</v>
      </c>
      <c r="C103" s="536" t="s">
        <v>6554</v>
      </c>
      <c r="D103" s="15"/>
      <c r="E103" s="114" t="s">
        <v>6529</v>
      </c>
      <c r="F103" s="536" t="s">
        <v>6555</v>
      </c>
      <c r="G103" s="99" t="s">
        <v>5</v>
      </c>
      <c r="H103" s="103">
        <v>40581</v>
      </c>
      <c r="I103" s="103">
        <v>40848</v>
      </c>
      <c r="J103" s="103" t="s">
        <v>19</v>
      </c>
      <c r="K103" s="105">
        <v>0</v>
      </c>
      <c r="L103" s="105">
        <f t="shared" si="2"/>
        <v>8.8000000000000007</v>
      </c>
      <c r="M103" s="105"/>
      <c r="N103" s="104" t="s">
        <v>51</v>
      </c>
      <c r="O103" s="504">
        <v>1074373466</v>
      </c>
      <c r="P103" s="504"/>
      <c r="Q103" s="464" t="s">
        <v>6766</v>
      </c>
      <c r="R103" s="64"/>
      <c r="S103" s="64"/>
      <c r="T103" s="64"/>
      <c r="U103" s="64"/>
      <c r="V103" s="64"/>
      <c r="W103" s="64"/>
      <c r="X103" s="64"/>
      <c r="Y103" s="64"/>
      <c r="Z103" s="64"/>
    </row>
    <row r="104" spans="1:26" s="1263" customFormat="1" ht="53.25" customHeight="1">
      <c r="A104" s="1311">
        <f t="shared" si="3"/>
        <v>7</v>
      </c>
      <c r="B104" s="15" t="s">
        <v>6517</v>
      </c>
      <c r="C104" s="536" t="s">
        <v>6554</v>
      </c>
      <c r="D104" s="15"/>
      <c r="E104" s="114" t="s">
        <v>6566</v>
      </c>
      <c r="F104" s="536" t="s">
        <v>6567</v>
      </c>
      <c r="G104" s="99" t="s">
        <v>5</v>
      </c>
      <c r="H104" s="103">
        <v>40590</v>
      </c>
      <c r="I104" s="103">
        <v>40633</v>
      </c>
      <c r="J104" s="103" t="s">
        <v>19</v>
      </c>
      <c r="K104" s="105">
        <v>0</v>
      </c>
      <c r="L104" s="105">
        <f t="shared" si="2"/>
        <v>1.5</v>
      </c>
      <c r="M104" s="105"/>
      <c r="N104" s="104" t="s">
        <v>51</v>
      </c>
      <c r="O104" s="504">
        <v>110723728</v>
      </c>
      <c r="P104" s="504"/>
      <c r="Q104" s="464" t="s">
        <v>6727</v>
      </c>
      <c r="R104" s="64"/>
      <c r="S104" s="64"/>
      <c r="T104" s="64"/>
      <c r="U104" s="64"/>
      <c r="V104" s="64"/>
      <c r="W104" s="64"/>
      <c r="X104" s="64"/>
      <c r="Y104" s="64"/>
      <c r="Z104" s="64"/>
    </row>
    <row r="105" spans="1:26" s="1263" customFormat="1" ht="59.25" customHeight="1">
      <c r="A105" s="1311">
        <f t="shared" si="3"/>
        <v>8</v>
      </c>
      <c r="B105" s="15" t="s">
        <v>6517</v>
      </c>
      <c r="C105" s="536" t="s">
        <v>6568</v>
      </c>
      <c r="D105" s="15"/>
      <c r="E105" s="114" t="s">
        <v>6566</v>
      </c>
      <c r="F105" s="536" t="s">
        <v>6569</v>
      </c>
      <c r="G105" s="99" t="s">
        <v>5</v>
      </c>
      <c r="H105" s="103">
        <v>40686</v>
      </c>
      <c r="I105" s="103">
        <v>40697</v>
      </c>
      <c r="J105" s="103" t="s">
        <v>19</v>
      </c>
      <c r="K105" s="105">
        <v>0</v>
      </c>
      <c r="L105" s="105">
        <f t="shared" si="2"/>
        <v>0.33333333333333331</v>
      </c>
      <c r="M105" s="105"/>
      <c r="N105" s="104" t="s">
        <v>51</v>
      </c>
      <c r="O105" s="504">
        <v>145631481</v>
      </c>
      <c r="P105" s="504"/>
      <c r="Q105" s="464" t="s">
        <v>6728</v>
      </c>
      <c r="R105" s="64"/>
      <c r="S105" s="64"/>
      <c r="T105" s="64"/>
      <c r="U105" s="64"/>
      <c r="V105" s="64"/>
      <c r="W105" s="64"/>
      <c r="X105" s="64"/>
      <c r="Y105" s="64"/>
      <c r="Z105" s="64"/>
    </row>
    <row r="106" spans="1:26" s="1263" customFormat="1" ht="69.75" customHeight="1">
      <c r="A106" s="1311">
        <f t="shared" si="3"/>
        <v>9</v>
      </c>
      <c r="B106" s="15" t="s">
        <v>6517</v>
      </c>
      <c r="C106" s="536" t="s">
        <v>6570</v>
      </c>
      <c r="D106" s="15"/>
      <c r="E106" s="114"/>
      <c r="F106" s="536" t="s">
        <v>6571</v>
      </c>
      <c r="G106" s="99" t="s">
        <v>5</v>
      </c>
      <c r="H106" s="103">
        <v>41198</v>
      </c>
      <c r="I106" s="103">
        <v>41274</v>
      </c>
      <c r="J106" s="103" t="s">
        <v>19</v>
      </c>
      <c r="K106" s="105">
        <v>0</v>
      </c>
      <c r="L106" s="105">
        <f t="shared" si="2"/>
        <v>2.5</v>
      </c>
      <c r="M106" s="105"/>
      <c r="N106" s="104" t="s">
        <v>51</v>
      </c>
      <c r="O106" s="504">
        <v>124496420</v>
      </c>
      <c r="P106" s="504"/>
      <c r="Q106" s="464" t="s">
        <v>6563</v>
      </c>
      <c r="R106" s="64"/>
      <c r="S106" s="64"/>
      <c r="T106" s="64"/>
      <c r="U106" s="64"/>
      <c r="V106" s="64"/>
      <c r="W106" s="64"/>
      <c r="X106" s="64"/>
      <c r="Y106" s="64"/>
      <c r="Z106" s="64"/>
    </row>
    <row r="107" spans="1:26" s="1263" customFormat="1" ht="90.75" customHeight="1">
      <c r="A107" s="1311">
        <f t="shared" si="3"/>
        <v>10</v>
      </c>
      <c r="B107" s="15" t="s">
        <v>6517</v>
      </c>
      <c r="C107" s="16" t="s">
        <v>340</v>
      </c>
      <c r="D107" s="15"/>
      <c r="E107" s="114" t="s">
        <v>6519</v>
      </c>
      <c r="F107" s="536" t="s">
        <v>6572</v>
      </c>
      <c r="G107" s="99" t="s">
        <v>5</v>
      </c>
      <c r="H107" s="103">
        <v>41244</v>
      </c>
      <c r="I107" s="103">
        <v>41274</v>
      </c>
      <c r="J107" s="103" t="s">
        <v>19</v>
      </c>
      <c r="K107" s="105">
        <v>0</v>
      </c>
      <c r="L107" s="105">
        <f t="shared" si="2"/>
        <v>1</v>
      </c>
      <c r="M107" s="105"/>
      <c r="N107" s="104" t="s">
        <v>51</v>
      </c>
      <c r="O107" s="504">
        <v>1298524000</v>
      </c>
      <c r="P107" s="504"/>
      <c r="Q107" s="464" t="s">
        <v>6563</v>
      </c>
      <c r="R107" s="64"/>
      <c r="S107" s="64"/>
      <c r="T107" s="64"/>
      <c r="U107" s="64"/>
      <c r="V107" s="64"/>
      <c r="W107" s="64"/>
      <c r="X107" s="64"/>
      <c r="Y107" s="64"/>
      <c r="Z107" s="64"/>
    </row>
    <row r="108" spans="1:26" s="1263" customFormat="1" ht="52.5" customHeight="1">
      <c r="A108" s="1311">
        <f t="shared" si="3"/>
        <v>11</v>
      </c>
      <c r="B108" s="15" t="s">
        <v>6517</v>
      </c>
      <c r="C108" s="16" t="s">
        <v>340</v>
      </c>
      <c r="D108" s="15"/>
      <c r="E108" s="114" t="s">
        <v>6521</v>
      </c>
      <c r="F108" s="536" t="s">
        <v>6573</v>
      </c>
      <c r="G108" s="99" t="s">
        <v>5</v>
      </c>
      <c r="H108" s="103">
        <v>41294</v>
      </c>
      <c r="I108" s="103">
        <v>41639</v>
      </c>
      <c r="J108" s="103" t="s">
        <v>19</v>
      </c>
      <c r="K108" s="105">
        <v>0</v>
      </c>
      <c r="L108" s="105">
        <f t="shared" si="2"/>
        <v>11.366666666666667</v>
      </c>
      <c r="M108" s="105"/>
      <c r="N108" s="104" t="s">
        <v>51</v>
      </c>
      <c r="O108" s="504">
        <v>12587842700</v>
      </c>
      <c r="P108" s="504"/>
      <c r="Q108" s="464" t="s">
        <v>6563</v>
      </c>
      <c r="R108" s="64"/>
      <c r="S108" s="64"/>
      <c r="T108" s="64"/>
      <c r="U108" s="64"/>
      <c r="V108" s="64"/>
      <c r="W108" s="64"/>
      <c r="X108" s="64"/>
      <c r="Y108" s="64"/>
      <c r="Z108" s="64"/>
    </row>
    <row r="109" spans="1:26" s="1263" customFormat="1" ht="54.75" customHeight="1">
      <c r="A109" s="1311">
        <f t="shared" si="3"/>
        <v>12</v>
      </c>
      <c r="B109" s="15" t="s">
        <v>6517</v>
      </c>
      <c r="C109" s="16" t="s">
        <v>340</v>
      </c>
      <c r="D109" s="15"/>
      <c r="E109" s="114" t="s">
        <v>6574</v>
      </c>
      <c r="F109" s="536" t="s">
        <v>6573</v>
      </c>
      <c r="G109" s="99" t="s">
        <v>5</v>
      </c>
      <c r="H109" s="103">
        <v>41640</v>
      </c>
      <c r="I109" s="103">
        <v>41851</v>
      </c>
      <c r="J109" s="103" t="s">
        <v>19</v>
      </c>
      <c r="K109" s="105">
        <v>0</v>
      </c>
      <c r="L109" s="105">
        <f t="shared" si="2"/>
        <v>7</v>
      </c>
      <c r="M109" s="105"/>
      <c r="N109" s="104" t="s">
        <v>51</v>
      </c>
      <c r="O109" s="504">
        <v>2278354410</v>
      </c>
      <c r="P109" s="504"/>
      <c r="Q109" s="464" t="s">
        <v>6729</v>
      </c>
      <c r="R109" s="64"/>
      <c r="S109" s="64"/>
      <c r="T109" s="64"/>
      <c r="U109" s="64"/>
      <c r="V109" s="64"/>
      <c r="W109" s="64"/>
      <c r="X109" s="64"/>
      <c r="Y109" s="64"/>
      <c r="Z109" s="64"/>
    </row>
    <row r="110" spans="1:26" s="1263" customFormat="1" ht="105">
      <c r="A110" s="1311">
        <f t="shared" si="3"/>
        <v>13</v>
      </c>
      <c r="B110" s="15" t="s">
        <v>6517</v>
      </c>
      <c r="C110" s="16" t="s">
        <v>340</v>
      </c>
      <c r="D110" s="15"/>
      <c r="E110" s="114" t="s">
        <v>6576</v>
      </c>
      <c r="F110" s="536" t="s">
        <v>6573</v>
      </c>
      <c r="G110" s="99" t="s">
        <v>5</v>
      </c>
      <c r="H110" s="103">
        <v>41852</v>
      </c>
      <c r="I110" s="103">
        <v>41943</v>
      </c>
      <c r="J110" s="103" t="s">
        <v>19</v>
      </c>
      <c r="K110" s="105">
        <v>0</v>
      </c>
      <c r="L110" s="105">
        <f t="shared" si="2"/>
        <v>3</v>
      </c>
      <c r="M110" s="105"/>
      <c r="N110" s="104" t="s">
        <v>51</v>
      </c>
      <c r="O110" s="504">
        <v>108793800</v>
      </c>
      <c r="P110" s="504"/>
      <c r="Q110" s="464" t="s">
        <v>6729</v>
      </c>
      <c r="R110" s="64"/>
      <c r="S110" s="64"/>
      <c r="T110" s="64"/>
      <c r="U110" s="64"/>
      <c r="V110" s="64"/>
      <c r="W110" s="64"/>
      <c r="X110" s="64"/>
      <c r="Y110" s="64"/>
      <c r="Z110" s="64"/>
    </row>
    <row r="111" spans="1:26" s="1263" customFormat="1" ht="120">
      <c r="A111" s="1311">
        <f t="shared" si="3"/>
        <v>14</v>
      </c>
      <c r="B111" s="15" t="s">
        <v>6517</v>
      </c>
      <c r="C111" s="16" t="s">
        <v>340</v>
      </c>
      <c r="D111" s="15"/>
      <c r="E111" s="114" t="s">
        <v>6577</v>
      </c>
      <c r="F111" s="536" t="s">
        <v>6578</v>
      </c>
      <c r="G111" s="99" t="s">
        <v>5</v>
      </c>
      <c r="H111" s="103">
        <v>41640</v>
      </c>
      <c r="I111" s="103">
        <v>41988</v>
      </c>
      <c r="J111" s="103" t="s">
        <v>5</v>
      </c>
      <c r="K111" s="105">
        <v>0</v>
      </c>
      <c r="L111" s="105">
        <f t="shared" si="2"/>
        <v>11.466666666666667</v>
      </c>
      <c r="M111" s="105"/>
      <c r="N111" s="104" t="s">
        <v>51</v>
      </c>
      <c r="O111" s="504">
        <v>1171101000</v>
      </c>
      <c r="P111" s="504"/>
      <c r="Q111" s="464" t="s">
        <v>6563</v>
      </c>
      <c r="R111" s="64"/>
      <c r="S111" s="64"/>
      <c r="T111" s="64"/>
      <c r="U111" s="64"/>
      <c r="V111" s="64"/>
      <c r="W111" s="64"/>
      <c r="X111" s="64"/>
      <c r="Y111" s="64"/>
      <c r="Z111" s="64"/>
    </row>
    <row r="112" spans="1:26" s="1263" customFormat="1" ht="105">
      <c r="A112" s="1311">
        <f t="shared" si="3"/>
        <v>15</v>
      </c>
      <c r="B112" s="15" t="s">
        <v>6517</v>
      </c>
      <c r="C112" s="16" t="s">
        <v>1519</v>
      </c>
      <c r="D112" s="15"/>
      <c r="E112" s="576">
        <v>13472013</v>
      </c>
      <c r="F112" s="536" t="s">
        <v>6579</v>
      </c>
      <c r="G112" s="99" t="s">
        <v>5</v>
      </c>
      <c r="H112" s="103">
        <v>41634</v>
      </c>
      <c r="I112" s="103">
        <v>42425</v>
      </c>
      <c r="J112" s="103" t="s">
        <v>5</v>
      </c>
      <c r="K112" s="105">
        <v>0</v>
      </c>
      <c r="L112" s="105">
        <f t="shared" si="2"/>
        <v>25.966666666666665</v>
      </c>
      <c r="M112" s="105"/>
      <c r="N112" s="104" t="s">
        <v>51</v>
      </c>
      <c r="O112" s="504">
        <v>858000000</v>
      </c>
      <c r="P112" s="504"/>
      <c r="Q112" s="464" t="s">
        <v>6563</v>
      </c>
      <c r="R112" s="64"/>
      <c r="S112" s="64"/>
      <c r="T112" s="64"/>
      <c r="U112" s="64"/>
      <c r="V112" s="64"/>
      <c r="W112" s="64"/>
      <c r="X112" s="64"/>
      <c r="Y112" s="64"/>
      <c r="Z112" s="64"/>
    </row>
    <row r="113" spans="1:26" s="1263" customFormat="1" ht="72.75" customHeight="1">
      <c r="A113" s="1311">
        <f t="shared" si="3"/>
        <v>16</v>
      </c>
      <c r="B113" s="15" t="s">
        <v>6517</v>
      </c>
      <c r="C113" s="16" t="s">
        <v>6580</v>
      </c>
      <c r="D113" s="15"/>
      <c r="E113" s="576">
        <v>1282011</v>
      </c>
      <c r="F113" s="536" t="s">
        <v>6581</v>
      </c>
      <c r="G113" s="99" t="s">
        <v>5</v>
      </c>
      <c r="H113" s="103">
        <v>40885</v>
      </c>
      <c r="I113" s="103">
        <v>41851</v>
      </c>
      <c r="J113" s="103" t="s">
        <v>19</v>
      </c>
      <c r="K113" s="105">
        <v>0</v>
      </c>
      <c r="L113" s="105">
        <f t="shared" si="2"/>
        <v>31.766666666666666</v>
      </c>
      <c r="M113" s="105"/>
      <c r="N113" s="104" t="s">
        <v>51</v>
      </c>
      <c r="O113" s="504">
        <v>22495226781</v>
      </c>
      <c r="P113" s="504"/>
      <c r="Q113" s="464" t="s">
        <v>6767</v>
      </c>
      <c r="R113" s="64"/>
      <c r="S113" s="64"/>
      <c r="T113" s="64"/>
      <c r="U113" s="64"/>
      <c r="V113" s="64"/>
      <c r="W113" s="64"/>
      <c r="X113" s="64"/>
      <c r="Y113" s="64"/>
      <c r="Z113" s="64"/>
    </row>
    <row r="114" spans="1:26" s="1263" customFormat="1" ht="60" customHeight="1">
      <c r="A114" s="1311">
        <f t="shared" si="3"/>
        <v>17</v>
      </c>
      <c r="B114" s="15" t="s">
        <v>6517</v>
      </c>
      <c r="C114" s="16" t="s">
        <v>6580</v>
      </c>
      <c r="D114" s="15"/>
      <c r="E114" s="576" t="s">
        <v>6582</v>
      </c>
      <c r="F114" s="536" t="s">
        <v>6583</v>
      </c>
      <c r="G114" s="99" t="s">
        <v>5</v>
      </c>
      <c r="H114" s="103">
        <v>41852</v>
      </c>
      <c r="I114" s="103">
        <v>41905</v>
      </c>
      <c r="J114" s="103" t="s">
        <v>19</v>
      </c>
      <c r="K114" s="105">
        <v>0</v>
      </c>
      <c r="L114" s="105">
        <f t="shared" si="2"/>
        <v>1.7333333333333334</v>
      </c>
      <c r="M114" s="105"/>
      <c r="N114" s="104" t="s">
        <v>51</v>
      </c>
      <c r="O114" s="504">
        <v>1278946800</v>
      </c>
      <c r="P114" s="504"/>
      <c r="Q114" s="464" t="s">
        <v>6563</v>
      </c>
      <c r="R114" s="64"/>
      <c r="S114" s="64"/>
      <c r="T114" s="64"/>
      <c r="U114" s="64"/>
      <c r="V114" s="64"/>
      <c r="W114" s="64"/>
      <c r="X114" s="64"/>
      <c r="Y114" s="64"/>
      <c r="Z114" s="64"/>
    </row>
    <row r="115" spans="1:26" s="1263" customFormat="1" ht="57.75" customHeight="1">
      <c r="A115" s="1311">
        <f t="shared" si="3"/>
        <v>18</v>
      </c>
      <c r="B115" s="15" t="s">
        <v>6517</v>
      </c>
      <c r="C115" s="16" t="s">
        <v>6580</v>
      </c>
      <c r="D115" s="15"/>
      <c r="E115" s="576" t="s">
        <v>6584</v>
      </c>
      <c r="F115" s="536" t="s">
        <v>6583</v>
      </c>
      <c r="G115" s="99" t="s">
        <v>5</v>
      </c>
      <c r="H115" s="103">
        <v>41906</v>
      </c>
      <c r="I115" s="103">
        <v>41943</v>
      </c>
      <c r="J115" s="103" t="s">
        <v>19</v>
      </c>
      <c r="K115" s="105">
        <v>0</v>
      </c>
      <c r="L115" s="105">
        <f t="shared" si="2"/>
        <v>1.2333333333333334</v>
      </c>
      <c r="M115" s="105"/>
      <c r="N115" s="104" t="s">
        <v>51</v>
      </c>
      <c r="O115" s="504">
        <v>833004587</v>
      </c>
      <c r="P115" s="504"/>
      <c r="Q115" s="464" t="s">
        <v>6563</v>
      </c>
      <c r="R115" s="64"/>
      <c r="S115" s="64"/>
      <c r="T115" s="64"/>
      <c r="U115" s="64"/>
      <c r="V115" s="64"/>
      <c r="W115" s="64"/>
      <c r="X115" s="64"/>
      <c r="Y115" s="64"/>
      <c r="Z115" s="64"/>
    </row>
    <row r="116" spans="1:26" s="1263" customFormat="1" ht="49.5" customHeight="1">
      <c r="A116" s="1311">
        <f t="shared" si="3"/>
        <v>19</v>
      </c>
      <c r="B116" s="15" t="s">
        <v>6517</v>
      </c>
      <c r="C116" s="16" t="s">
        <v>6580</v>
      </c>
      <c r="D116" s="15"/>
      <c r="E116" s="576" t="s">
        <v>6585</v>
      </c>
      <c r="F116" s="536" t="s">
        <v>6586</v>
      </c>
      <c r="G116" s="99" t="s">
        <v>5</v>
      </c>
      <c r="H116" s="103">
        <v>41944</v>
      </c>
      <c r="I116" s="103">
        <v>42004</v>
      </c>
      <c r="J116" s="103" t="s">
        <v>5</v>
      </c>
      <c r="K116" s="105">
        <v>0</v>
      </c>
      <c r="L116" s="105">
        <f t="shared" si="2"/>
        <v>2</v>
      </c>
      <c r="M116" s="105"/>
      <c r="N116" s="104" t="s">
        <v>51</v>
      </c>
      <c r="O116" s="504">
        <v>417088000</v>
      </c>
      <c r="P116" s="504"/>
      <c r="Q116" s="464" t="s">
        <v>6563</v>
      </c>
      <c r="R116" s="64"/>
      <c r="S116" s="64"/>
      <c r="T116" s="64"/>
      <c r="U116" s="64"/>
      <c r="V116" s="64"/>
      <c r="W116" s="64"/>
      <c r="X116" s="64"/>
      <c r="Y116" s="64"/>
      <c r="Z116" s="64"/>
    </row>
    <row r="117" spans="1:26" s="1263" customFormat="1">
      <c r="A117" s="1311"/>
      <c r="B117" s="17" t="s">
        <v>29</v>
      </c>
      <c r="C117" s="16"/>
      <c r="D117" s="15"/>
      <c r="E117" s="98"/>
      <c r="F117" s="16"/>
      <c r="G117" s="16"/>
      <c r="H117" s="16"/>
      <c r="I117" s="103"/>
      <c r="J117" s="103"/>
      <c r="K117" s="109">
        <f>SUM(K98:K98)</f>
        <v>0</v>
      </c>
      <c r="L117" s="109" t="s">
        <v>6877</v>
      </c>
      <c r="M117" s="110">
        <f>SUM(M98:M98)</f>
        <v>0</v>
      </c>
      <c r="N117" s="109">
        <f>SUM(N98:N98)</f>
        <v>0</v>
      </c>
      <c r="O117" s="106"/>
      <c r="P117" s="106"/>
      <c r="Q117" s="18"/>
    </row>
    <row r="118" spans="1:26">
      <c r="B118" s="66"/>
      <c r="C118" s="66"/>
      <c r="D118" s="66"/>
      <c r="E118" s="68"/>
      <c r="F118" s="66"/>
      <c r="G118" s="66"/>
      <c r="H118" s="66"/>
      <c r="I118" s="66"/>
      <c r="J118" s="66"/>
      <c r="K118" s="66"/>
      <c r="L118" s="66"/>
      <c r="M118" s="66"/>
      <c r="N118" s="66"/>
      <c r="O118" s="66"/>
      <c r="P118" s="66"/>
    </row>
    <row r="119" spans="1:26">
      <c r="B119" s="19" t="s">
        <v>156</v>
      </c>
      <c r="C119" s="84">
        <f>+K117</f>
        <v>0</v>
      </c>
      <c r="H119" s="112"/>
      <c r="I119" s="112"/>
      <c r="J119" s="112"/>
      <c r="K119" s="112"/>
      <c r="L119" s="112"/>
      <c r="M119" s="112"/>
      <c r="N119" s="66"/>
      <c r="O119" s="66"/>
      <c r="P119" s="66"/>
    </row>
    <row r="121" spans="1:26" ht="15.75" thickBot="1"/>
    <row r="122" spans="1:26" ht="37.15" customHeight="1" thickBot="1">
      <c r="B122" s="24" t="s">
        <v>157</v>
      </c>
      <c r="C122" s="25" t="s">
        <v>158</v>
      </c>
      <c r="D122" s="24" t="s">
        <v>28</v>
      </c>
      <c r="E122" s="25" t="s">
        <v>159</v>
      </c>
    </row>
    <row r="123" spans="1:26">
      <c r="B123" s="85" t="s">
        <v>160</v>
      </c>
      <c r="C123" s="86">
        <v>20</v>
      </c>
      <c r="D123" s="86">
        <v>0</v>
      </c>
      <c r="E123" s="1536">
        <f>+D123+D124+D125</f>
        <v>0</v>
      </c>
    </row>
    <row r="124" spans="1:26">
      <c r="B124" s="85" t="s">
        <v>161</v>
      </c>
      <c r="C124" s="71">
        <v>30</v>
      </c>
      <c r="D124" s="1256">
        <v>0</v>
      </c>
      <c r="E124" s="1537"/>
    </row>
    <row r="125" spans="1:26" ht="15.75" thickBot="1">
      <c r="B125" s="85" t="s">
        <v>162</v>
      </c>
      <c r="C125" s="87">
        <v>40</v>
      </c>
      <c r="D125" s="87">
        <v>0</v>
      </c>
      <c r="E125" s="1538"/>
    </row>
    <row r="127" spans="1:26" ht="15.75" thickBot="1"/>
    <row r="128" spans="1:26" ht="15.75" thickBot="1">
      <c r="B128" s="1532" t="s">
        <v>163</v>
      </c>
      <c r="C128" s="1533"/>
      <c r="D128" s="1533"/>
      <c r="E128" s="1533"/>
      <c r="F128" s="1533"/>
      <c r="G128" s="1533"/>
      <c r="H128" s="1533"/>
      <c r="I128" s="1533"/>
      <c r="J128" s="1533"/>
      <c r="K128" s="1533"/>
      <c r="L128" s="1533"/>
      <c r="M128" s="1533"/>
      <c r="N128" s="1534"/>
    </row>
    <row r="130" spans="2:17" ht="76.5" customHeight="1">
      <c r="B130" s="1309" t="s">
        <v>88</v>
      </c>
      <c r="C130" s="1309" t="s">
        <v>89</v>
      </c>
      <c r="D130" s="1309" t="s">
        <v>90</v>
      </c>
      <c r="E130" s="1309" t="s">
        <v>91</v>
      </c>
      <c r="F130" s="1309" t="s">
        <v>92</v>
      </c>
      <c r="G130" s="1309" t="s">
        <v>93</v>
      </c>
      <c r="H130" s="1309" t="s">
        <v>94</v>
      </c>
      <c r="I130" s="1309" t="s">
        <v>95</v>
      </c>
      <c r="J130" s="1522" t="s">
        <v>164</v>
      </c>
      <c r="K130" s="1529"/>
      <c r="L130" s="1523"/>
      <c r="M130" s="1309" t="s">
        <v>97</v>
      </c>
      <c r="N130" s="1309" t="s">
        <v>234</v>
      </c>
      <c r="O130" s="1309" t="s">
        <v>235</v>
      </c>
      <c r="P130" s="1522" t="s">
        <v>79</v>
      </c>
      <c r="Q130" s="1523"/>
    </row>
    <row r="131" spans="2:17" ht="60.75" customHeight="1">
      <c r="B131" s="192" t="s">
        <v>1495</v>
      </c>
      <c r="C131" s="192"/>
      <c r="D131" s="72"/>
      <c r="E131" s="1239"/>
      <c r="F131" s="192"/>
      <c r="G131" s="72"/>
      <c r="H131" s="918"/>
      <c r="I131" s="74"/>
      <c r="J131" s="192"/>
      <c r="K131" s="89"/>
      <c r="L131" s="89"/>
      <c r="M131" s="59"/>
      <c r="N131" s="59"/>
      <c r="O131" s="59"/>
      <c r="P131" s="1530"/>
      <c r="Q131" s="1531"/>
    </row>
    <row r="132" spans="2:17" ht="60.75" customHeight="1">
      <c r="B132" s="192" t="s">
        <v>1075</v>
      </c>
      <c r="C132" s="192"/>
      <c r="D132" s="72"/>
      <c r="E132" s="1239"/>
      <c r="F132" s="192"/>
      <c r="G132" s="72"/>
      <c r="H132" s="918"/>
      <c r="I132" s="74"/>
      <c r="J132" s="88"/>
      <c r="K132" s="89"/>
      <c r="L132" s="77"/>
      <c r="M132" s="59"/>
      <c r="N132" s="59"/>
      <c r="O132" s="59"/>
      <c r="P132" s="1530"/>
      <c r="Q132" s="1531"/>
    </row>
    <row r="133" spans="2:17" ht="33.6" customHeight="1">
      <c r="B133" s="192" t="s">
        <v>227</v>
      </c>
      <c r="C133" s="192"/>
      <c r="D133" s="192"/>
      <c r="E133" s="1239"/>
      <c r="F133" s="72"/>
      <c r="G133" s="72"/>
      <c r="H133" s="918"/>
      <c r="I133" s="74"/>
      <c r="J133" s="88"/>
      <c r="K133" s="77"/>
      <c r="L133" s="77"/>
      <c r="M133" s="59"/>
      <c r="N133" s="59"/>
      <c r="O133" s="59"/>
      <c r="P133" s="1535"/>
      <c r="Q133" s="1535"/>
    </row>
    <row r="136" spans="2:17" ht="15.75" thickBot="1"/>
    <row r="137" spans="2:17" ht="54" customHeight="1">
      <c r="B137" s="1283" t="s">
        <v>17</v>
      </c>
      <c r="C137" s="1283" t="s">
        <v>157</v>
      </c>
      <c r="D137" s="1309" t="s">
        <v>158</v>
      </c>
      <c r="E137" s="1283" t="s">
        <v>28</v>
      </c>
      <c r="F137" s="25" t="s">
        <v>228</v>
      </c>
      <c r="G137" s="26"/>
    </row>
    <row r="138" spans="2:17" ht="120.75" customHeight="1">
      <c r="B138" s="1540" t="s">
        <v>229</v>
      </c>
      <c r="C138" s="115" t="s">
        <v>230</v>
      </c>
      <c r="D138" s="1256">
        <v>25</v>
      </c>
      <c r="E138" s="1256">
        <v>0</v>
      </c>
      <c r="F138" s="1541">
        <f>+E138+E139+E140</f>
        <v>0</v>
      </c>
      <c r="G138" s="27"/>
    </row>
    <row r="139" spans="2:17" ht="76.150000000000006" customHeight="1">
      <c r="B139" s="1540"/>
      <c r="C139" s="115" t="s">
        <v>231</v>
      </c>
      <c r="D139" s="1262">
        <v>25</v>
      </c>
      <c r="E139" s="1256">
        <v>0</v>
      </c>
      <c r="F139" s="1542"/>
      <c r="G139" s="27"/>
    </row>
    <row r="140" spans="2:17" ht="69" customHeight="1">
      <c r="B140" s="1540"/>
      <c r="C140" s="115" t="s">
        <v>232</v>
      </c>
      <c r="D140" s="1256">
        <v>10</v>
      </c>
      <c r="E140" s="1256">
        <v>0</v>
      </c>
      <c r="F140" s="1543"/>
      <c r="G140" s="27"/>
    </row>
    <row r="141" spans="2:17">
      <c r="C141" s="57"/>
    </row>
    <row r="144" spans="2:17">
      <c r="B144" s="8" t="s">
        <v>233</v>
      </c>
    </row>
    <row r="147" spans="2:5">
      <c r="B147" s="1309" t="s">
        <v>17</v>
      </c>
      <c r="C147" s="1309" t="s">
        <v>27</v>
      </c>
      <c r="D147" s="1283" t="s">
        <v>28</v>
      </c>
      <c r="E147" s="1283" t="s">
        <v>29</v>
      </c>
    </row>
    <row r="148" spans="2:5" ht="61.5" customHeight="1">
      <c r="B148" s="1302" t="s">
        <v>236</v>
      </c>
      <c r="C148" s="1262">
        <v>40</v>
      </c>
      <c r="D148" s="1256">
        <f>+E123</f>
        <v>0</v>
      </c>
      <c r="E148" s="1519">
        <f>+D148+D149</f>
        <v>0</v>
      </c>
    </row>
    <row r="149" spans="2:5" ht="68.25" customHeight="1">
      <c r="B149" s="1302" t="s">
        <v>237</v>
      </c>
      <c r="C149" s="1262">
        <v>60</v>
      </c>
      <c r="D149" s="1256">
        <f>+F138</f>
        <v>0</v>
      </c>
      <c r="E149" s="1520"/>
    </row>
  </sheetData>
  <mergeCells count="45">
    <mergeCell ref="E148:E149"/>
    <mergeCell ref="B91:P91"/>
    <mergeCell ref="B94:N94"/>
    <mergeCell ref="E123:E125"/>
    <mergeCell ref="B128:N128"/>
    <mergeCell ref="J130:L130"/>
    <mergeCell ref="P130:Q130"/>
    <mergeCell ref="P131:Q131"/>
    <mergeCell ref="P132:Q132"/>
    <mergeCell ref="P133:Q133"/>
    <mergeCell ref="B138:B140"/>
    <mergeCell ref="F138:F140"/>
    <mergeCell ref="D88:E88"/>
    <mergeCell ref="P73:Q73"/>
    <mergeCell ref="P74:Q74"/>
    <mergeCell ref="P75:Q75"/>
    <mergeCell ref="P76:Q76"/>
    <mergeCell ref="P77:Q77"/>
    <mergeCell ref="P78:Q78"/>
    <mergeCell ref="P79:Q79"/>
    <mergeCell ref="P80:Q80"/>
    <mergeCell ref="P81:Q81"/>
    <mergeCell ref="B84:N84"/>
    <mergeCell ref="D87:E87"/>
    <mergeCell ref="J72:L72"/>
    <mergeCell ref="P72:Q72"/>
    <mergeCell ref="C10:E10"/>
    <mergeCell ref="B15:C15"/>
    <mergeCell ref="B16:C16"/>
    <mergeCell ref="E34:E35"/>
    <mergeCell ref="M37:N37"/>
    <mergeCell ref="B51:B52"/>
    <mergeCell ref="C51:C52"/>
    <mergeCell ref="D51:E51"/>
    <mergeCell ref="C55:N55"/>
    <mergeCell ref="B57:N57"/>
    <mergeCell ref="O60:P60"/>
    <mergeCell ref="O61:P61"/>
    <mergeCell ref="B67:N67"/>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22.140625" style="28" customWidth="1"/>
    <col min="9" max="9" width="18.140625" style="28" customWidth="1"/>
    <col min="10" max="10" width="20.28515625" style="28" customWidth="1"/>
    <col min="11" max="11" width="14.7109375" style="28" bestFit="1" customWidth="1"/>
    <col min="12" max="12" width="18.7109375" style="28" customWidth="1"/>
    <col min="13" max="13" width="21.85546875" style="28" customWidth="1"/>
    <col min="14" max="14" width="22.140625" style="28" customWidth="1"/>
    <col min="15" max="15" width="26.140625" style="28" customWidth="1"/>
    <col min="16" max="16" width="19.5703125" style="28" bestFit="1" customWidth="1"/>
    <col min="17" max="17" width="62.140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6811</v>
      </c>
      <c r="D10" s="1514"/>
      <c r="E10" s="1515"/>
      <c r="F10" s="32"/>
      <c r="G10" s="32"/>
      <c r="H10" s="32"/>
      <c r="I10" s="32"/>
      <c r="J10" s="32"/>
      <c r="K10" s="32"/>
      <c r="L10" s="32"/>
      <c r="M10" s="32"/>
      <c r="N10" s="33"/>
    </row>
    <row r="11" spans="2:16" ht="15.75" thickBot="1">
      <c r="B11" s="117" t="s">
        <v>8</v>
      </c>
      <c r="C11" s="1308" t="s">
        <v>6812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240"/>
      <c r="C14" s="1240"/>
      <c r="D14" s="1265" t="s">
        <v>10</v>
      </c>
      <c r="E14" s="1265" t="s">
        <v>11</v>
      </c>
      <c r="F14" s="1265" t="s">
        <v>12</v>
      </c>
      <c r="G14" s="148"/>
      <c r="I14" s="41"/>
      <c r="J14" s="41"/>
      <c r="K14" s="41"/>
      <c r="L14" s="41"/>
      <c r="M14" s="41"/>
      <c r="N14" s="1289"/>
    </row>
    <row r="15" spans="2:16" ht="45" customHeight="1">
      <c r="B15" s="1517" t="s">
        <v>9</v>
      </c>
      <c r="C15" s="1518"/>
      <c r="D15" s="1265">
        <v>33</v>
      </c>
      <c r="E15" s="42">
        <v>626484300</v>
      </c>
      <c r="F15" s="149">
        <v>300</v>
      </c>
      <c r="G15" s="150"/>
      <c r="I15" s="45"/>
      <c r="J15" s="45"/>
      <c r="K15" s="45"/>
      <c r="L15" s="45"/>
      <c r="M15" s="45"/>
      <c r="N15" s="1289"/>
    </row>
    <row r="16" spans="2:16" ht="15.75" thickBot="1">
      <c r="B16" s="1517" t="s">
        <v>13</v>
      </c>
      <c r="C16" s="1518"/>
      <c r="D16" s="1265"/>
      <c r="E16" s="502">
        <f>SUM(E15)</f>
        <v>626484300</v>
      </c>
      <c r="F16" s="149">
        <f>SUM(F15)</f>
        <v>300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240</v>
      </c>
      <c r="D18" s="195"/>
      <c r="E18" s="6">
        <f>E16</f>
        <v>626484300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c r="A24" s="142"/>
      <c r="B24" s="59" t="s">
        <v>20</v>
      </c>
      <c r="C24" s="1256"/>
      <c r="D24" s="1256" t="s">
        <v>21</v>
      </c>
      <c r="E24" s="57"/>
      <c r="F24" s="57"/>
      <c r="G24" s="57"/>
      <c r="H24" s="57"/>
      <c r="I24" s="39"/>
      <c r="J24" s="39"/>
      <c r="K24" s="39"/>
      <c r="L24" s="39"/>
      <c r="M24" s="39"/>
      <c r="N24" s="1289"/>
    </row>
    <row r="25" spans="1:14">
      <c r="A25" s="142"/>
      <c r="B25" s="59" t="s">
        <v>22</v>
      </c>
      <c r="C25" s="1256" t="s">
        <v>21</v>
      </c>
      <c r="D25" s="1256"/>
      <c r="E25" s="57"/>
      <c r="F25" s="57"/>
      <c r="G25" s="57"/>
      <c r="H25" s="57"/>
      <c r="I25" s="39"/>
      <c r="J25" s="39"/>
      <c r="K25" s="39"/>
      <c r="L25" s="39"/>
      <c r="M25" s="39"/>
      <c r="N25" s="1289"/>
    </row>
    <row r="26" spans="1:14">
      <c r="A26" s="142"/>
      <c r="B26" s="59" t="s">
        <v>23</v>
      </c>
      <c r="C26" s="1256" t="s">
        <v>21</v>
      </c>
      <c r="D26" s="1256"/>
      <c r="E26" s="57"/>
      <c r="F26" s="57"/>
      <c r="G26" s="57"/>
      <c r="H26" s="57"/>
      <c r="I26" s="39"/>
      <c r="J26" s="39"/>
      <c r="K26" s="39"/>
      <c r="L26" s="39"/>
      <c r="M26" s="39"/>
      <c r="N26" s="1289"/>
    </row>
    <row r="27" spans="1:14">
      <c r="A27" s="142"/>
      <c r="B27" s="59" t="s">
        <v>24</v>
      </c>
      <c r="C27" s="1256" t="s">
        <v>21</v>
      </c>
      <c r="D27" s="1256"/>
      <c r="E27" s="57"/>
      <c r="F27" s="57"/>
      <c r="G27" s="57"/>
      <c r="H27" s="57"/>
      <c r="I27" s="39"/>
      <c r="J27" s="39"/>
      <c r="K27" s="39"/>
      <c r="L27" s="39"/>
      <c r="M27" s="39"/>
      <c r="N27" s="1289"/>
    </row>
    <row r="28" spans="1:14">
      <c r="A28" s="142"/>
      <c r="B28" s="59" t="s">
        <v>1899</v>
      </c>
      <c r="C28" s="1256" t="s">
        <v>21</v>
      </c>
      <c r="D28" s="1256"/>
      <c r="E28" s="57"/>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30">
      <c r="A34" s="142"/>
      <c r="B34" s="1302" t="s">
        <v>30</v>
      </c>
      <c r="C34" s="1262">
        <v>40</v>
      </c>
      <c r="D34" s="1256">
        <v>0</v>
      </c>
      <c r="E34" s="1519">
        <f>+D34+D35</f>
        <v>0</v>
      </c>
      <c r="F34" s="1234"/>
      <c r="G34" s="57"/>
      <c r="H34" s="57"/>
      <c r="I34" s="39"/>
      <c r="J34" s="39"/>
      <c r="K34" s="39"/>
      <c r="L34" s="39"/>
      <c r="M34" s="39"/>
      <c r="N34" s="1289"/>
    </row>
    <row r="35" spans="1:26" ht="82.5" customHeight="1">
      <c r="A35" s="142"/>
      <c r="B35" s="1302" t="s">
        <v>31</v>
      </c>
      <c r="C35" s="1262">
        <v>60</v>
      </c>
      <c r="D35" s="1256">
        <f>+F145</f>
        <v>0</v>
      </c>
      <c r="E35" s="1520"/>
      <c r="F35" s="1243"/>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60">
      <c r="A41" s="1311">
        <v>1</v>
      </c>
      <c r="B41" s="15" t="s">
        <v>6517</v>
      </c>
      <c r="C41" s="15" t="s">
        <v>6517</v>
      </c>
      <c r="D41" s="15" t="s">
        <v>6518</v>
      </c>
      <c r="E41" s="15" t="s">
        <v>6519</v>
      </c>
      <c r="F41" s="15" t="s">
        <v>259</v>
      </c>
      <c r="G41" s="15" t="s">
        <v>5</v>
      </c>
      <c r="H41" s="103">
        <v>41215</v>
      </c>
      <c r="I41" s="103">
        <v>41274</v>
      </c>
      <c r="J41" s="103" t="s">
        <v>19</v>
      </c>
      <c r="K41" s="105">
        <v>0</v>
      </c>
      <c r="L41" s="105">
        <v>2</v>
      </c>
      <c r="M41" s="186">
        <v>3650</v>
      </c>
      <c r="N41" s="105" t="s">
        <v>5</v>
      </c>
      <c r="O41" s="106">
        <v>1298524000</v>
      </c>
      <c r="P41" s="106">
        <v>70</v>
      </c>
      <c r="Q41" s="18" t="s">
        <v>6684</v>
      </c>
      <c r="R41" s="64"/>
      <c r="S41" s="64"/>
      <c r="T41" s="64"/>
      <c r="U41" s="64"/>
      <c r="V41" s="64"/>
      <c r="W41" s="64"/>
      <c r="X41" s="64"/>
      <c r="Y41" s="64"/>
      <c r="Z41" s="64"/>
    </row>
    <row r="42" spans="1:26" s="1263" customFormat="1" ht="90">
      <c r="A42" s="1311">
        <f>+A41+1</f>
        <v>2</v>
      </c>
      <c r="B42" s="15" t="s">
        <v>6517</v>
      </c>
      <c r="C42" s="15" t="s">
        <v>6517</v>
      </c>
      <c r="D42" s="15" t="s">
        <v>6518</v>
      </c>
      <c r="E42" s="15" t="s">
        <v>6521</v>
      </c>
      <c r="F42" s="15" t="s">
        <v>259</v>
      </c>
      <c r="G42" s="15" t="s">
        <v>5</v>
      </c>
      <c r="H42" s="103">
        <v>41254</v>
      </c>
      <c r="I42" s="103">
        <v>41988</v>
      </c>
      <c r="J42" s="103" t="s">
        <v>19</v>
      </c>
      <c r="K42" s="105">
        <v>0</v>
      </c>
      <c r="L42" s="105">
        <v>24</v>
      </c>
      <c r="M42" s="186">
        <v>4350</v>
      </c>
      <c r="N42" s="105" t="s">
        <v>5</v>
      </c>
      <c r="O42" s="106">
        <v>16146092010</v>
      </c>
      <c r="P42" s="106">
        <v>70</v>
      </c>
      <c r="Q42" s="18" t="s">
        <v>6685</v>
      </c>
      <c r="R42" s="64"/>
      <c r="S42" s="64"/>
      <c r="T42" s="64"/>
      <c r="U42" s="64"/>
      <c r="V42" s="64"/>
      <c r="W42" s="64"/>
      <c r="X42" s="64"/>
      <c r="Y42" s="64"/>
      <c r="Z42" s="64"/>
    </row>
    <row r="43" spans="1:26" s="1263" customFormat="1" ht="127.5" customHeight="1">
      <c r="A43" s="1311">
        <f t="shared" ref="A43:A48" si="0">+A42+1</f>
        <v>3</v>
      </c>
      <c r="B43" s="15" t="s">
        <v>6517</v>
      </c>
      <c r="C43" s="15" t="s">
        <v>6517</v>
      </c>
      <c r="D43" s="15" t="s">
        <v>6523</v>
      </c>
      <c r="E43" s="98" t="s">
        <v>6524</v>
      </c>
      <c r="F43" s="15" t="s">
        <v>259</v>
      </c>
      <c r="G43" s="15" t="s">
        <v>5</v>
      </c>
      <c r="H43" s="103">
        <v>40878</v>
      </c>
      <c r="I43" s="103">
        <v>41955</v>
      </c>
      <c r="J43" s="103" t="s">
        <v>19</v>
      </c>
      <c r="K43" s="104">
        <v>0</v>
      </c>
      <c r="L43" s="104">
        <v>12</v>
      </c>
      <c r="M43" s="576"/>
      <c r="N43" s="105" t="s">
        <v>5</v>
      </c>
      <c r="O43" s="106">
        <v>25024266169</v>
      </c>
      <c r="P43" s="106">
        <v>71</v>
      </c>
      <c r="Q43" s="464" t="s">
        <v>6686</v>
      </c>
      <c r="R43" s="64"/>
      <c r="S43" s="64"/>
      <c r="T43" s="64"/>
      <c r="U43" s="64"/>
      <c r="V43" s="64"/>
      <c r="W43" s="64"/>
      <c r="X43" s="64"/>
      <c r="Y43" s="64"/>
      <c r="Z43" s="64"/>
    </row>
    <row r="44" spans="1:26" s="1263" customFormat="1" ht="60">
      <c r="A44" s="1311">
        <f t="shared" si="0"/>
        <v>4</v>
      </c>
      <c r="B44" s="15" t="s">
        <v>6517</v>
      </c>
      <c r="C44" s="15" t="s">
        <v>6517</v>
      </c>
      <c r="D44" s="15" t="s">
        <v>6526</v>
      </c>
      <c r="E44" s="98" t="s">
        <v>6527</v>
      </c>
      <c r="F44" s="15" t="s">
        <v>259</v>
      </c>
      <c r="G44" s="15" t="s">
        <v>5</v>
      </c>
      <c r="H44" s="103">
        <v>39783</v>
      </c>
      <c r="I44" s="103">
        <v>40301</v>
      </c>
      <c r="J44" s="103" t="s">
        <v>19</v>
      </c>
      <c r="K44" s="104">
        <v>0</v>
      </c>
      <c r="L44" s="104">
        <v>5</v>
      </c>
      <c r="M44" s="576"/>
      <c r="N44" s="105" t="s">
        <v>5</v>
      </c>
      <c r="O44" s="106">
        <v>1087253221</v>
      </c>
      <c r="P44" s="106">
        <v>72</v>
      </c>
      <c r="Q44" s="464" t="s">
        <v>6687</v>
      </c>
      <c r="R44" s="64"/>
      <c r="S44" s="64"/>
      <c r="T44" s="64"/>
      <c r="U44" s="64"/>
      <c r="V44" s="64"/>
      <c r="W44" s="64"/>
      <c r="X44" s="64"/>
      <c r="Y44" s="64"/>
      <c r="Z44" s="64"/>
    </row>
    <row r="45" spans="1:26" s="1263" customFormat="1" ht="45">
      <c r="A45" s="1311">
        <f t="shared" si="0"/>
        <v>5</v>
      </c>
      <c r="B45" s="15" t="s">
        <v>6517</v>
      </c>
      <c r="C45" s="15" t="s">
        <v>6517</v>
      </c>
      <c r="D45" s="15" t="s">
        <v>6526</v>
      </c>
      <c r="E45" s="98" t="s">
        <v>6529</v>
      </c>
      <c r="F45" s="15" t="s">
        <v>259</v>
      </c>
      <c r="G45" s="15" t="s">
        <v>5</v>
      </c>
      <c r="H45" s="103">
        <v>40581</v>
      </c>
      <c r="I45" s="103">
        <v>40847</v>
      </c>
      <c r="J45" s="103" t="s">
        <v>19</v>
      </c>
      <c r="K45" s="104">
        <v>0</v>
      </c>
      <c r="L45" s="104">
        <v>8.8000000000000007</v>
      </c>
      <c r="M45" s="576"/>
      <c r="N45" s="105" t="s">
        <v>5</v>
      </c>
      <c r="O45" s="106">
        <v>1074373466</v>
      </c>
      <c r="P45" s="106">
        <v>72</v>
      </c>
      <c r="Q45" s="464" t="s">
        <v>6688</v>
      </c>
      <c r="R45" s="64"/>
      <c r="S45" s="64"/>
      <c r="T45" s="64"/>
      <c r="U45" s="64"/>
      <c r="V45" s="64"/>
      <c r="W45" s="64"/>
      <c r="X45" s="64"/>
      <c r="Y45" s="64"/>
      <c r="Z45" s="64"/>
    </row>
    <row r="46" spans="1:26" s="1263" customFormat="1" ht="45">
      <c r="A46" s="1311">
        <f t="shared" si="0"/>
        <v>6</v>
      </c>
      <c r="B46" s="15" t="s">
        <v>6517</v>
      </c>
      <c r="C46" s="15" t="s">
        <v>6517</v>
      </c>
      <c r="D46" s="15" t="s">
        <v>6526</v>
      </c>
      <c r="E46" s="98" t="s">
        <v>6531</v>
      </c>
      <c r="F46" s="15" t="s">
        <v>259</v>
      </c>
      <c r="G46" s="15" t="s">
        <v>5</v>
      </c>
      <c r="H46" s="103">
        <v>40182</v>
      </c>
      <c r="I46" s="103">
        <v>40543</v>
      </c>
      <c r="J46" s="103" t="s">
        <v>19</v>
      </c>
      <c r="K46" s="104">
        <v>0</v>
      </c>
      <c r="L46" s="104">
        <v>7.8</v>
      </c>
      <c r="M46" s="576"/>
      <c r="N46" s="105" t="s">
        <v>5</v>
      </c>
      <c r="O46" s="106">
        <v>795712000</v>
      </c>
      <c r="P46" s="106">
        <v>72</v>
      </c>
      <c r="Q46" s="464" t="s">
        <v>6689</v>
      </c>
      <c r="R46" s="64"/>
      <c r="S46" s="64"/>
      <c r="T46" s="64"/>
      <c r="U46" s="64"/>
      <c r="V46" s="64"/>
      <c r="W46" s="64"/>
      <c r="X46" s="64"/>
      <c r="Y46" s="64"/>
      <c r="Z46" s="64"/>
    </row>
    <row r="47" spans="1:26" s="1263" customFormat="1" ht="60">
      <c r="A47" s="1311">
        <f t="shared" si="0"/>
        <v>7</v>
      </c>
      <c r="B47" s="15"/>
      <c r="C47" s="15" t="s">
        <v>6517</v>
      </c>
      <c r="D47" s="15" t="s">
        <v>6526</v>
      </c>
      <c r="E47" s="98" t="s">
        <v>6532</v>
      </c>
      <c r="F47" s="15" t="s">
        <v>259</v>
      </c>
      <c r="G47" s="15" t="s">
        <v>5</v>
      </c>
      <c r="H47" s="103">
        <v>40581</v>
      </c>
      <c r="I47" s="103">
        <v>40847</v>
      </c>
      <c r="J47" s="103" t="s">
        <v>19</v>
      </c>
      <c r="K47" s="104">
        <v>0</v>
      </c>
      <c r="L47" s="104">
        <v>0</v>
      </c>
      <c r="M47" s="576"/>
      <c r="N47" s="105" t="s">
        <v>5</v>
      </c>
      <c r="O47" s="106">
        <v>663082757</v>
      </c>
      <c r="P47" s="106">
        <v>72</v>
      </c>
      <c r="Q47" s="464" t="s">
        <v>6690</v>
      </c>
      <c r="R47" s="64"/>
      <c r="S47" s="64"/>
      <c r="T47" s="64"/>
      <c r="U47" s="64"/>
      <c r="V47" s="64"/>
      <c r="W47" s="64"/>
      <c r="X47" s="64"/>
      <c r="Y47" s="64"/>
      <c r="Z47" s="64"/>
    </row>
    <row r="48" spans="1:26" s="1263" customFormat="1" ht="60">
      <c r="A48" s="1311">
        <f t="shared" si="0"/>
        <v>8</v>
      </c>
      <c r="B48" s="15" t="s">
        <v>6517</v>
      </c>
      <c r="C48" s="15" t="s">
        <v>6517</v>
      </c>
      <c r="D48" s="15" t="s">
        <v>6526</v>
      </c>
      <c r="E48" s="98" t="s">
        <v>6534</v>
      </c>
      <c r="F48" s="15" t="s">
        <v>259</v>
      </c>
      <c r="G48" s="15" t="s">
        <v>5</v>
      </c>
      <c r="H48" s="103">
        <v>40427</v>
      </c>
      <c r="I48" s="103">
        <v>40574</v>
      </c>
      <c r="J48" s="103" t="s">
        <v>19</v>
      </c>
      <c r="K48" s="104">
        <v>0</v>
      </c>
      <c r="L48" s="104">
        <v>0</v>
      </c>
      <c r="M48" s="576"/>
      <c r="N48" s="105" t="s">
        <v>5</v>
      </c>
      <c r="O48" s="106">
        <v>595786333</v>
      </c>
      <c r="P48" s="106">
        <v>72</v>
      </c>
      <c r="Q48" s="464" t="s">
        <v>6691</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0</v>
      </c>
      <c r="L49" s="109">
        <f t="shared" si="1"/>
        <v>59.599999999999994</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60</v>
      </c>
      <c r="E52" s="118" t="s">
        <v>61</v>
      </c>
    </row>
    <row r="53" spans="1:17" s="66" customFormat="1" ht="30.6" customHeight="1">
      <c r="B53" s="19" t="s">
        <v>62</v>
      </c>
      <c r="C53" s="160" t="s">
        <v>1972</v>
      </c>
      <c r="D53" s="90"/>
      <c r="E53" s="90" t="s">
        <v>21</v>
      </c>
      <c r="F53" s="1250" t="s">
        <v>6813</v>
      </c>
      <c r="G53" s="112"/>
      <c r="H53" s="112"/>
      <c r="I53" s="112"/>
      <c r="J53" s="112"/>
      <c r="K53" s="112"/>
      <c r="L53" s="112"/>
      <c r="M53" s="112"/>
    </row>
    <row r="54" spans="1:17" s="66" customFormat="1" ht="30" customHeight="1">
      <c r="B54" s="19" t="s">
        <v>64</v>
      </c>
      <c r="C54" s="286" t="s">
        <v>6872</v>
      </c>
      <c r="D54" s="90"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c r="B61" s="72" t="s">
        <v>6537</v>
      </c>
      <c r="C61" s="72" t="s">
        <v>251</v>
      </c>
      <c r="D61" s="74" t="s">
        <v>6814</v>
      </c>
      <c r="E61" s="74">
        <v>300</v>
      </c>
      <c r="F61" s="76" t="s">
        <v>5</v>
      </c>
      <c r="G61" s="76" t="s">
        <v>5</v>
      </c>
      <c r="H61" s="76" t="s">
        <v>5</v>
      </c>
      <c r="I61" s="77" t="s">
        <v>18</v>
      </c>
      <c r="J61" s="76" t="s">
        <v>5</v>
      </c>
      <c r="K61" s="76" t="s">
        <v>5</v>
      </c>
      <c r="L61" s="76" t="s">
        <v>5</v>
      </c>
      <c r="M61" s="76" t="s">
        <v>5</v>
      </c>
      <c r="N61" s="76" t="s">
        <v>5</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0" spans="2:17" ht="76.5" customHeight="1">
      <c r="B70" s="1309" t="s">
        <v>88</v>
      </c>
      <c r="C70" s="1309" t="s">
        <v>89</v>
      </c>
      <c r="D70" s="1309" t="s">
        <v>90</v>
      </c>
      <c r="E70" s="1309" t="s">
        <v>91</v>
      </c>
      <c r="F70" s="1309" t="s">
        <v>92</v>
      </c>
      <c r="G70" s="1309" t="s">
        <v>93</v>
      </c>
      <c r="H70" s="1309" t="s">
        <v>94</v>
      </c>
      <c r="I70" s="1309" t="s">
        <v>95</v>
      </c>
      <c r="J70" s="1522" t="s">
        <v>164</v>
      </c>
      <c r="K70" s="1529"/>
      <c r="L70" s="1523"/>
      <c r="M70" s="1309" t="s">
        <v>97</v>
      </c>
      <c r="N70" s="1309" t="s">
        <v>234</v>
      </c>
      <c r="O70" s="1309" t="s">
        <v>235</v>
      </c>
      <c r="P70" s="1522" t="s">
        <v>79</v>
      </c>
      <c r="Q70" s="1523"/>
    </row>
    <row r="71" spans="2:17" s="30" customFormat="1" ht="255">
      <c r="B71" s="78" t="s">
        <v>6815</v>
      </c>
      <c r="C71" s="78" t="s">
        <v>6851</v>
      </c>
      <c r="D71" s="78" t="s">
        <v>6817</v>
      </c>
      <c r="E71" s="78">
        <v>30714455</v>
      </c>
      <c r="F71" s="78" t="s">
        <v>277</v>
      </c>
      <c r="G71" s="78" t="s">
        <v>6223</v>
      </c>
      <c r="H71" s="216">
        <v>38331</v>
      </c>
      <c r="I71" s="91" t="s">
        <v>5</v>
      </c>
      <c r="J71" s="78" t="s">
        <v>6818</v>
      </c>
      <c r="K71" s="91" t="s">
        <v>6819</v>
      </c>
      <c r="L71" s="382" t="s">
        <v>6542</v>
      </c>
      <c r="M71" s="78" t="s">
        <v>18</v>
      </c>
      <c r="N71" s="78" t="s">
        <v>18</v>
      </c>
      <c r="O71" s="78" t="s">
        <v>18</v>
      </c>
      <c r="P71" s="1593" t="s">
        <v>1944</v>
      </c>
      <c r="Q71" s="1593"/>
    </row>
    <row r="72" spans="2:17" s="30" customFormat="1" ht="255">
      <c r="B72" s="78" t="s">
        <v>6815</v>
      </c>
      <c r="C72" s="78" t="s">
        <v>6851</v>
      </c>
      <c r="D72" s="78" t="s">
        <v>6820</v>
      </c>
      <c r="E72" s="78">
        <v>12962481</v>
      </c>
      <c r="F72" s="78" t="s">
        <v>2981</v>
      </c>
      <c r="G72" s="78" t="s">
        <v>271</v>
      </c>
      <c r="H72" s="216">
        <v>35734</v>
      </c>
      <c r="I72" s="91" t="s">
        <v>5</v>
      </c>
      <c r="J72" s="78" t="s">
        <v>6821</v>
      </c>
      <c r="K72" s="91" t="s">
        <v>6822</v>
      </c>
      <c r="L72" s="382" t="s">
        <v>6542</v>
      </c>
      <c r="M72" s="78" t="s">
        <v>18</v>
      </c>
      <c r="N72" s="78" t="s">
        <v>18</v>
      </c>
      <c r="O72" s="91" t="s">
        <v>18</v>
      </c>
      <c r="P72" s="1593" t="s">
        <v>1944</v>
      </c>
      <c r="Q72" s="1593"/>
    </row>
    <row r="73" spans="2:17" s="30" customFormat="1" ht="255">
      <c r="B73" s="78" t="s">
        <v>98</v>
      </c>
      <c r="C73" s="78" t="s">
        <v>6816</v>
      </c>
      <c r="D73" s="78" t="s">
        <v>6823</v>
      </c>
      <c r="E73" s="78">
        <v>76320455</v>
      </c>
      <c r="F73" s="78" t="s">
        <v>6824</v>
      </c>
      <c r="G73" s="78" t="s">
        <v>1105</v>
      </c>
      <c r="H73" s="216">
        <v>37764</v>
      </c>
      <c r="J73" s="91" t="s">
        <v>6825</v>
      </c>
      <c r="K73" s="91" t="s">
        <v>6826</v>
      </c>
      <c r="L73" s="382" t="s">
        <v>6542</v>
      </c>
      <c r="M73" s="78" t="s">
        <v>18</v>
      </c>
      <c r="N73" s="78" t="s">
        <v>18</v>
      </c>
      <c r="O73" s="91" t="s">
        <v>259</v>
      </c>
      <c r="P73" s="1593" t="s">
        <v>1944</v>
      </c>
      <c r="Q73" s="1593"/>
    </row>
    <row r="74" spans="2:17" s="30" customFormat="1" ht="240">
      <c r="B74" s="78" t="s">
        <v>443</v>
      </c>
      <c r="C74" s="78" t="s">
        <v>6827</v>
      </c>
      <c r="D74" s="78" t="s">
        <v>6828</v>
      </c>
      <c r="E74" s="78">
        <v>34638312</v>
      </c>
      <c r="F74" s="78" t="s">
        <v>6829</v>
      </c>
      <c r="G74" s="78" t="s">
        <v>6830</v>
      </c>
      <c r="H74" s="78" t="s">
        <v>6831</v>
      </c>
      <c r="I74" s="91"/>
      <c r="J74" s="78" t="s">
        <v>6832</v>
      </c>
      <c r="K74" s="91" t="s">
        <v>6833</v>
      </c>
      <c r="L74" s="382" t="s">
        <v>6548</v>
      </c>
      <c r="M74" s="78" t="s">
        <v>18</v>
      </c>
      <c r="N74" s="78" t="s">
        <v>18</v>
      </c>
      <c r="O74" s="91" t="s">
        <v>259</v>
      </c>
      <c r="P74" s="1593" t="s">
        <v>1944</v>
      </c>
      <c r="Q74" s="1593"/>
    </row>
    <row r="75" spans="2:17" s="30" customFormat="1" ht="240">
      <c r="B75" s="78" t="s">
        <v>443</v>
      </c>
      <c r="C75" s="78" t="s">
        <v>6827</v>
      </c>
      <c r="D75" s="78" t="s">
        <v>6834</v>
      </c>
      <c r="E75" s="78">
        <v>1061719010</v>
      </c>
      <c r="F75" s="78" t="s">
        <v>277</v>
      </c>
      <c r="G75" s="78" t="s">
        <v>438</v>
      </c>
      <c r="H75" s="78" t="s">
        <v>6835</v>
      </c>
      <c r="I75" s="91"/>
      <c r="J75" s="78" t="s">
        <v>6836</v>
      </c>
      <c r="K75" s="91" t="s">
        <v>6837</v>
      </c>
      <c r="L75" s="382" t="s">
        <v>6548</v>
      </c>
      <c r="M75" s="78" t="s">
        <v>18</v>
      </c>
      <c r="N75" s="78" t="s">
        <v>18</v>
      </c>
      <c r="O75" s="91" t="s">
        <v>259</v>
      </c>
      <c r="P75" s="1593" t="s">
        <v>1944</v>
      </c>
      <c r="Q75" s="1593"/>
    </row>
    <row r="76" spans="2:17" s="30" customFormat="1" ht="240">
      <c r="B76" s="78" t="s">
        <v>443</v>
      </c>
      <c r="C76" s="78" t="s">
        <v>6827</v>
      </c>
      <c r="D76" s="78" t="s">
        <v>6838</v>
      </c>
      <c r="E76" s="78">
        <v>76314328</v>
      </c>
      <c r="F76" s="78" t="s">
        <v>1316</v>
      </c>
      <c r="G76" s="78" t="s">
        <v>476</v>
      </c>
      <c r="H76" s="216">
        <v>38246</v>
      </c>
      <c r="J76" s="78" t="s">
        <v>6836</v>
      </c>
      <c r="K76" s="91" t="s">
        <v>6837</v>
      </c>
      <c r="L76" s="382" t="s">
        <v>6548</v>
      </c>
      <c r="M76" s="78" t="s">
        <v>18</v>
      </c>
      <c r="N76" s="78" t="s">
        <v>18</v>
      </c>
      <c r="O76" s="91" t="s">
        <v>259</v>
      </c>
      <c r="P76" s="1593" t="s">
        <v>1944</v>
      </c>
      <c r="Q76" s="1593"/>
    </row>
    <row r="77" spans="2:17" s="30" customFormat="1" ht="240">
      <c r="B77" s="78" t="s">
        <v>443</v>
      </c>
      <c r="C77" s="78" t="s">
        <v>6827</v>
      </c>
      <c r="D77" s="78" t="s">
        <v>6839</v>
      </c>
      <c r="E77" s="78">
        <v>25272724</v>
      </c>
      <c r="F77" s="78" t="s">
        <v>6840</v>
      </c>
      <c r="G77" s="78" t="s">
        <v>131</v>
      </c>
      <c r="H77" s="216">
        <v>39801</v>
      </c>
      <c r="I77" s="91"/>
      <c r="J77" s="78" t="s">
        <v>6836</v>
      </c>
      <c r="K77" s="91" t="s">
        <v>6837</v>
      </c>
      <c r="L77" s="382" t="s">
        <v>6548</v>
      </c>
      <c r="M77" s="78" t="s">
        <v>259</v>
      </c>
      <c r="N77" s="78" t="s">
        <v>18</v>
      </c>
      <c r="O77" s="91" t="s">
        <v>259</v>
      </c>
      <c r="P77" s="1593" t="s">
        <v>1944</v>
      </c>
      <c r="Q77" s="1593"/>
    </row>
    <row r="78" spans="2:17" s="30" customFormat="1" ht="240">
      <c r="B78" s="78" t="s">
        <v>443</v>
      </c>
      <c r="C78" s="78" t="s">
        <v>6827</v>
      </c>
      <c r="D78" s="78" t="s">
        <v>6841</v>
      </c>
      <c r="E78" s="78">
        <v>25280614</v>
      </c>
      <c r="F78" s="78" t="s">
        <v>277</v>
      </c>
      <c r="G78" s="78" t="s">
        <v>438</v>
      </c>
      <c r="H78" s="216">
        <v>37883</v>
      </c>
      <c r="I78" s="91">
        <v>129887</v>
      </c>
      <c r="J78" s="78" t="s">
        <v>6836</v>
      </c>
      <c r="K78" s="428" t="s">
        <v>6842</v>
      </c>
      <c r="L78" s="382" t="s">
        <v>6548</v>
      </c>
      <c r="M78" s="78" t="s">
        <v>18</v>
      </c>
      <c r="N78" s="78" t="s">
        <v>18</v>
      </c>
      <c r="O78" s="91" t="s">
        <v>259</v>
      </c>
      <c r="P78" s="1593" t="s">
        <v>1944</v>
      </c>
      <c r="Q78" s="1593"/>
    </row>
    <row r="79" spans="2:17">
      <c r="L79" s="166"/>
    </row>
    <row r="80" spans="2:17" ht="15.75" thickBot="1"/>
    <row r="81" spans="1:26" ht="15.75" thickBot="1">
      <c r="B81" s="1532" t="s">
        <v>139</v>
      </c>
      <c r="C81" s="1533"/>
      <c r="D81" s="1533"/>
      <c r="E81" s="1533"/>
      <c r="F81" s="1533"/>
      <c r="G81" s="1533"/>
      <c r="H81" s="1533"/>
      <c r="I81" s="1533"/>
      <c r="J81" s="1533"/>
      <c r="K81" s="1533"/>
      <c r="L81" s="1533"/>
      <c r="M81" s="1533"/>
      <c r="N81" s="1534"/>
    </row>
    <row r="84" spans="1:26" ht="46.15" customHeight="1">
      <c r="B84" s="22" t="s">
        <v>17</v>
      </c>
      <c r="C84" s="22" t="s">
        <v>80</v>
      </c>
      <c r="D84" s="1522" t="s">
        <v>79</v>
      </c>
      <c r="E84" s="1523"/>
    </row>
    <row r="85" spans="1:26" ht="46.9" customHeight="1">
      <c r="B85" s="78" t="s">
        <v>140</v>
      </c>
      <c r="C85" s="59" t="s">
        <v>18</v>
      </c>
      <c r="D85" s="1535"/>
      <c r="E85" s="1535"/>
    </row>
    <row r="88" spans="1:26">
      <c r="B88" s="1505" t="s">
        <v>141</v>
      </c>
      <c r="C88" s="1506"/>
      <c r="D88" s="1506"/>
      <c r="E88" s="1506"/>
      <c r="F88" s="1506"/>
      <c r="G88" s="1506"/>
      <c r="H88" s="1506"/>
      <c r="I88" s="1506"/>
      <c r="J88" s="1506"/>
      <c r="K88" s="1506"/>
      <c r="L88" s="1506"/>
      <c r="M88" s="1506"/>
      <c r="N88" s="1506"/>
      <c r="O88" s="1506"/>
      <c r="P88" s="1506"/>
    </row>
    <row r="90" spans="1:26" ht="15.75" thickBot="1"/>
    <row r="91" spans="1:26" ht="15.75" thickBot="1">
      <c r="B91" s="1532" t="s">
        <v>142</v>
      </c>
      <c r="C91" s="1533"/>
      <c r="D91" s="1533"/>
      <c r="E91" s="1533"/>
      <c r="F91" s="1533"/>
      <c r="G91" s="1533"/>
      <c r="H91" s="1533"/>
      <c r="I91" s="1533"/>
      <c r="J91" s="1533"/>
      <c r="K91" s="1533"/>
      <c r="L91" s="1533"/>
      <c r="M91" s="1533"/>
      <c r="N91" s="1534"/>
    </row>
    <row r="93" spans="1:26" ht="15.75" thickBot="1">
      <c r="M93" s="10"/>
      <c r="N93" s="10"/>
    </row>
    <row r="94" spans="1:26" s="39" customFormat="1" ht="109.5" customHeight="1">
      <c r="B94" s="11" t="s">
        <v>33</v>
      </c>
      <c r="C94" s="11" t="s">
        <v>34</v>
      </c>
      <c r="D94" s="11" t="s">
        <v>35</v>
      </c>
      <c r="E94" s="11" t="s">
        <v>36</v>
      </c>
      <c r="F94" s="11" t="s">
        <v>37</v>
      </c>
      <c r="G94" s="11" t="s">
        <v>38</v>
      </c>
      <c r="H94" s="11" t="s">
        <v>39</v>
      </c>
      <c r="I94" s="11" t="s">
        <v>40</v>
      </c>
      <c r="J94" s="11" t="s">
        <v>41</v>
      </c>
      <c r="K94" s="11" t="s">
        <v>42</v>
      </c>
      <c r="L94" s="11" t="s">
        <v>43</v>
      </c>
      <c r="M94" s="12" t="s">
        <v>44</v>
      </c>
      <c r="N94" s="11" t="s">
        <v>45</v>
      </c>
      <c r="O94" s="11" t="s">
        <v>46</v>
      </c>
      <c r="P94" s="13" t="s">
        <v>47</v>
      </c>
      <c r="Q94" s="13" t="s">
        <v>48</v>
      </c>
    </row>
    <row r="95" spans="1:26" s="1263" customFormat="1" ht="90">
      <c r="A95" s="1311">
        <v>1</v>
      </c>
      <c r="B95" s="15" t="s">
        <v>6517</v>
      </c>
      <c r="C95" s="536" t="s">
        <v>6554</v>
      </c>
      <c r="D95" s="15"/>
      <c r="E95" s="338" t="s">
        <v>6527</v>
      </c>
      <c r="F95" s="536" t="s">
        <v>6555</v>
      </c>
      <c r="G95" s="99" t="s">
        <v>5</v>
      </c>
      <c r="H95" s="103">
        <v>39783</v>
      </c>
      <c r="I95" s="103">
        <v>40301</v>
      </c>
      <c r="J95" s="103" t="s">
        <v>19</v>
      </c>
      <c r="K95" s="105">
        <v>0</v>
      </c>
      <c r="L95" s="105">
        <f>DAYS360(H95,I95)/30</f>
        <v>17.066666666666666</v>
      </c>
      <c r="M95" s="105"/>
      <c r="N95" s="105" t="s">
        <v>51</v>
      </c>
      <c r="O95" s="106">
        <v>1807253221</v>
      </c>
      <c r="P95" s="106"/>
      <c r="Q95" s="18" t="s">
        <v>6556</v>
      </c>
      <c r="R95" s="64"/>
      <c r="S95" s="64"/>
      <c r="T95" s="64"/>
      <c r="U95" s="64"/>
      <c r="V95" s="64"/>
      <c r="W95" s="64"/>
      <c r="X95" s="64"/>
      <c r="Y95" s="64"/>
      <c r="Z95" s="64"/>
    </row>
    <row r="96" spans="1:26" s="1263" customFormat="1" ht="90">
      <c r="A96" s="1311">
        <f>+A95+1</f>
        <v>2</v>
      </c>
      <c r="B96" s="15" t="s">
        <v>6517</v>
      </c>
      <c r="C96" s="536" t="s">
        <v>6554</v>
      </c>
      <c r="D96" s="15"/>
      <c r="E96" s="114" t="s">
        <v>6557</v>
      </c>
      <c r="F96" s="536" t="s">
        <v>6558</v>
      </c>
      <c r="G96" s="99" t="s">
        <v>5</v>
      </c>
      <c r="H96" s="103">
        <v>40182</v>
      </c>
      <c r="I96" s="103">
        <v>40543</v>
      </c>
      <c r="J96" s="103" t="s">
        <v>19</v>
      </c>
      <c r="K96" s="105">
        <v>0</v>
      </c>
      <c r="L96" s="105">
        <f t="shared" ref="L96:L113" si="2">DAYS360(H96,I96)/30</f>
        <v>11.9</v>
      </c>
      <c r="M96" s="105"/>
      <c r="N96" s="105" t="s">
        <v>51</v>
      </c>
      <c r="O96" s="106">
        <v>795712000</v>
      </c>
      <c r="P96" s="106"/>
      <c r="Q96" s="18" t="s">
        <v>6556</v>
      </c>
      <c r="R96" s="64"/>
      <c r="S96" s="64"/>
      <c r="T96" s="64"/>
      <c r="U96" s="64"/>
      <c r="V96" s="64"/>
      <c r="W96" s="64"/>
      <c r="X96" s="64"/>
      <c r="Y96" s="64"/>
      <c r="Z96" s="64"/>
    </row>
    <row r="97" spans="1:26" s="1263" customFormat="1" ht="150">
      <c r="A97" s="1311">
        <f t="shared" ref="A97:A113" si="3">+A96+1</f>
        <v>3</v>
      </c>
      <c r="B97" s="15" t="s">
        <v>6517</v>
      </c>
      <c r="C97" s="536" t="s">
        <v>6554</v>
      </c>
      <c r="D97" s="15"/>
      <c r="E97" s="114" t="s">
        <v>6534</v>
      </c>
      <c r="F97" s="536" t="s">
        <v>6555</v>
      </c>
      <c r="G97" s="99" t="s">
        <v>5</v>
      </c>
      <c r="H97" s="103">
        <v>40427</v>
      </c>
      <c r="I97" s="103">
        <v>40574</v>
      </c>
      <c r="J97" s="103" t="s">
        <v>19</v>
      </c>
      <c r="K97" s="105">
        <v>0</v>
      </c>
      <c r="L97" s="105">
        <f t="shared" si="2"/>
        <v>4.833333333333333</v>
      </c>
      <c r="M97" s="105"/>
      <c r="N97" s="105" t="s">
        <v>51</v>
      </c>
      <c r="O97" s="106">
        <v>595786333</v>
      </c>
      <c r="P97" s="106"/>
      <c r="Q97" s="464" t="s">
        <v>6765</v>
      </c>
      <c r="R97" s="64"/>
      <c r="S97" s="64"/>
      <c r="T97" s="64"/>
      <c r="U97" s="64"/>
      <c r="V97" s="64"/>
      <c r="W97" s="64"/>
      <c r="X97" s="64"/>
      <c r="Y97" s="64"/>
      <c r="Z97" s="64"/>
    </row>
    <row r="98" spans="1:26" s="1263" customFormat="1" ht="75">
      <c r="A98" s="1311">
        <f t="shared" si="3"/>
        <v>4</v>
      </c>
      <c r="B98" s="15" t="s">
        <v>6517</v>
      </c>
      <c r="C98" s="536" t="s">
        <v>6560</v>
      </c>
      <c r="D98" s="15"/>
      <c r="E98" s="580" t="s">
        <v>6561</v>
      </c>
      <c r="F98" s="536" t="s">
        <v>6562</v>
      </c>
      <c r="G98" s="99" t="s">
        <v>5</v>
      </c>
      <c r="H98" s="103">
        <v>40196</v>
      </c>
      <c r="I98" s="103">
        <v>40535</v>
      </c>
      <c r="J98" s="103" t="s">
        <v>19</v>
      </c>
      <c r="K98" s="105">
        <v>0</v>
      </c>
      <c r="L98" s="105">
        <f t="shared" si="2"/>
        <v>11.166666666666666</v>
      </c>
      <c r="M98" s="105"/>
      <c r="N98" s="105" t="s">
        <v>51</v>
      </c>
      <c r="O98" s="106">
        <v>480000000</v>
      </c>
      <c r="P98" s="106"/>
      <c r="Q98" s="464" t="s">
        <v>6724</v>
      </c>
      <c r="R98" s="64"/>
      <c r="S98" s="64"/>
      <c r="T98" s="64"/>
      <c r="U98" s="64"/>
      <c r="V98" s="64"/>
      <c r="W98" s="64"/>
      <c r="X98" s="64"/>
      <c r="Y98" s="64"/>
      <c r="Z98" s="64"/>
    </row>
    <row r="99" spans="1:26" s="1263" customFormat="1" ht="90">
      <c r="A99" s="1311">
        <f t="shared" si="3"/>
        <v>5</v>
      </c>
      <c r="B99" s="15" t="s">
        <v>6517</v>
      </c>
      <c r="C99" s="536" t="s">
        <v>6554</v>
      </c>
      <c r="D99" s="15"/>
      <c r="E99" s="580" t="s">
        <v>6564</v>
      </c>
      <c r="F99" s="536" t="s">
        <v>6558</v>
      </c>
      <c r="G99" s="99" t="s">
        <v>5</v>
      </c>
      <c r="H99" s="103">
        <v>40581</v>
      </c>
      <c r="I99" s="103">
        <v>40847</v>
      </c>
      <c r="J99" s="103" t="s">
        <v>19</v>
      </c>
      <c r="K99" s="105">
        <v>0</v>
      </c>
      <c r="L99" s="105">
        <f t="shared" si="2"/>
        <v>8.8000000000000007</v>
      </c>
      <c r="M99" s="105"/>
      <c r="N99" s="105" t="s">
        <v>51</v>
      </c>
      <c r="O99" s="106">
        <v>663082757</v>
      </c>
      <c r="P99" s="106"/>
      <c r="Q99" s="464" t="s">
        <v>6766</v>
      </c>
      <c r="R99" s="64"/>
      <c r="S99" s="64"/>
      <c r="T99" s="64"/>
      <c r="U99" s="64"/>
      <c r="V99" s="64"/>
      <c r="W99" s="64"/>
      <c r="X99" s="64"/>
      <c r="Y99" s="64"/>
      <c r="Z99" s="64"/>
    </row>
    <row r="100" spans="1:26" s="1263" customFormat="1" ht="90">
      <c r="A100" s="1311">
        <f t="shared" si="3"/>
        <v>6</v>
      </c>
      <c r="B100" s="15" t="s">
        <v>6517</v>
      </c>
      <c r="C100" s="536" t="s">
        <v>6554</v>
      </c>
      <c r="D100" s="15"/>
      <c r="E100" s="114" t="s">
        <v>6529</v>
      </c>
      <c r="F100" s="536" t="s">
        <v>6555</v>
      </c>
      <c r="G100" s="99" t="s">
        <v>5</v>
      </c>
      <c r="H100" s="103">
        <v>40581</v>
      </c>
      <c r="I100" s="103">
        <v>40848</v>
      </c>
      <c r="J100" s="103" t="s">
        <v>19</v>
      </c>
      <c r="K100" s="105">
        <v>0</v>
      </c>
      <c r="L100" s="105">
        <f t="shared" si="2"/>
        <v>8.8000000000000007</v>
      </c>
      <c r="M100" s="105"/>
      <c r="N100" s="105" t="s">
        <v>51</v>
      </c>
      <c r="O100" s="106">
        <v>1074373466</v>
      </c>
      <c r="P100" s="106"/>
      <c r="Q100" s="464" t="s">
        <v>6766</v>
      </c>
      <c r="R100" s="64"/>
      <c r="S100" s="64"/>
      <c r="T100" s="64"/>
      <c r="U100" s="64"/>
      <c r="V100" s="64"/>
      <c r="W100" s="64"/>
      <c r="X100" s="64"/>
      <c r="Y100" s="64"/>
      <c r="Z100" s="64"/>
    </row>
    <row r="101" spans="1:26" s="1263" customFormat="1" ht="105">
      <c r="A101" s="1311">
        <f t="shared" si="3"/>
        <v>7</v>
      </c>
      <c r="B101" s="15" t="s">
        <v>6517</v>
      </c>
      <c r="C101" s="536" t="s">
        <v>6554</v>
      </c>
      <c r="D101" s="15"/>
      <c r="E101" s="114" t="s">
        <v>6566</v>
      </c>
      <c r="F101" s="536" t="s">
        <v>6567</v>
      </c>
      <c r="G101" s="99" t="s">
        <v>5</v>
      </c>
      <c r="H101" s="103">
        <v>40590</v>
      </c>
      <c r="I101" s="103">
        <v>40633</v>
      </c>
      <c r="J101" s="103" t="s">
        <v>19</v>
      </c>
      <c r="K101" s="105">
        <v>0</v>
      </c>
      <c r="L101" s="105">
        <f t="shared" si="2"/>
        <v>1.5</v>
      </c>
      <c r="M101" s="105"/>
      <c r="N101" s="105" t="s">
        <v>51</v>
      </c>
      <c r="O101" s="106">
        <v>110723728</v>
      </c>
      <c r="P101" s="106"/>
      <c r="Q101" s="464" t="s">
        <v>6727</v>
      </c>
      <c r="R101" s="64"/>
      <c r="S101" s="64"/>
      <c r="T101" s="64"/>
      <c r="U101" s="64"/>
      <c r="V101" s="64"/>
      <c r="W101" s="64"/>
      <c r="X101" s="64"/>
      <c r="Y101" s="64"/>
      <c r="Z101" s="64"/>
    </row>
    <row r="102" spans="1:26" s="1263" customFormat="1" ht="105">
      <c r="A102" s="1311">
        <f t="shared" si="3"/>
        <v>8</v>
      </c>
      <c r="B102" s="15" t="s">
        <v>6517</v>
      </c>
      <c r="C102" s="536" t="s">
        <v>6568</v>
      </c>
      <c r="D102" s="15"/>
      <c r="E102" s="114" t="s">
        <v>6566</v>
      </c>
      <c r="F102" s="536" t="s">
        <v>6569</v>
      </c>
      <c r="G102" s="99" t="s">
        <v>5</v>
      </c>
      <c r="H102" s="103">
        <v>40686</v>
      </c>
      <c r="I102" s="103">
        <v>40697</v>
      </c>
      <c r="J102" s="103" t="s">
        <v>19</v>
      </c>
      <c r="K102" s="105">
        <v>0</v>
      </c>
      <c r="L102" s="105">
        <f t="shared" si="2"/>
        <v>0.33333333333333331</v>
      </c>
      <c r="M102" s="105"/>
      <c r="N102" s="105" t="s">
        <v>51</v>
      </c>
      <c r="O102" s="106">
        <v>145631481</v>
      </c>
      <c r="P102" s="106"/>
      <c r="Q102" s="464" t="s">
        <v>6728</v>
      </c>
      <c r="R102" s="64"/>
      <c r="S102" s="64"/>
      <c r="T102" s="64"/>
      <c r="U102" s="64"/>
      <c r="V102" s="64"/>
      <c r="W102" s="64"/>
      <c r="X102" s="64"/>
      <c r="Y102" s="64"/>
      <c r="Z102" s="64"/>
    </row>
    <row r="103" spans="1:26" s="1263" customFormat="1" ht="90">
      <c r="A103" s="1311">
        <f t="shared" si="3"/>
        <v>9</v>
      </c>
      <c r="B103" s="15" t="s">
        <v>6517</v>
      </c>
      <c r="C103" s="536" t="s">
        <v>6570</v>
      </c>
      <c r="D103" s="15"/>
      <c r="E103" s="114"/>
      <c r="F103" s="536" t="s">
        <v>6571</v>
      </c>
      <c r="G103" s="99" t="s">
        <v>5</v>
      </c>
      <c r="H103" s="103">
        <v>41198</v>
      </c>
      <c r="I103" s="103">
        <v>41274</v>
      </c>
      <c r="J103" s="103" t="s">
        <v>19</v>
      </c>
      <c r="K103" s="105">
        <v>0</v>
      </c>
      <c r="L103" s="105">
        <f t="shared" si="2"/>
        <v>2.5</v>
      </c>
      <c r="M103" s="105"/>
      <c r="N103" s="105" t="s">
        <v>51</v>
      </c>
      <c r="O103" s="106">
        <v>124496420</v>
      </c>
      <c r="P103" s="106"/>
      <c r="Q103" s="464" t="s">
        <v>6563</v>
      </c>
      <c r="R103" s="64"/>
      <c r="S103" s="64"/>
      <c r="T103" s="64"/>
      <c r="U103" s="64"/>
      <c r="V103" s="64"/>
      <c r="W103" s="64"/>
      <c r="X103" s="64"/>
      <c r="Y103" s="64"/>
      <c r="Z103" s="64"/>
    </row>
    <row r="104" spans="1:26" s="1263" customFormat="1" ht="135">
      <c r="A104" s="1311">
        <f t="shared" si="3"/>
        <v>10</v>
      </c>
      <c r="B104" s="15" t="s">
        <v>6517</v>
      </c>
      <c r="C104" s="16" t="s">
        <v>340</v>
      </c>
      <c r="D104" s="15"/>
      <c r="E104" s="114" t="s">
        <v>6519</v>
      </c>
      <c r="F104" s="536" t="s">
        <v>6572</v>
      </c>
      <c r="G104" s="99" t="s">
        <v>5</v>
      </c>
      <c r="H104" s="103">
        <v>41244</v>
      </c>
      <c r="I104" s="103">
        <v>41274</v>
      </c>
      <c r="J104" s="103" t="s">
        <v>19</v>
      </c>
      <c r="K104" s="105">
        <v>0</v>
      </c>
      <c r="L104" s="105">
        <f t="shared" si="2"/>
        <v>1</v>
      </c>
      <c r="M104" s="105"/>
      <c r="N104" s="105" t="s">
        <v>51</v>
      </c>
      <c r="O104" s="106">
        <v>1298524000</v>
      </c>
      <c r="P104" s="106"/>
      <c r="Q104" s="464" t="s">
        <v>6563</v>
      </c>
      <c r="R104" s="64"/>
      <c r="S104" s="64"/>
      <c r="T104" s="64"/>
      <c r="U104" s="64"/>
      <c r="V104" s="64"/>
      <c r="W104" s="64"/>
      <c r="X104" s="64"/>
      <c r="Y104" s="64"/>
      <c r="Z104" s="64"/>
    </row>
    <row r="105" spans="1:26" s="1263" customFormat="1" ht="89.25" customHeight="1">
      <c r="A105" s="1311">
        <f t="shared" si="3"/>
        <v>11</v>
      </c>
      <c r="B105" s="15" t="s">
        <v>6517</v>
      </c>
      <c r="C105" s="16" t="s">
        <v>340</v>
      </c>
      <c r="D105" s="15"/>
      <c r="E105" s="114" t="s">
        <v>6521</v>
      </c>
      <c r="F105" s="536" t="s">
        <v>6573</v>
      </c>
      <c r="G105" s="99" t="s">
        <v>5</v>
      </c>
      <c r="H105" s="103">
        <v>41294</v>
      </c>
      <c r="I105" s="103">
        <v>41639</v>
      </c>
      <c r="J105" s="103" t="s">
        <v>19</v>
      </c>
      <c r="K105" s="105">
        <v>0</v>
      </c>
      <c r="L105" s="105">
        <f t="shared" si="2"/>
        <v>11.366666666666667</v>
      </c>
      <c r="M105" s="105"/>
      <c r="N105" s="105" t="s">
        <v>51</v>
      </c>
      <c r="O105" s="106">
        <v>12587842700</v>
      </c>
      <c r="P105" s="106"/>
      <c r="Q105" s="464" t="s">
        <v>6563</v>
      </c>
      <c r="R105" s="64"/>
      <c r="S105" s="64"/>
      <c r="T105" s="64"/>
      <c r="U105" s="64"/>
      <c r="V105" s="64"/>
      <c r="W105" s="64"/>
      <c r="X105" s="64"/>
      <c r="Y105" s="64"/>
      <c r="Z105" s="64"/>
    </row>
    <row r="106" spans="1:26" s="1263" customFormat="1" ht="87" customHeight="1">
      <c r="A106" s="1311">
        <f t="shared" si="3"/>
        <v>12</v>
      </c>
      <c r="B106" s="15" t="s">
        <v>6517</v>
      </c>
      <c r="C106" s="16" t="s">
        <v>340</v>
      </c>
      <c r="D106" s="15"/>
      <c r="E106" s="114" t="s">
        <v>6574</v>
      </c>
      <c r="F106" s="536" t="s">
        <v>6573</v>
      </c>
      <c r="G106" s="99" t="s">
        <v>5</v>
      </c>
      <c r="H106" s="103">
        <v>41640</v>
      </c>
      <c r="I106" s="103">
        <v>41851</v>
      </c>
      <c r="J106" s="103" t="s">
        <v>19</v>
      </c>
      <c r="K106" s="105">
        <v>0</v>
      </c>
      <c r="L106" s="105">
        <f t="shared" si="2"/>
        <v>7</v>
      </c>
      <c r="M106" s="105"/>
      <c r="N106" s="105" t="s">
        <v>51</v>
      </c>
      <c r="O106" s="106">
        <v>2278354410</v>
      </c>
      <c r="P106" s="106"/>
      <c r="Q106" s="464" t="s">
        <v>6729</v>
      </c>
      <c r="R106" s="64"/>
      <c r="S106" s="64"/>
      <c r="T106" s="64"/>
      <c r="U106" s="64"/>
      <c r="V106" s="64"/>
      <c r="W106" s="64"/>
      <c r="X106" s="64"/>
      <c r="Y106" s="64"/>
      <c r="Z106" s="64"/>
    </row>
    <row r="107" spans="1:26" s="1263" customFormat="1" ht="105">
      <c r="A107" s="1311">
        <f t="shared" si="3"/>
        <v>13</v>
      </c>
      <c r="B107" s="15" t="s">
        <v>6517</v>
      </c>
      <c r="C107" s="16" t="s">
        <v>340</v>
      </c>
      <c r="D107" s="15"/>
      <c r="E107" s="114" t="s">
        <v>6576</v>
      </c>
      <c r="F107" s="536" t="s">
        <v>6573</v>
      </c>
      <c r="G107" s="99" t="s">
        <v>5</v>
      </c>
      <c r="H107" s="103">
        <v>41852</v>
      </c>
      <c r="I107" s="103">
        <v>41943</v>
      </c>
      <c r="J107" s="103" t="s">
        <v>19</v>
      </c>
      <c r="K107" s="105">
        <v>0</v>
      </c>
      <c r="L107" s="105">
        <f t="shared" si="2"/>
        <v>3</v>
      </c>
      <c r="M107" s="105"/>
      <c r="N107" s="105" t="s">
        <v>51</v>
      </c>
      <c r="O107" s="106">
        <v>108793800</v>
      </c>
      <c r="P107" s="106"/>
      <c r="Q107" s="464" t="s">
        <v>6729</v>
      </c>
      <c r="R107" s="64"/>
      <c r="S107" s="64"/>
      <c r="T107" s="64"/>
      <c r="U107" s="64"/>
      <c r="V107" s="64"/>
      <c r="W107" s="64"/>
      <c r="X107" s="64"/>
      <c r="Y107" s="64"/>
      <c r="Z107" s="64"/>
    </row>
    <row r="108" spans="1:26" s="1263" customFormat="1" ht="120">
      <c r="A108" s="1311">
        <f t="shared" si="3"/>
        <v>14</v>
      </c>
      <c r="B108" s="15" t="s">
        <v>6517</v>
      </c>
      <c r="C108" s="16" t="s">
        <v>340</v>
      </c>
      <c r="D108" s="15"/>
      <c r="E108" s="114" t="s">
        <v>6577</v>
      </c>
      <c r="F108" s="536" t="s">
        <v>6578</v>
      </c>
      <c r="G108" s="99" t="s">
        <v>5</v>
      </c>
      <c r="H108" s="103">
        <v>41640</v>
      </c>
      <c r="I108" s="103">
        <v>41988</v>
      </c>
      <c r="J108" s="103" t="s">
        <v>5</v>
      </c>
      <c r="K108" s="105">
        <v>0</v>
      </c>
      <c r="L108" s="105">
        <f t="shared" si="2"/>
        <v>11.466666666666667</v>
      </c>
      <c r="M108" s="105"/>
      <c r="N108" s="105" t="s">
        <v>51</v>
      </c>
      <c r="O108" s="106">
        <v>1171101000</v>
      </c>
      <c r="P108" s="106"/>
      <c r="Q108" s="464" t="s">
        <v>6563</v>
      </c>
      <c r="R108" s="64"/>
      <c r="S108" s="64"/>
      <c r="T108" s="64"/>
      <c r="U108" s="64"/>
      <c r="V108" s="64"/>
      <c r="W108" s="64"/>
      <c r="X108" s="64"/>
      <c r="Y108" s="64"/>
      <c r="Z108" s="64"/>
    </row>
    <row r="109" spans="1:26" s="1263" customFormat="1" ht="105">
      <c r="A109" s="1311">
        <f t="shared" si="3"/>
        <v>15</v>
      </c>
      <c r="B109" s="15" t="s">
        <v>6517</v>
      </c>
      <c r="C109" s="16" t="s">
        <v>1519</v>
      </c>
      <c r="D109" s="15"/>
      <c r="E109" s="576">
        <v>13472013</v>
      </c>
      <c r="F109" s="536" t="s">
        <v>6579</v>
      </c>
      <c r="G109" s="99" t="s">
        <v>5</v>
      </c>
      <c r="H109" s="103">
        <v>41634</v>
      </c>
      <c r="I109" s="103">
        <v>42425</v>
      </c>
      <c r="J109" s="103" t="s">
        <v>5</v>
      </c>
      <c r="K109" s="105">
        <v>0</v>
      </c>
      <c r="L109" s="105">
        <f t="shared" si="2"/>
        <v>25.966666666666665</v>
      </c>
      <c r="M109" s="105"/>
      <c r="N109" s="105" t="s">
        <v>51</v>
      </c>
      <c r="O109" s="106">
        <v>858000000</v>
      </c>
      <c r="P109" s="106"/>
      <c r="Q109" s="464" t="s">
        <v>6563</v>
      </c>
      <c r="R109" s="64"/>
      <c r="S109" s="64"/>
      <c r="T109" s="64"/>
      <c r="U109" s="64"/>
      <c r="V109" s="64"/>
      <c r="W109" s="64"/>
      <c r="X109" s="64"/>
      <c r="Y109" s="64"/>
      <c r="Z109" s="64"/>
    </row>
    <row r="110" spans="1:26" s="1263" customFormat="1" ht="135">
      <c r="A110" s="1311">
        <f t="shared" si="3"/>
        <v>16</v>
      </c>
      <c r="B110" s="15" t="s">
        <v>6517</v>
      </c>
      <c r="C110" s="16" t="s">
        <v>6580</v>
      </c>
      <c r="D110" s="15"/>
      <c r="E110" s="576">
        <v>1282011</v>
      </c>
      <c r="F110" s="536" t="s">
        <v>6581</v>
      </c>
      <c r="G110" s="99" t="s">
        <v>5</v>
      </c>
      <c r="H110" s="103">
        <v>40885</v>
      </c>
      <c r="I110" s="103">
        <v>41851</v>
      </c>
      <c r="J110" s="103" t="s">
        <v>19</v>
      </c>
      <c r="K110" s="105">
        <v>0</v>
      </c>
      <c r="L110" s="105">
        <f t="shared" si="2"/>
        <v>31.766666666666666</v>
      </c>
      <c r="M110" s="105"/>
      <c r="N110" s="105" t="s">
        <v>51</v>
      </c>
      <c r="O110" s="106">
        <v>22495226781</v>
      </c>
      <c r="P110" s="106"/>
      <c r="Q110" s="464" t="s">
        <v>6767</v>
      </c>
      <c r="R110" s="64"/>
      <c r="S110" s="64"/>
      <c r="T110" s="64"/>
      <c r="U110" s="64"/>
      <c r="V110" s="64"/>
      <c r="W110" s="64"/>
      <c r="X110" s="64"/>
      <c r="Y110" s="64"/>
      <c r="Z110" s="64"/>
    </row>
    <row r="111" spans="1:26" s="1263" customFormat="1" ht="90">
      <c r="A111" s="1311">
        <f t="shared" si="3"/>
        <v>17</v>
      </c>
      <c r="B111" s="15" t="s">
        <v>6517</v>
      </c>
      <c r="C111" s="16" t="s">
        <v>6580</v>
      </c>
      <c r="D111" s="15"/>
      <c r="E111" s="576" t="s">
        <v>6582</v>
      </c>
      <c r="F111" s="536" t="s">
        <v>6583</v>
      </c>
      <c r="G111" s="99" t="s">
        <v>5</v>
      </c>
      <c r="H111" s="103">
        <v>41852</v>
      </c>
      <c r="I111" s="103">
        <v>41905</v>
      </c>
      <c r="J111" s="103" t="s">
        <v>19</v>
      </c>
      <c r="K111" s="105">
        <v>0</v>
      </c>
      <c r="L111" s="105">
        <f t="shared" si="2"/>
        <v>1.7333333333333334</v>
      </c>
      <c r="M111" s="105"/>
      <c r="N111" s="105" t="s">
        <v>51</v>
      </c>
      <c r="O111" s="106">
        <v>1278946800</v>
      </c>
      <c r="P111" s="106"/>
      <c r="Q111" s="464" t="s">
        <v>6563</v>
      </c>
      <c r="R111" s="64"/>
      <c r="S111" s="64"/>
      <c r="T111" s="64"/>
      <c r="U111" s="64"/>
      <c r="V111" s="64"/>
      <c r="W111" s="64"/>
      <c r="X111" s="64"/>
      <c r="Y111" s="64"/>
      <c r="Z111" s="64"/>
    </row>
    <row r="112" spans="1:26" s="1263" customFormat="1" ht="90">
      <c r="A112" s="1311">
        <f t="shared" si="3"/>
        <v>18</v>
      </c>
      <c r="B112" s="15" t="s">
        <v>6517</v>
      </c>
      <c r="C112" s="16" t="s">
        <v>6580</v>
      </c>
      <c r="D112" s="15"/>
      <c r="E112" s="576" t="s">
        <v>6584</v>
      </c>
      <c r="F112" s="536" t="s">
        <v>6583</v>
      </c>
      <c r="G112" s="99" t="s">
        <v>5</v>
      </c>
      <c r="H112" s="103">
        <v>41906</v>
      </c>
      <c r="I112" s="103">
        <v>41943</v>
      </c>
      <c r="J112" s="103" t="s">
        <v>19</v>
      </c>
      <c r="K112" s="105">
        <v>0</v>
      </c>
      <c r="L112" s="105">
        <f t="shared" si="2"/>
        <v>1.2333333333333334</v>
      </c>
      <c r="M112" s="105"/>
      <c r="N112" s="105" t="s">
        <v>51</v>
      </c>
      <c r="O112" s="106">
        <v>833004587</v>
      </c>
      <c r="P112" s="106"/>
      <c r="Q112" s="464" t="s">
        <v>6563</v>
      </c>
      <c r="R112" s="64"/>
      <c r="S112" s="64"/>
      <c r="T112" s="64"/>
      <c r="U112" s="64"/>
      <c r="V112" s="64"/>
      <c r="W112" s="64"/>
      <c r="X112" s="64"/>
      <c r="Y112" s="64"/>
      <c r="Z112" s="64"/>
    </row>
    <row r="113" spans="1:26" s="1263" customFormat="1" ht="105">
      <c r="A113" s="1311">
        <f t="shared" si="3"/>
        <v>19</v>
      </c>
      <c r="B113" s="15" t="s">
        <v>6517</v>
      </c>
      <c r="C113" s="16" t="s">
        <v>6580</v>
      </c>
      <c r="D113" s="15"/>
      <c r="E113" s="186" t="s">
        <v>6585</v>
      </c>
      <c r="F113" s="536" t="s">
        <v>6586</v>
      </c>
      <c r="G113" s="99" t="s">
        <v>5</v>
      </c>
      <c r="H113" s="103">
        <v>41944</v>
      </c>
      <c r="I113" s="103">
        <v>42004</v>
      </c>
      <c r="J113" s="103" t="s">
        <v>5</v>
      </c>
      <c r="K113" s="105">
        <v>0</v>
      </c>
      <c r="L113" s="105">
        <f t="shared" si="2"/>
        <v>2</v>
      </c>
      <c r="M113" s="105"/>
      <c r="N113" s="105" t="s">
        <v>51</v>
      </c>
      <c r="O113" s="106">
        <v>417088000</v>
      </c>
      <c r="P113" s="106"/>
      <c r="Q113" s="464" t="s">
        <v>6563</v>
      </c>
      <c r="R113" s="64"/>
      <c r="S113" s="64"/>
      <c r="T113" s="64"/>
      <c r="U113" s="64"/>
      <c r="V113" s="64"/>
      <c r="W113" s="64"/>
      <c r="X113" s="64"/>
      <c r="Y113" s="64"/>
      <c r="Z113" s="64"/>
    </row>
    <row r="114" spans="1:26" s="1263" customFormat="1">
      <c r="A114" s="1311"/>
      <c r="B114" s="17" t="s">
        <v>29</v>
      </c>
      <c r="C114" s="16"/>
      <c r="D114" s="15"/>
      <c r="E114" s="98"/>
      <c r="F114" s="16"/>
      <c r="G114" s="16"/>
      <c r="H114" s="16"/>
      <c r="I114" s="103"/>
      <c r="J114" s="103"/>
      <c r="K114" s="109">
        <f>SUM(K95:K95)</f>
        <v>0</v>
      </c>
      <c r="L114" s="109">
        <f>SUM(L95:L95)</f>
        <v>17.066666666666666</v>
      </c>
      <c r="M114" s="110">
        <f>SUM(M95:M95)</f>
        <v>0</v>
      </c>
      <c r="N114" s="109" t="s">
        <v>1972</v>
      </c>
      <c r="O114" s="106"/>
      <c r="P114" s="106"/>
      <c r="Q114" s="18"/>
    </row>
    <row r="115" spans="1:26">
      <c r="B115" s="66"/>
      <c r="C115" s="66"/>
      <c r="D115" s="66"/>
      <c r="E115" s="68"/>
      <c r="F115" s="66"/>
      <c r="G115" s="66"/>
      <c r="H115" s="66"/>
      <c r="I115" s="66"/>
      <c r="J115" s="66"/>
      <c r="K115" s="66"/>
      <c r="L115" s="66"/>
      <c r="M115" s="66"/>
      <c r="N115" s="66"/>
      <c r="O115" s="66"/>
      <c r="P115" s="66"/>
    </row>
    <row r="116" spans="1:26">
      <c r="B116" s="19" t="s">
        <v>156</v>
      </c>
      <c r="C116" s="84">
        <f>+K114</f>
        <v>0</v>
      </c>
      <c r="H116" s="112"/>
      <c r="I116" s="112"/>
      <c r="J116" s="112"/>
      <c r="K116" s="112"/>
      <c r="L116" s="112"/>
      <c r="M116" s="112"/>
      <c r="N116" s="66"/>
      <c r="O116" s="66"/>
      <c r="P116" s="66"/>
    </row>
    <row r="118" spans="1:26" ht="15.75" thickBot="1"/>
    <row r="119" spans="1:26" ht="37.15" customHeight="1" thickBot="1">
      <c r="B119" s="24" t="s">
        <v>157</v>
      </c>
      <c r="C119" s="25" t="s">
        <v>158</v>
      </c>
      <c r="D119" s="24" t="s">
        <v>28</v>
      </c>
      <c r="E119" s="25" t="s">
        <v>159</v>
      </c>
    </row>
    <row r="120" spans="1:26" ht="41.45" customHeight="1">
      <c r="B120" s="85" t="s">
        <v>160</v>
      </c>
      <c r="C120" s="86">
        <v>20</v>
      </c>
      <c r="D120" s="86"/>
      <c r="E120" s="1536">
        <f>+D120+D121+D122</f>
        <v>0</v>
      </c>
    </row>
    <row r="121" spans="1:26">
      <c r="B121" s="85" t="s">
        <v>161</v>
      </c>
      <c r="C121" s="71">
        <v>30</v>
      </c>
      <c r="D121" s="1256">
        <v>0</v>
      </c>
      <c r="E121" s="1537"/>
    </row>
    <row r="122" spans="1:26" ht="15.75" thickBot="1">
      <c r="B122" s="85" t="s">
        <v>162</v>
      </c>
      <c r="C122" s="87">
        <v>40</v>
      </c>
      <c r="D122" s="87">
        <v>0</v>
      </c>
      <c r="E122" s="1538"/>
    </row>
    <row r="124" spans="1:26" ht="15.75" thickBot="1"/>
    <row r="125" spans="1:26" ht="15.75" thickBot="1">
      <c r="B125" s="1532" t="s">
        <v>163</v>
      </c>
      <c r="C125" s="1533"/>
      <c r="D125" s="1533"/>
      <c r="E125" s="1533"/>
      <c r="F125" s="1533"/>
      <c r="G125" s="1533"/>
      <c r="H125" s="1533"/>
      <c r="I125" s="1533"/>
      <c r="J125" s="1533"/>
      <c r="K125" s="1533"/>
      <c r="L125" s="1533"/>
      <c r="M125" s="1533"/>
      <c r="N125" s="1534"/>
    </row>
    <row r="127" spans="1:26" ht="76.5" customHeight="1">
      <c r="B127" s="1309" t="s">
        <v>88</v>
      </c>
      <c r="C127" s="1309" t="s">
        <v>89</v>
      </c>
      <c r="D127" s="1309" t="s">
        <v>90</v>
      </c>
      <c r="E127" s="1309" t="s">
        <v>91</v>
      </c>
      <c r="F127" s="1309" t="s">
        <v>92</v>
      </c>
      <c r="G127" s="1309" t="s">
        <v>93</v>
      </c>
      <c r="H127" s="1309" t="s">
        <v>94</v>
      </c>
      <c r="I127" s="1309" t="s">
        <v>95</v>
      </c>
      <c r="J127" s="1522" t="s">
        <v>164</v>
      </c>
      <c r="K127" s="1529"/>
      <c r="L127" s="1523"/>
      <c r="M127" s="1309" t="s">
        <v>97</v>
      </c>
      <c r="N127" s="1309" t="s">
        <v>234</v>
      </c>
      <c r="O127" s="1309" t="s">
        <v>235</v>
      </c>
      <c r="P127" s="1522" t="s">
        <v>79</v>
      </c>
      <c r="Q127" s="1523"/>
    </row>
    <row r="128" spans="1:26" ht="60.75" customHeight="1">
      <c r="B128" s="192" t="s">
        <v>1495</v>
      </c>
      <c r="C128" s="192" t="s">
        <v>305</v>
      </c>
      <c r="D128" s="72" t="s">
        <v>6843</v>
      </c>
      <c r="E128" s="1239">
        <v>25274104</v>
      </c>
      <c r="F128" s="192" t="s">
        <v>6844</v>
      </c>
      <c r="G128" s="72" t="s">
        <v>55</v>
      </c>
      <c r="H128" s="918">
        <v>39612</v>
      </c>
      <c r="I128" s="74" t="s">
        <v>5</v>
      </c>
      <c r="J128" s="192" t="s">
        <v>6630</v>
      </c>
      <c r="K128" s="89" t="s">
        <v>6845</v>
      </c>
      <c r="L128" s="89" t="s">
        <v>6846</v>
      </c>
      <c r="M128" s="59" t="s">
        <v>18</v>
      </c>
      <c r="N128" s="59" t="s">
        <v>19</v>
      </c>
      <c r="O128" s="59" t="s">
        <v>18</v>
      </c>
      <c r="P128" s="1547" t="s">
        <v>6847</v>
      </c>
      <c r="Q128" s="1548"/>
    </row>
    <row r="129" spans="2:17" ht="60.75" customHeight="1">
      <c r="B129" s="192" t="s">
        <v>1075</v>
      </c>
      <c r="C129" s="192"/>
      <c r="D129" s="72"/>
      <c r="E129" s="1239"/>
      <c r="F129" s="192"/>
      <c r="G129" s="72"/>
      <c r="H129" s="918"/>
      <c r="I129" s="74"/>
      <c r="J129" s="88"/>
      <c r="K129" s="89"/>
      <c r="L129" s="77"/>
      <c r="M129" s="59"/>
      <c r="N129" s="59"/>
      <c r="O129" s="59"/>
      <c r="P129" s="1530"/>
      <c r="Q129" s="1531"/>
    </row>
    <row r="130" spans="2:17" ht="33.6" customHeight="1">
      <c r="B130" s="192" t="s">
        <v>227</v>
      </c>
      <c r="C130" s="192"/>
      <c r="D130" s="192"/>
      <c r="E130" s="1239"/>
      <c r="F130" s="72"/>
      <c r="G130" s="72"/>
      <c r="H130" s="918"/>
      <c r="I130" s="74"/>
      <c r="J130" s="88"/>
      <c r="K130" s="77"/>
      <c r="L130" s="77"/>
      <c r="M130" s="59"/>
      <c r="N130" s="59"/>
      <c r="O130" s="59"/>
      <c r="P130" s="1535"/>
      <c r="Q130" s="1535"/>
    </row>
    <row r="133" spans="2:17" ht="15.75" thickBot="1"/>
    <row r="134" spans="2:17" ht="54" customHeight="1">
      <c r="B134" s="1283" t="s">
        <v>17</v>
      </c>
      <c r="C134" s="1283" t="s">
        <v>157</v>
      </c>
      <c r="D134" s="1309" t="s">
        <v>158</v>
      </c>
      <c r="E134" s="1283" t="s">
        <v>28</v>
      </c>
      <c r="F134" s="25" t="s">
        <v>228</v>
      </c>
      <c r="G134" s="26"/>
    </row>
    <row r="135" spans="2:17" ht="120.75" customHeight="1">
      <c r="B135" s="1540" t="s">
        <v>229</v>
      </c>
      <c r="C135" s="115" t="s">
        <v>230</v>
      </c>
      <c r="D135" s="1256">
        <v>25</v>
      </c>
      <c r="E135" s="1256">
        <v>0</v>
      </c>
      <c r="F135" s="1541">
        <f>+E135+E136+E137</f>
        <v>0</v>
      </c>
      <c r="G135" s="27"/>
    </row>
    <row r="136" spans="2:17" ht="76.150000000000006" customHeight="1">
      <c r="B136" s="1540"/>
      <c r="C136" s="115" t="s">
        <v>231</v>
      </c>
      <c r="D136" s="1262">
        <v>25</v>
      </c>
      <c r="E136" s="1256">
        <v>0</v>
      </c>
      <c r="F136" s="1542"/>
      <c r="G136" s="27"/>
    </row>
    <row r="137" spans="2:17" ht="69" customHeight="1">
      <c r="B137" s="1540"/>
      <c r="C137" s="115" t="s">
        <v>232</v>
      </c>
      <c r="D137" s="1256">
        <v>10</v>
      </c>
      <c r="E137" s="1256">
        <v>0</v>
      </c>
      <c r="F137" s="1543"/>
      <c r="G137" s="27"/>
    </row>
    <row r="138" spans="2:17">
      <c r="C138" s="57"/>
    </row>
    <row r="141" spans="2:17">
      <c r="B141" s="8" t="s">
        <v>233</v>
      </c>
    </row>
    <row r="144" spans="2:17">
      <c r="B144" s="1309" t="s">
        <v>17</v>
      </c>
      <c r="C144" s="1309" t="s">
        <v>27</v>
      </c>
      <c r="D144" s="1283" t="s">
        <v>28</v>
      </c>
      <c r="E144" s="1283" t="s">
        <v>29</v>
      </c>
    </row>
    <row r="145" spans="2:5" ht="61.5" customHeight="1">
      <c r="B145" s="1302" t="s">
        <v>236</v>
      </c>
      <c r="C145" s="1262">
        <v>40</v>
      </c>
      <c r="D145" s="1256">
        <f>+E120</f>
        <v>0</v>
      </c>
      <c r="E145" s="1519">
        <f>+D145+D146</f>
        <v>0</v>
      </c>
    </row>
    <row r="146" spans="2:5" ht="68.25" customHeight="1">
      <c r="B146" s="1302" t="s">
        <v>237</v>
      </c>
      <c r="C146" s="1262">
        <v>60</v>
      </c>
      <c r="D146" s="1256">
        <f>+F135</f>
        <v>0</v>
      </c>
      <c r="E146" s="1520"/>
    </row>
  </sheetData>
  <mergeCells count="44">
    <mergeCell ref="P129:Q129"/>
    <mergeCell ref="P130:Q130"/>
    <mergeCell ref="B135:B137"/>
    <mergeCell ref="F135:F137"/>
    <mergeCell ref="E145:E146"/>
    <mergeCell ref="P128:Q128"/>
    <mergeCell ref="P77:Q77"/>
    <mergeCell ref="P78:Q78"/>
    <mergeCell ref="B81:N81"/>
    <mergeCell ref="D84:E84"/>
    <mergeCell ref="D85:E85"/>
    <mergeCell ref="B88:P88"/>
    <mergeCell ref="B91:N91"/>
    <mergeCell ref="E120:E122"/>
    <mergeCell ref="B125:N125"/>
    <mergeCell ref="J127:L127"/>
    <mergeCell ref="P127:Q127"/>
    <mergeCell ref="P76:Q76"/>
    <mergeCell ref="C55:N55"/>
    <mergeCell ref="B57:N57"/>
    <mergeCell ref="O60:P60"/>
    <mergeCell ref="O61:P61"/>
    <mergeCell ref="B67:N67"/>
    <mergeCell ref="J70:L70"/>
    <mergeCell ref="P70:Q70"/>
    <mergeCell ref="P71:Q71"/>
    <mergeCell ref="P72:Q72"/>
    <mergeCell ref="P73:Q73"/>
    <mergeCell ref="P74:Q74"/>
    <mergeCell ref="P75:Q75"/>
    <mergeCell ref="B51:B52"/>
    <mergeCell ref="C51:C52"/>
    <mergeCell ref="D51:E51"/>
    <mergeCell ref="B2:P2"/>
    <mergeCell ref="B4:P4"/>
    <mergeCell ref="C6:N6"/>
    <mergeCell ref="C7:N7"/>
    <mergeCell ref="C8:N8"/>
    <mergeCell ref="C9:N9"/>
    <mergeCell ref="C10:E10"/>
    <mergeCell ref="B15:C15"/>
    <mergeCell ref="B16:C16"/>
    <mergeCell ref="E34:E35"/>
    <mergeCell ref="M37:N37"/>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zoomScale="70" zoomScaleNormal="70" workbookViewId="0">
      <selection activeCell="N40" sqref="N40"/>
    </sheetView>
  </sheetViews>
  <sheetFormatPr baseColWidth="10" defaultRowHeight="15"/>
  <cols>
    <col min="1" max="1" width="3.140625" style="28" bestFit="1" customWidth="1"/>
    <col min="2" max="2" width="62.28515625" style="28" customWidth="1"/>
    <col min="3" max="3" width="31.140625" style="28" customWidth="1"/>
    <col min="4" max="4" width="26.7109375" style="28" customWidth="1"/>
    <col min="5" max="5" width="25" style="28" customWidth="1"/>
    <col min="6" max="7" width="29.7109375" style="28" customWidth="1"/>
    <col min="8" max="8" width="22.140625" style="28" customWidth="1"/>
    <col min="9" max="9" width="18.140625" style="28" customWidth="1"/>
    <col min="10" max="10" width="20.28515625" style="28" customWidth="1"/>
    <col min="11" max="11" width="14.7109375" style="28" bestFit="1" customWidth="1"/>
    <col min="12" max="12" width="18.7109375" style="28" customWidth="1"/>
    <col min="13" max="13" width="21.85546875" style="28" customWidth="1"/>
    <col min="14" max="14" width="22.140625" style="28" customWidth="1"/>
    <col min="15" max="15" width="26.140625" style="28" customWidth="1"/>
    <col min="16" max="16" width="19.5703125" style="28" bestFit="1" customWidth="1"/>
    <col min="17" max="17" width="62.140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3002</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t="s">
        <v>6848</v>
      </c>
      <c r="D10" s="1514"/>
      <c r="E10" s="1515"/>
      <c r="F10" s="32"/>
      <c r="G10" s="32"/>
      <c r="H10" s="32"/>
      <c r="I10" s="32"/>
      <c r="J10" s="32"/>
      <c r="K10" s="32"/>
      <c r="L10" s="32"/>
      <c r="M10" s="32"/>
      <c r="N10" s="33"/>
    </row>
    <row r="11" spans="2:16" ht="15.75" thickBot="1">
      <c r="B11" s="117" t="s">
        <v>8</v>
      </c>
      <c r="C11" s="1308" t="s">
        <v>1420</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95" t="s">
        <v>9</v>
      </c>
      <c r="C14" s="1596"/>
      <c r="D14" s="1265" t="s">
        <v>10</v>
      </c>
      <c r="E14" s="1265" t="s">
        <v>11</v>
      </c>
      <c r="F14" s="1265" t="s">
        <v>12</v>
      </c>
      <c r="G14" s="148"/>
      <c r="I14" s="41"/>
      <c r="J14" s="41"/>
      <c r="K14" s="41"/>
      <c r="L14" s="41"/>
      <c r="M14" s="41"/>
      <c r="N14" s="1289"/>
    </row>
    <row r="15" spans="2:16" ht="45" customHeight="1">
      <c r="B15" s="1597"/>
      <c r="C15" s="1598"/>
      <c r="D15" s="1265">
        <v>34</v>
      </c>
      <c r="E15" s="42">
        <v>1344852964</v>
      </c>
      <c r="F15" s="149">
        <v>644</v>
      </c>
      <c r="G15" s="150"/>
      <c r="I15" s="45"/>
      <c r="J15" s="45"/>
      <c r="K15" s="45"/>
      <c r="L15" s="45"/>
      <c r="M15" s="45"/>
      <c r="N15" s="1289"/>
    </row>
    <row r="16" spans="2:16" ht="15.75" thickBot="1">
      <c r="B16" s="1517" t="s">
        <v>13</v>
      </c>
      <c r="C16" s="1518"/>
      <c r="D16" s="1265"/>
      <c r="E16" s="502">
        <f>SUM(E15)</f>
        <v>1344852964</v>
      </c>
      <c r="F16" s="149">
        <f>SUM(F15)</f>
        <v>644</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515.20000000000005</v>
      </c>
      <c r="D18" s="195"/>
      <c r="E18" s="6">
        <f>E16</f>
        <v>1344852964</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1309" t="s">
        <v>79</v>
      </c>
      <c r="F23" s="57"/>
      <c r="G23" s="57"/>
      <c r="H23" s="57"/>
      <c r="I23" s="39"/>
      <c r="J23" s="39"/>
      <c r="K23" s="39"/>
      <c r="L23" s="39"/>
      <c r="M23" s="39"/>
      <c r="N23" s="1289"/>
    </row>
    <row r="24" spans="1:14">
      <c r="A24" s="142"/>
      <c r="B24" s="59" t="s">
        <v>20</v>
      </c>
      <c r="C24" s="1256"/>
      <c r="D24" s="1256" t="s">
        <v>21</v>
      </c>
      <c r="E24" s="1256"/>
      <c r="F24" s="57"/>
      <c r="G24" s="57"/>
      <c r="H24" s="57"/>
      <c r="I24" s="39"/>
      <c r="J24" s="39"/>
      <c r="K24" s="39"/>
      <c r="L24" s="39"/>
      <c r="M24" s="39"/>
      <c r="N24" s="1289"/>
    </row>
    <row r="25" spans="1:14">
      <c r="A25" s="142"/>
      <c r="B25" s="59" t="s">
        <v>22</v>
      </c>
      <c r="C25" s="1256" t="s">
        <v>21</v>
      </c>
      <c r="D25" s="1256"/>
      <c r="E25" s="1256"/>
      <c r="F25" s="57"/>
      <c r="G25" s="57"/>
      <c r="H25" s="57"/>
      <c r="I25" s="39"/>
      <c r="J25" s="39"/>
      <c r="K25" s="39"/>
      <c r="L25" s="39"/>
      <c r="M25" s="39"/>
      <c r="N25" s="1289"/>
    </row>
    <row r="26" spans="1:14">
      <c r="A26" s="142"/>
      <c r="B26" s="59" t="s">
        <v>23</v>
      </c>
      <c r="C26" s="1256" t="s">
        <v>21</v>
      </c>
      <c r="D26" s="1256"/>
      <c r="E26" s="1256"/>
      <c r="F26" s="57"/>
      <c r="G26" s="57"/>
      <c r="H26" s="57"/>
      <c r="I26" s="39"/>
      <c r="J26" s="39"/>
      <c r="K26" s="39"/>
      <c r="L26" s="39"/>
      <c r="M26" s="39"/>
      <c r="N26" s="1289"/>
    </row>
    <row r="27" spans="1:14" ht="19.5" customHeight="1">
      <c r="A27" s="142"/>
      <c r="B27" s="59" t="s">
        <v>24</v>
      </c>
      <c r="C27" s="1256"/>
      <c r="D27" s="1256" t="s">
        <v>21</v>
      </c>
      <c r="E27" s="1278"/>
      <c r="F27" s="57"/>
      <c r="G27" s="57"/>
      <c r="H27" s="57"/>
      <c r="I27" s="39"/>
      <c r="J27" s="39"/>
      <c r="K27" s="39"/>
      <c r="L27" s="39"/>
      <c r="M27" s="39"/>
      <c r="N27" s="1289"/>
    </row>
    <row r="28" spans="1:14">
      <c r="A28" s="142"/>
      <c r="B28" s="59" t="s">
        <v>1899</v>
      </c>
      <c r="C28" s="1256" t="s">
        <v>21</v>
      </c>
      <c r="D28" s="1256"/>
      <c r="E28" s="1256"/>
      <c r="F28" s="57"/>
      <c r="G28" s="57"/>
      <c r="H28" s="57"/>
      <c r="I28" s="39"/>
      <c r="J28" s="39"/>
      <c r="K28" s="39"/>
      <c r="L28" s="39"/>
      <c r="M28" s="39"/>
      <c r="N28" s="1289"/>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1283" t="s">
        <v>6513</v>
      </c>
      <c r="G33" s="57"/>
      <c r="H33" s="57"/>
      <c r="I33" s="39"/>
      <c r="J33" s="39"/>
      <c r="K33" s="39"/>
      <c r="L33" s="39"/>
      <c r="M33" s="39"/>
      <c r="N33" s="1289"/>
    </row>
    <row r="34" spans="1:26" ht="54.75" customHeight="1">
      <c r="A34" s="142"/>
      <c r="B34" s="1302" t="s">
        <v>30</v>
      </c>
      <c r="C34" s="1262">
        <v>40</v>
      </c>
      <c r="D34" s="1256">
        <v>0</v>
      </c>
      <c r="E34" s="1519">
        <f>+D34+D35</f>
        <v>0</v>
      </c>
      <c r="F34" s="1234"/>
      <c r="G34" s="57"/>
      <c r="H34" s="57"/>
      <c r="I34" s="39"/>
      <c r="J34" s="39"/>
      <c r="K34" s="39"/>
      <c r="L34" s="39"/>
      <c r="M34" s="39"/>
      <c r="N34" s="1289"/>
    </row>
    <row r="35" spans="1:26" ht="84" customHeight="1">
      <c r="A35" s="142"/>
      <c r="B35" s="1302" t="s">
        <v>31</v>
      </c>
      <c r="C35" s="1262">
        <v>60</v>
      </c>
      <c r="D35" s="1256">
        <f>+F147</f>
        <v>0</v>
      </c>
      <c r="E35" s="1520"/>
      <c r="F35" s="1243"/>
      <c r="G35" s="57"/>
      <c r="H35" s="57"/>
      <c r="I35" s="39"/>
      <c r="J35" s="39"/>
      <c r="K35" s="39"/>
      <c r="L35" s="39"/>
      <c r="M35" s="39"/>
      <c r="N35" s="1289"/>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60">
      <c r="A41" s="1311">
        <v>1</v>
      </c>
      <c r="B41" s="15" t="s">
        <v>6517</v>
      </c>
      <c r="C41" s="15" t="s">
        <v>6517</v>
      </c>
      <c r="D41" s="15" t="s">
        <v>6518</v>
      </c>
      <c r="E41" s="15" t="s">
        <v>6519</v>
      </c>
      <c r="F41" s="15" t="s">
        <v>259</v>
      </c>
      <c r="G41" s="15" t="s">
        <v>5</v>
      </c>
      <c r="H41" s="103">
        <v>41215</v>
      </c>
      <c r="I41" s="103">
        <v>41274</v>
      </c>
      <c r="J41" s="103" t="s">
        <v>19</v>
      </c>
      <c r="K41" s="105">
        <v>0</v>
      </c>
      <c r="L41" s="105">
        <v>2</v>
      </c>
      <c r="M41" s="186">
        <v>3650</v>
      </c>
      <c r="N41" s="105" t="s">
        <v>5</v>
      </c>
      <c r="O41" s="106">
        <v>1298524000</v>
      </c>
      <c r="P41" s="106">
        <v>70</v>
      </c>
      <c r="Q41" s="18" t="s">
        <v>6684</v>
      </c>
      <c r="R41" s="64"/>
      <c r="S41" s="64"/>
      <c r="T41" s="64"/>
      <c r="U41" s="64"/>
      <c r="V41" s="64"/>
      <c r="W41" s="64"/>
      <c r="X41" s="64"/>
      <c r="Y41" s="64"/>
      <c r="Z41" s="64"/>
    </row>
    <row r="42" spans="1:26" s="1263" customFormat="1" ht="90">
      <c r="A42" s="1311">
        <f>+A41+1</f>
        <v>2</v>
      </c>
      <c r="B42" s="15" t="s">
        <v>6517</v>
      </c>
      <c r="C42" s="15" t="s">
        <v>6517</v>
      </c>
      <c r="D42" s="15" t="s">
        <v>6518</v>
      </c>
      <c r="E42" s="15" t="s">
        <v>6521</v>
      </c>
      <c r="F42" s="15" t="s">
        <v>259</v>
      </c>
      <c r="G42" s="15" t="s">
        <v>5</v>
      </c>
      <c r="H42" s="103">
        <v>41254</v>
      </c>
      <c r="I42" s="103">
        <v>41988</v>
      </c>
      <c r="J42" s="103" t="s">
        <v>19</v>
      </c>
      <c r="K42" s="105">
        <v>0</v>
      </c>
      <c r="L42" s="105">
        <v>24</v>
      </c>
      <c r="M42" s="186">
        <v>4350</v>
      </c>
      <c r="N42" s="105" t="s">
        <v>5</v>
      </c>
      <c r="O42" s="106">
        <v>16146092010</v>
      </c>
      <c r="P42" s="106">
        <v>70</v>
      </c>
      <c r="Q42" s="18" t="s">
        <v>6685</v>
      </c>
      <c r="R42" s="64"/>
      <c r="S42" s="64"/>
      <c r="T42" s="64"/>
      <c r="U42" s="64"/>
      <c r="V42" s="64"/>
      <c r="W42" s="64"/>
      <c r="X42" s="64"/>
      <c r="Y42" s="64"/>
      <c r="Z42" s="64"/>
    </row>
    <row r="43" spans="1:26" s="1263" customFormat="1" ht="123.75" customHeight="1">
      <c r="A43" s="1311">
        <f t="shared" ref="A43:A48" si="0">+A42+1</f>
        <v>3</v>
      </c>
      <c r="B43" s="15" t="s">
        <v>6517</v>
      </c>
      <c r="C43" s="15" t="s">
        <v>6517</v>
      </c>
      <c r="D43" s="15" t="s">
        <v>6523</v>
      </c>
      <c r="E43" s="98" t="s">
        <v>6524</v>
      </c>
      <c r="F43" s="15" t="s">
        <v>259</v>
      </c>
      <c r="G43" s="15" t="s">
        <v>5</v>
      </c>
      <c r="H43" s="103">
        <v>40878</v>
      </c>
      <c r="I43" s="103">
        <v>41955</v>
      </c>
      <c r="J43" s="103" t="s">
        <v>19</v>
      </c>
      <c r="K43" s="104">
        <v>0</v>
      </c>
      <c r="L43" s="104">
        <v>12</v>
      </c>
      <c r="M43" s="576">
        <v>0</v>
      </c>
      <c r="N43" s="105" t="s">
        <v>5</v>
      </c>
      <c r="O43" s="106">
        <v>25024266169</v>
      </c>
      <c r="P43" s="106">
        <v>71</v>
      </c>
      <c r="Q43" s="464" t="s">
        <v>6686</v>
      </c>
      <c r="R43" s="64"/>
      <c r="S43" s="64"/>
      <c r="T43" s="64"/>
      <c r="U43" s="64"/>
      <c r="V43" s="64"/>
      <c r="W43" s="64"/>
      <c r="X43" s="64"/>
      <c r="Y43" s="64"/>
      <c r="Z43" s="64"/>
    </row>
    <row r="44" spans="1:26" s="1263" customFormat="1" ht="60">
      <c r="A44" s="1311">
        <f t="shared" si="0"/>
        <v>4</v>
      </c>
      <c r="B44" s="15" t="s">
        <v>6517</v>
      </c>
      <c r="C44" s="15" t="s">
        <v>6517</v>
      </c>
      <c r="D44" s="15" t="s">
        <v>6526</v>
      </c>
      <c r="E44" s="98" t="s">
        <v>6527</v>
      </c>
      <c r="F44" s="15" t="s">
        <v>259</v>
      </c>
      <c r="G44" s="15" t="s">
        <v>5</v>
      </c>
      <c r="H44" s="103">
        <v>39783</v>
      </c>
      <c r="I44" s="103">
        <v>40301</v>
      </c>
      <c r="J44" s="103" t="s">
        <v>19</v>
      </c>
      <c r="K44" s="104">
        <v>0</v>
      </c>
      <c r="L44" s="104">
        <v>5</v>
      </c>
      <c r="M44" s="576">
        <v>0</v>
      </c>
      <c r="N44" s="105" t="s">
        <v>5</v>
      </c>
      <c r="O44" s="106">
        <v>1087253221</v>
      </c>
      <c r="P44" s="106">
        <v>72</v>
      </c>
      <c r="Q44" s="464" t="s">
        <v>6687</v>
      </c>
      <c r="R44" s="64"/>
      <c r="S44" s="64"/>
      <c r="T44" s="64"/>
      <c r="U44" s="64"/>
      <c r="V44" s="64"/>
      <c r="W44" s="64"/>
      <c r="X44" s="64"/>
      <c r="Y44" s="64"/>
      <c r="Z44" s="64"/>
    </row>
    <row r="45" spans="1:26" s="1263" customFormat="1" ht="45">
      <c r="A45" s="1311">
        <f t="shared" si="0"/>
        <v>5</v>
      </c>
      <c r="B45" s="15" t="s">
        <v>6517</v>
      </c>
      <c r="C45" s="15" t="s">
        <v>6517</v>
      </c>
      <c r="D45" s="15" t="s">
        <v>6526</v>
      </c>
      <c r="E45" s="98" t="s">
        <v>6529</v>
      </c>
      <c r="F45" s="15" t="s">
        <v>259</v>
      </c>
      <c r="G45" s="15" t="s">
        <v>5</v>
      </c>
      <c r="H45" s="103">
        <v>40581</v>
      </c>
      <c r="I45" s="103">
        <v>40847</v>
      </c>
      <c r="J45" s="103" t="s">
        <v>19</v>
      </c>
      <c r="K45" s="104">
        <v>0</v>
      </c>
      <c r="L45" s="104">
        <v>8.8000000000000007</v>
      </c>
      <c r="M45" s="576">
        <v>0</v>
      </c>
      <c r="N45" s="105" t="s">
        <v>5</v>
      </c>
      <c r="O45" s="106">
        <v>1074373466</v>
      </c>
      <c r="P45" s="106">
        <v>72</v>
      </c>
      <c r="Q45" s="464" t="s">
        <v>6688</v>
      </c>
      <c r="R45" s="64"/>
      <c r="S45" s="64"/>
      <c r="T45" s="64"/>
      <c r="U45" s="64"/>
      <c r="V45" s="64"/>
      <c r="W45" s="64"/>
      <c r="X45" s="64"/>
      <c r="Y45" s="64"/>
      <c r="Z45" s="64"/>
    </row>
    <row r="46" spans="1:26" s="1263" customFormat="1" ht="45">
      <c r="A46" s="1311">
        <f t="shared" si="0"/>
        <v>6</v>
      </c>
      <c r="B46" s="15" t="s">
        <v>6517</v>
      </c>
      <c r="C46" s="15" t="s">
        <v>6517</v>
      </c>
      <c r="D46" s="15" t="s">
        <v>6526</v>
      </c>
      <c r="E46" s="98" t="s">
        <v>6531</v>
      </c>
      <c r="F46" s="15" t="s">
        <v>259</v>
      </c>
      <c r="G46" s="15" t="s">
        <v>5</v>
      </c>
      <c r="H46" s="103">
        <v>40182</v>
      </c>
      <c r="I46" s="103">
        <v>40543</v>
      </c>
      <c r="J46" s="103" t="s">
        <v>19</v>
      </c>
      <c r="K46" s="104">
        <v>0</v>
      </c>
      <c r="L46" s="104">
        <v>7.8</v>
      </c>
      <c r="M46" s="576">
        <v>0</v>
      </c>
      <c r="N46" s="105" t="s">
        <v>5</v>
      </c>
      <c r="O46" s="106">
        <v>795712000</v>
      </c>
      <c r="P46" s="106">
        <v>72</v>
      </c>
      <c r="Q46" s="464" t="s">
        <v>6689</v>
      </c>
      <c r="R46" s="64"/>
      <c r="S46" s="64"/>
      <c r="T46" s="64"/>
      <c r="U46" s="64"/>
      <c r="V46" s="64"/>
      <c r="W46" s="64"/>
      <c r="X46" s="64"/>
      <c r="Y46" s="64"/>
      <c r="Z46" s="64"/>
    </row>
    <row r="47" spans="1:26" s="1263" customFormat="1" ht="60">
      <c r="A47" s="1311">
        <f t="shared" si="0"/>
        <v>7</v>
      </c>
      <c r="B47" s="15"/>
      <c r="C47" s="15" t="s">
        <v>6517</v>
      </c>
      <c r="D47" s="15" t="s">
        <v>6526</v>
      </c>
      <c r="E47" s="98" t="s">
        <v>6532</v>
      </c>
      <c r="F47" s="15" t="s">
        <v>259</v>
      </c>
      <c r="G47" s="15" t="s">
        <v>5</v>
      </c>
      <c r="H47" s="103">
        <v>40581</v>
      </c>
      <c r="I47" s="103">
        <v>40847</v>
      </c>
      <c r="J47" s="103" t="s">
        <v>19</v>
      </c>
      <c r="K47" s="104">
        <v>0</v>
      </c>
      <c r="L47" s="104">
        <v>0</v>
      </c>
      <c r="M47" s="576">
        <v>0</v>
      </c>
      <c r="N47" s="105" t="s">
        <v>5</v>
      </c>
      <c r="O47" s="106">
        <v>663082757</v>
      </c>
      <c r="P47" s="106">
        <v>72</v>
      </c>
      <c r="Q47" s="464" t="s">
        <v>6690</v>
      </c>
      <c r="R47" s="64"/>
      <c r="S47" s="64"/>
      <c r="T47" s="64"/>
      <c r="U47" s="64"/>
      <c r="V47" s="64"/>
      <c r="W47" s="64"/>
      <c r="X47" s="64"/>
      <c r="Y47" s="64"/>
      <c r="Z47" s="64"/>
    </row>
    <row r="48" spans="1:26" s="1263" customFormat="1" ht="60">
      <c r="A48" s="1311">
        <f t="shared" si="0"/>
        <v>8</v>
      </c>
      <c r="B48" s="15" t="s">
        <v>6517</v>
      </c>
      <c r="C48" s="15" t="s">
        <v>6517</v>
      </c>
      <c r="D48" s="15" t="s">
        <v>6526</v>
      </c>
      <c r="E48" s="98" t="s">
        <v>6534</v>
      </c>
      <c r="F48" s="15" t="s">
        <v>259</v>
      </c>
      <c r="G48" s="15" t="s">
        <v>5</v>
      </c>
      <c r="H48" s="103">
        <v>40427</v>
      </c>
      <c r="I48" s="103">
        <v>40574</v>
      </c>
      <c r="J48" s="103" t="s">
        <v>19</v>
      </c>
      <c r="K48" s="104">
        <v>0</v>
      </c>
      <c r="L48" s="104">
        <v>0</v>
      </c>
      <c r="M48" s="576">
        <v>0</v>
      </c>
      <c r="N48" s="105" t="s">
        <v>5</v>
      </c>
      <c r="O48" s="106">
        <v>595786333</v>
      </c>
      <c r="P48" s="106">
        <v>72</v>
      </c>
      <c r="Q48" s="464" t="s">
        <v>6691</v>
      </c>
      <c r="R48" s="64"/>
      <c r="S48" s="64"/>
      <c r="T48" s="64"/>
      <c r="U48" s="64"/>
      <c r="V48" s="64"/>
      <c r="W48" s="64"/>
      <c r="X48" s="64"/>
      <c r="Y48" s="64"/>
      <c r="Z48" s="64"/>
    </row>
    <row r="49" spans="1:17" s="1263" customFormat="1">
      <c r="A49" s="1311"/>
      <c r="B49" s="17" t="s">
        <v>29</v>
      </c>
      <c r="C49" s="16"/>
      <c r="D49" s="15"/>
      <c r="E49" s="98"/>
      <c r="F49" s="16"/>
      <c r="G49" s="16"/>
      <c r="H49" s="16"/>
      <c r="I49" s="103"/>
      <c r="J49" s="103"/>
      <c r="K49" s="109">
        <f t="shared" ref="K49:N49" si="1">SUM(K41:K48)</f>
        <v>0</v>
      </c>
      <c r="L49" s="109">
        <f t="shared" si="1"/>
        <v>59.599999999999994</v>
      </c>
      <c r="M49" s="110">
        <f t="shared" si="1"/>
        <v>8000</v>
      </c>
      <c r="N49" s="109">
        <f t="shared" si="1"/>
        <v>0</v>
      </c>
      <c r="O49" s="106"/>
      <c r="P49" s="106"/>
      <c r="Q49" s="18"/>
    </row>
    <row r="50" spans="1:17" s="66" customFormat="1">
      <c r="E50" s="68"/>
    </row>
    <row r="51" spans="1:17" s="66" customFormat="1">
      <c r="B51" s="1587" t="s">
        <v>57</v>
      </c>
      <c r="C51" s="1587" t="s">
        <v>58</v>
      </c>
      <c r="D51" s="1589" t="s">
        <v>59</v>
      </c>
      <c r="E51" s="1589"/>
    </row>
    <row r="52" spans="1:17" s="66" customFormat="1">
      <c r="B52" s="1588"/>
      <c r="C52" s="1588"/>
      <c r="D52" s="1283" t="s">
        <v>60</v>
      </c>
      <c r="E52" s="118" t="s">
        <v>61</v>
      </c>
    </row>
    <row r="53" spans="1:17" s="66" customFormat="1" ht="30.6" customHeight="1">
      <c r="B53" s="19" t="s">
        <v>62</v>
      </c>
      <c r="C53" s="160" t="s">
        <v>1972</v>
      </c>
      <c r="D53" s="90"/>
      <c r="E53" s="90" t="s">
        <v>21</v>
      </c>
      <c r="F53" s="1250" t="s">
        <v>6813</v>
      </c>
      <c r="G53" s="112"/>
      <c r="H53" s="112"/>
      <c r="I53" s="112"/>
      <c r="J53" s="112"/>
      <c r="K53" s="112"/>
      <c r="L53" s="112"/>
      <c r="M53" s="112"/>
    </row>
    <row r="54" spans="1:17" s="66" customFormat="1" ht="30" customHeight="1">
      <c r="B54" s="19" t="s">
        <v>64</v>
      </c>
      <c r="C54" s="286" t="s">
        <v>6872</v>
      </c>
      <c r="D54" s="90" t="s">
        <v>21</v>
      </c>
      <c r="E54" s="90"/>
    </row>
    <row r="55" spans="1:17" s="66" customFormat="1">
      <c r="B55" s="113"/>
      <c r="C55" s="1512"/>
      <c r="D55" s="1512"/>
      <c r="E55" s="1512"/>
      <c r="F55" s="1512"/>
      <c r="G55" s="1512"/>
      <c r="H55" s="1512"/>
      <c r="I55" s="1512"/>
      <c r="J55" s="1512"/>
      <c r="K55" s="1512"/>
      <c r="L55" s="1512"/>
      <c r="M55" s="1512"/>
      <c r="N55" s="1512"/>
    </row>
    <row r="56" spans="1:17" ht="28.15" customHeight="1" thickBot="1"/>
    <row r="57" spans="1:17" ht="15.75" thickBot="1">
      <c r="B57" s="1513" t="s">
        <v>65</v>
      </c>
      <c r="C57" s="1513"/>
      <c r="D57" s="1513"/>
      <c r="E57" s="1513"/>
      <c r="F57" s="1513"/>
      <c r="G57" s="1513"/>
      <c r="H57" s="1513"/>
      <c r="I57" s="1513"/>
      <c r="J57" s="1513"/>
      <c r="K57" s="1513"/>
      <c r="L57" s="1513"/>
      <c r="M57" s="1513"/>
      <c r="N57" s="1513"/>
    </row>
    <row r="60" spans="1:17" ht="109.5" customHeight="1">
      <c r="B60" s="1309" t="s">
        <v>66</v>
      </c>
      <c r="C60" s="22" t="s">
        <v>67</v>
      </c>
      <c r="D60" s="22" t="s">
        <v>68</v>
      </c>
      <c r="E60" s="22" t="s">
        <v>69</v>
      </c>
      <c r="F60" s="22" t="s">
        <v>70</v>
      </c>
      <c r="G60" s="22" t="s">
        <v>71</v>
      </c>
      <c r="H60" s="22" t="s">
        <v>72</v>
      </c>
      <c r="I60" s="22" t="s">
        <v>73</v>
      </c>
      <c r="J60" s="22" t="s">
        <v>74</v>
      </c>
      <c r="K60" s="22" t="s">
        <v>75</v>
      </c>
      <c r="L60" s="22" t="s">
        <v>76</v>
      </c>
      <c r="M60" s="23" t="s">
        <v>77</v>
      </c>
      <c r="N60" s="23" t="s">
        <v>78</v>
      </c>
      <c r="O60" s="1522" t="s">
        <v>79</v>
      </c>
      <c r="P60" s="1523"/>
      <c r="Q60" s="22" t="s">
        <v>80</v>
      </c>
    </row>
    <row r="61" spans="1:17">
      <c r="B61" s="72" t="s">
        <v>6537</v>
      </c>
      <c r="C61" s="72" t="s">
        <v>251</v>
      </c>
      <c r="D61" s="74" t="s">
        <v>6814</v>
      </c>
      <c r="E61" s="74">
        <v>644</v>
      </c>
      <c r="F61" s="76" t="s">
        <v>5</v>
      </c>
      <c r="G61" s="76" t="s">
        <v>5</v>
      </c>
      <c r="H61" s="76" t="s">
        <v>5</v>
      </c>
      <c r="I61" s="77" t="s">
        <v>18</v>
      </c>
      <c r="J61" s="76" t="s">
        <v>5</v>
      </c>
      <c r="K61" s="76" t="s">
        <v>5</v>
      </c>
      <c r="L61" s="76" t="s">
        <v>5</v>
      </c>
      <c r="M61" s="76" t="s">
        <v>5</v>
      </c>
      <c r="N61" s="76" t="s">
        <v>5</v>
      </c>
      <c r="O61" s="1526"/>
      <c r="P61" s="1527"/>
      <c r="Q61" s="59" t="s">
        <v>18</v>
      </c>
    </row>
    <row r="62" spans="1:17">
      <c r="B62" s="28" t="s">
        <v>84</v>
      </c>
    </row>
    <row r="63" spans="1:17">
      <c r="B63" s="28" t="s">
        <v>85</v>
      </c>
    </row>
    <row r="64" spans="1:17">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2" spans="2:17" ht="76.5" customHeight="1">
      <c r="B72" s="1309" t="s">
        <v>88</v>
      </c>
      <c r="C72" s="1309" t="s">
        <v>89</v>
      </c>
      <c r="D72" s="1309" t="s">
        <v>90</v>
      </c>
      <c r="E72" s="1309" t="s">
        <v>91</v>
      </c>
      <c r="F72" s="1309" t="s">
        <v>92</v>
      </c>
      <c r="G72" s="1309" t="s">
        <v>93</v>
      </c>
      <c r="H72" s="1309" t="s">
        <v>94</v>
      </c>
      <c r="I72" s="1309" t="s">
        <v>95</v>
      </c>
      <c r="J72" s="1522" t="s">
        <v>164</v>
      </c>
      <c r="K72" s="1529"/>
      <c r="L72" s="1523"/>
      <c r="M72" s="1309" t="s">
        <v>97</v>
      </c>
      <c r="N72" s="1309" t="s">
        <v>234</v>
      </c>
      <c r="O72" s="1309" t="s">
        <v>235</v>
      </c>
      <c r="P72" s="1522" t="s">
        <v>79</v>
      </c>
      <c r="Q72" s="1523"/>
    </row>
    <row r="73" spans="2:17" s="30" customFormat="1" ht="255">
      <c r="B73" s="78" t="s">
        <v>6815</v>
      </c>
      <c r="C73" s="78" t="s">
        <v>6816</v>
      </c>
      <c r="D73" s="78" t="s">
        <v>6817</v>
      </c>
      <c r="E73" s="78">
        <v>30714455</v>
      </c>
      <c r="F73" s="78" t="s">
        <v>277</v>
      </c>
      <c r="G73" s="78" t="s">
        <v>6223</v>
      </c>
      <c r="H73" s="216">
        <v>38331</v>
      </c>
      <c r="I73" s="91" t="s">
        <v>5</v>
      </c>
      <c r="J73" s="78" t="s">
        <v>6818</v>
      </c>
      <c r="K73" s="91" t="s">
        <v>6819</v>
      </c>
      <c r="L73" s="382" t="s">
        <v>6542</v>
      </c>
      <c r="M73" s="78" t="s">
        <v>18</v>
      </c>
      <c r="N73" s="78" t="s">
        <v>18</v>
      </c>
      <c r="O73" s="78" t="s">
        <v>18</v>
      </c>
      <c r="P73" s="1593" t="s">
        <v>1944</v>
      </c>
      <c r="Q73" s="1593"/>
    </row>
    <row r="74" spans="2:17" s="30" customFormat="1" ht="75" customHeight="1">
      <c r="B74" s="78" t="s">
        <v>6815</v>
      </c>
      <c r="C74" s="78" t="s">
        <v>6816</v>
      </c>
      <c r="D74" s="78" t="s">
        <v>6820</v>
      </c>
      <c r="E74" s="78">
        <v>12962481</v>
      </c>
      <c r="F74" s="78" t="s">
        <v>2981</v>
      </c>
      <c r="G74" s="78" t="s">
        <v>271</v>
      </c>
      <c r="H74" s="216">
        <v>35734</v>
      </c>
      <c r="I74" s="91" t="s">
        <v>5</v>
      </c>
      <c r="J74" s="78" t="s">
        <v>6821</v>
      </c>
      <c r="K74" s="91" t="s">
        <v>6822</v>
      </c>
      <c r="L74" s="382" t="s">
        <v>6542</v>
      </c>
      <c r="M74" s="78" t="s">
        <v>18</v>
      </c>
      <c r="N74" s="78" t="s">
        <v>18</v>
      </c>
      <c r="O74" s="78" t="s">
        <v>18</v>
      </c>
      <c r="P74" s="1593" t="s">
        <v>1944</v>
      </c>
      <c r="Q74" s="1593"/>
    </row>
    <row r="75" spans="2:17" s="30" customFormat="1" ht="255">
      <c r="B75" s="78" t="s">
        <v>98</v>
      </c>
      <c r="C75" s="78" t="s">
        <v>6816</v>
      </c>
      <c r="D75" s="78" t="s">
        <v>6823</v>
      </c>
      <c r="E75" s="78">
        <v>76320455</v>
      </c>
      <c r="F75" s="78" t="s">
        <v>6824</v>
      </c>
      <c r="G75" s="78" t="s">
        <v>1105</v>
      </c>
      <c r="H75" s="216">
        <v>37764</v>
      </c>
      <c r="J75" s="91" t="s">
        <v>6825</v>
      </c>
      <c r="K75" s="91" t="s">
        <v>6826</v>
      </c>
      <c r="L75" s="382" t="s">
        <v>6542</v>
      </c>
      <c r="M75" s="78" t="s">
        <v>18</v>
      </c>
      <c r="N75" s="78" t="s">
        <v>18</v>
      </c>
      <c r="O75" s="78" t="s">
        <v>259</v>
      </c>
      <c r="P75" s="1593" t="s">
        <v>1944</v>
      </c>
      <c r="Q75" s="1593"/>
    </row>
    <row r="76" spans="2:17" s="30" customFormat="1" ht="165">
      <c r="B76" s="78" t="s">
        <v>443</v>
      </c>
      <c r="C76" s="78" t="s">
        <v>3207</v>
      </c>
      <c r="D76" s="78" t="s">
        <v>6828</v>
      </c>
      <c r="E76" s="78">
        <v>34638312</v>
      </c>
      <c r="F76" s="78" t="s">
        <v>6829</v>
      </c>
      <c r="G76" s="78" t="s">
        <v>6830</v>
      </c>
      <c r="H76" s="78" t="s">
        <v>6831</v>
      </c>
      <c r="I76" s="91"/>
      <c r="J76" s="78" t="s">
        <v>6832</v>
      </c>
      <c r="K76" s="91" t="s">
        <v>6833</v>
      </c>
      <c r="L76" s="91" t="s">
        <v>374</v>
      </c>
      <c r="M76" s="78" t="s">
        <v>18</v>
      </c>
      <c r="N76" s="78" t="s">
        <v>18</v>
      </c>
      <c r="O76" s="382" t="s">
        <v>19</v>
      </c>
      <c r="P76" s="1593" t="s">
        <v>6849</v>
      </c>
      <c r="Q76" s="1593"/>
    </row>
    <row r="77" spans="2:17" s="30" customFormat="1" ht="45">
      <c r="B77" s="78" t="s">
        <v>443</v>
      </c>
      <c r="C77" s="78" t="s">
        <v>3207</v>
      </c>
      <c r="D77" s="78" t="s">
        <v>6834</v>
      </c>
      <c r="E77" s="78">
        <v>1061719010</v>
      </c>
      <c r="F77" s="78" t="s">
        <v>277</v>
      </c>
      <c r="G77" s="78" t="s">
        <v>438</v>
      </c>
      <c r="H77" s="78" t="s">
        <v>6835</v>
      </c>
      <c r="I77" s="91"/>
      <c r="J77" s="78" t="s">
        <v>6836</v>
      </c>
      <c r="K77" s="91" t="s">
        <v>6837</v>
      </c>
      <c r="L77" s="91" t="s">
        <v>6850</v>
      </c>
      <c r="M77" s="78" t="s">
        <v>18</v>
      </c>
      <c r="N77" s="78" t="s">
        <v>18</v>
      </c>
      <c r="O77" s="382" t="s">
        <v>19</v>
      </c>
      <c r="P77" s="1593" t="s">
        <v>6849</v>
      </c>
      <c r="Q77" s="1593"/>
    </row>
    <row r="78" spans="2:17" s="30" customFormat="1" ht="45">
      <c r="B78" s="78" t="s">
        <v>443</v>
      </c>
      <c r="C78" s="78" t="s">
        <v>3207</v>
      </c>
      <c r="D78" s="78" t="s">
        <v>6838</v>
      </c>
      <c r="E78" s="78">
        <v>76314328</v>
      </c>
      <c r="F78" s="78" t="s">
        <v>1316</v>
      </c>
      <c r="G78" s="78" t="s">
        <v>476</v>
      </c>
      <c r="H78" s="216">
        <v>38246</v>
      </c>
      <c r="J78" s="78" t="s">
        <v>6836</v>
      </c>
      <c r="K78" s="91" t="s">
        <v>6837</v>
      </c>
      <c r="L78" s="91" t="s">
        <v>6850</v>
      </c>
      <c r="M78" s="78" t="s">
        <v>18</v>
      </c>
      <c r="N78" s="78" t="s">
        <v>18</v>
      </c>
      <c r="O78" s="382" t="s">
        <v>19</v>
      </c>
      <c r="P78" s="1593" t="s">
        <v>6849</v>
      </c>
      <c r="Q78" s="1593"/>
    </row>
    <row r="79" spans="2:17" s="30" customFormat="1" ht="45">
      <c r="B79" s="78" t="s">
        <v>443</v>
      </c>
      <c r="C79" s="78" t="s">
        <v>3207</v>
      </c>
      <c r="D79" s="78" t="s">
        <v>6839</v>
      </c>
      <c r="E79" s="78">
        <v>25272724</v>
      </c>
      <c r="F79" s="78" t="s">
        <v>6840</v>
      </c>
      <c r="G79" s="78" t="s">
        <v>131</v>
      </c>
      <c r="H79" s="216">
        <v>39801</v>
      </c>
      <c r="I79" s="91"/>
      <c r="J79" s="78" t="s">
        <v>6836</v>
      </c>
      <c r="K79" s="91" t="s">
        <v>6837</v>
      </c>
      <c r="L79" s="91" t="s">
        <v>277</v>
      </c>
      <c r="M79" s="78" t="s">
        <v>259</v>
      </c>
      <c r="N79" s="78" t="s">
        <v>18</v>
      </c>
      <c r="O79" s="382" t="s">
        <v>19</v>
      </c>
      <c r="P79" s="1593" t="s">
        <v>6849</v>
      </c>
      <c r="Q79" s="1593"/>
    </row>
    <row r="80" spans="2:17" s="30" customFormat="1" ht="45">
      <c r="B80" s="78" t="s">
        <v>443</v>
      </c>
      <c r="C80" s="78" t="s">
        <v>3207</v>
      </c>
      <c r="D80" s="78" t="s">
        <v>6841</v>
      </c>
      <c r="E80" s="78">
        <v>25280614</v>
      </c>
      <c r="F80" s="78" t="s">
        <v>277</v>
      </c>
      <c r="G80" s="78" t="s">
        <v>438</v>
      </c>
      <c r="H80" s="216">
        <v>37883</v>
      </c>
      <c r="I80" s="91">
        <v>129887</v>
      </c>
      <c r="J80" s="78" t="s">
        <v>6836</v>
      </c>
      <c r="K80" s="428" t="s">
        <v>6842</v>
      </c>
      <c r="L80" s="91" t="s">
        <v>6850</v>
      </c>
      <c r="M80" s="78" t="s">
        <v>18</v>
      </c>
      <c r="N80" s="78" t="s">
        <v>18</v>
      </c>
      <c r="O80" s="382" t="s">
        <v>19</v>
      </c>
      <c r="P80" s="1593" t="s">
        <v>6849</v>
      </c>
      <c r="Q80" s="1593"/>
    </row>
    <row r="81" spans="2:17">
      <c r="O81" s="66"/>
    </row>
    <row r="82" spans="2:17" ht="15.75" thickBot="1"/>
    <row r="83" spans="2:17" ht="15.75" thickBot="1">
      <c r="B83" s="1532" t="s">
        <v>139</v>
      </c>
      <c r="C83" s="1533"/>
      <c r="D83" s="1533"/>
      <c r="E83" s="1533"/>
      <c r="F83" s="1533"/>
      <c r="G83" s="1533"/>
      <c r="H83" s="1533"/>
      <c r="I83" s="1533"/>
      <c r="J83" s="1533"/>
      <c r="K83" s="1533"/>
      <c r="L83" s="1533"/>
      <c r="M83" s="1533"/>
      <c r="N83" s="1534"/>
    </row>
    <row r="86" spans="2:17" ht="46.15" customHeight="1">
      <c r="B86" s="22" t="s">
        <v>17</v>
      </c>
      <c r="C86" s="22" t="s">
        <v>80</v>
      </c>
      <c r="D86" s="1522" t="s">
        <v>79</v>
      </c>
      <c r="E86" s="1523"/>
    </row>
    <row r="87" spans="2:17" ht="46.9" customHeight="1">
      <c r="B87" s="78" t="s">
        <v>140</v>
      </c>
      <c r="C87" s="59" t="s">
        <v>19</v>
      </c>
      <c r="D87" s="1535"/>
      <c r="E87" s="1535"/>
    </row>
    <row r="90" spans="2:17">
      <c r="B90" s="1505" t="s">
        <v>141</v>
      </c>
      <c r="C90" s="1506"/>
      <c r="D90" s="1506"/>
      <c r="E90" s="1506"/>
      <c r="F90" s="1506"/>
      <c r="G90" s="1506"/>
      <c r="H90" s="1506"/>
      <c r="I90" s="1506"/>
      <c r="J90" s="1506"/>
      <c r="K90" s="1506"/>
      <c r="L90" s="1506"/>
      <c r="M90" s="1506"/>
      <c r="N90" s="1506"/>
      <c r="O90" s="1506"/>
      <c r="P90" s="1506"/>
    </row>
    <row r="92" spans="2:17" ht="15.75" thickBot="1"/>
    <row r="93" spans="2:17" ht="15.75" thickBot="1">
      <c r="B93" s="1532" t="s">
        <v>142</v>
      </c>
      <c r="C93" s="1533"/>
      <c r="D93" s="1533"/>
      <c r="E93" s="1533"/>
      <c r="F93" s="1533"/>
      <c r="G93" s="1533"/>
      <c r="H93" s="1533"/>
      <c r="I93" s="1533"/>
      <c r="J93" s="1533"/>
      <c r="K93" s="1533"/>
      <c r="L93" s="1533"/>
      <c r="M93" s="1533"/>
      <c r="N93" s="1534"/>
    </row>
    <row r="95" spans="2:17" ht="15.75" thickBot="1">
      <c r="M95" s="10"/>
      <c r="N95" s="10"/>
    </row>
    <row r="96" spans="2:17" s="39" customFormat="1" ht="109.5" customHeight="1">
      <c r="B96" s="11" t="s">
        <v>33</v>
      </c>
      <c r="C96" s="11" t="s">
        <v>34</v>
      </c>
      <c r="D96" s="11" t="s">
        <v>35</v>
      </c>
      <c r="E96" s="11" t="s">
        <v>36</v>
      </c>
      <c r="F96" s="11" t="s">
        <v>37</v>
      </c>
      <c r="G96" s="11" t="s">
        <v>38</v>
      </c>
      <c r="H96" s="11" t="s">
        <v>39</v>
      </c>
      <c r="I96" s="11" t="s">
        <v>40</v>
      </c>
      <c r="J96" s="11" t="s">
        <v>41</v>
      </c>
      <c r="K96" s="11" t="s">
        <v>42</v>
      </c>
      <c r="L96" s="11" t="s">
        <v>43</v>
      </c>
      <c r="M96" s="12" t="s">
        <v>44</v>
      </c>
      <c r="N96" s="11" t="s">
        <v>45</v>
      </c>
      <c r="O96" s="11" t="s">
        <v>46</v>
      </c>
      <c r="P96" s="13" t="s">
        <v>47</v>
      </c>
      <c r="Q96" s="13" t="s">
        <v>48</v>
      </c>
    </row>
    <row r="97" spans="1:26" s="627" customFormat="1" ht="90">
      <c r="A97" s="623">
        <v>1</v>
      </c>
      <c r="B97" s="15" t="s">
        <v>6517</v>
      </c>
      <c r="C97" s="536" t="s">
        <v>6554</v>
      </c>
      <c r="D97" s="15"/>
      <c r="E97" s="338" t="s">
        <v>6527</v>
      </c>
      <c r="F97" s="536" t="s">
        <v>6555</v>
      </c>
      <c r="G97" s="99" t="s">
        <v>5</v>
      </c>
      <c r="H97" s="103">
        <v>39783</v>
      </c>
      <c r="I97" s="103">
        <v>40301</v>
      </c>
      <c r="J97" s="103" t="s">
        <v>19</v>
      </c>
      <c r="K97" s="105">
        <v>0</v>
      </c>
      <c r="L97" s="105">
        <f>DAYS360(H97,I97)/30</f>
        <v>17.066666666666666</v>
      </c>
      <c r="M97" s="105"/>
      <c r="N97" s="105" t="s">
        <v>51</v>
      </c>
      <c r="O97" s="106">
        <v>1807253221</v>
      </c>
      <c r="P97" s="106"/>
      <c r="Q97" s="18" t="s">
        <v>6556</v>
      </c>
      <c r="R97" s="63"/>
      <c r="S97" s="63"/>
      <c r="T97" s="63"/>
      <c r="U97" s="63"/>
      <c r="V97" s="63"/>
      <c r="W97" s="63"/>
      <c r="X97" s="63"/>
      <c r="Y97" s="63"/>
      <c r="Z97" s="63"/>
    </row>
    <row r="98" spans="1:26" s="627" customFormat="1" ht="90">
      <c r="A98" s="623">
        <f>+A97+1</f>
        <v>2</v>
      </c>
      <c r="B98" s="15" t="s">
        <v>6517</v>
      </c>
      <c r="C98" s="536" t="s">
        <v>6554</v>
      </c>
      <c r="D98" s="15"/>
      <c r="E98" s="114" t="s">
        <v>6557</v>
      </c>
      <c r="F98" s="536" t="s">
        <v>6558</v>
      </c>
      <c r="G98" s="99" t="s">
        <v>5</v>
      </c>
      <c r="H98" s="103">
        <v>40182</v>
      </c>
      <c r="I98" s="103">
        <v>40543</v>
      </c>
      <c r="J98" s="103" t="s">
        <v>19</v>
      </c>
      <c r="K98" s="105">
        <v>0</v>
      </c>
      <c r="L98" s="105">
        <f t="shared" ref="L98:L115" si="2">DAYS360(H98,I98)/30</f>
        <v>11.9</v>
      </c>
      <c r="M98" s="105"/>
      <c r="N98" s="105" t="s">
        <v>51</v>
      </c>
      <c r="O98" s="106">
        <v>795712000</v>
      </c>
      <c r="P98" s="106"/>
      <c r="Q98" s="18" t="s">
        <v>6556</v>
      </c>
      <c r="R98" s="63"/>
      <c r="S98" s="63"/>
      <c r="T98" s="63"/>
      <c r="U98" s="63"/>
      <c r="V98" s="63"/>
      <c r="W98" s="63"/>
      <c r="X98" s="63"/>
      <c r="Y98" s="63"/>
      <c r="Z98" s="63"/>
    </row>
    <row r="99" spans="1:26" s="627" customFormat="1" ht="150">
      <c r="A99" s="623">
        <f t="shared" ref="A99:A115" si="3">+A98+1</f>
        <v>3</v>
      </c>
      <c r="B99" s="15" t="s">
        <v>6517</v>
      </c>
      <c r="C99" s="536" t="s">
        <v>6554</v>
      </c>
      <c r="D99" s="15"/>
      <c r="E99" s="114" t="s">
        <v>6534</v>
      </c>
      <c r="F99" s="536" t="s">
        <v>6555</v>
      </c>
      <c r="G99" s="99" t="s">
        <v>5</v>
      </c>
      <c r="H99" s="103">
        <v>40427</v>
      </c>
      <c r="I99" s="103">
        <v>40574</v>
      </c>
      <c r="J99" s="103" t="s">
        <v>19</v>
      </c>
      <c r="K99" s="105">
        <v>0</v>
      </c>
      <c r="L99" s="105">
        <f t="shared" si="2"/>
        <v>4.833333333333333</v>
      </c>
      <c r="M99" s="105"/>
      <c r="N99" s="105" t="s">
        <v>51</v>
      </c>
      <c r="O99" s="106">
        <v>595786333</v>
      </c>
      <c r="P99" s="106"/>
      <c r="Q99" s="464" t="s">
        <v>6765</v>
      </c>
      <c r="R99" s="63"/>
      <c r="S99" s="63"/>
      <c r="T99" s="63"/>
      <c r="U99" s="63"/>
      <c r="V99" s="63"/>
      <c r="W99" s="63"/>
      <c r="X99" s="63"/>
      <c r="Y99" s="63"/>
      <c r="Z99" s="63"/>
    </row>
    <row r="100" spans="1:26" s="627" customFormat="1" ht="75">
      <c r="A100" s="623">
        <f t="shared" si="3"/>
        <v>4</v>
      </c>
      <c r="B100" s="15" t="s">
        <v>6517</v>
      </c>
      <c r="C100" s="536" t="s">
        <v>6560</v>
      </c>
      <c r="D100" s="15"/>
      <c r="E100" s="580" t="s">
        <v>6561</v>
      </c>
      <c r="F100" s="536" t="s">
        <v>6562</v>
      </c>
      <c r="G100" s="99" t="s">
        <v>5</v>
      </c>
      <c r="H100" s="103">
        <v>40196</v>
      </c>
      <c r="I100" s="103">
        <v>40535</v>
      </c>
      <c r="J100" s="103" t="s">
        <v>19</v>
      </c>
      <c r="K100" s="105">
        <v>0</v>
      </c>
      <c r="L100" s="105">
        <f t="shared" si="2"/>
        <v>11.166666666666666</v>
      </c>
      <c r="M100" s="105"/>
      <c r="N100" s="105" t="s">
        <v>51</v>
      </c>
      <c r="O100" s="106">
        <v>480000000</v>
      </c>
      <c r="P100" s="106"/>
      <c r="Q100" s="464" t="s">
        <v>6724</v>
      </c>
      <c r="R100" s="63"/>
      <c r="S100" s="63"/>
      <c r="T100" s="63"/>
      <c r="U100" s="63"/>
      <c r="V100" s="63"/>
      <c r="W100" s="63"/>
      <c r="X100" s="63"/>
      <c r="Y100" s="63"/>
      <c r="Z100" s="63"/>
    </row>
    <row r="101" spans="1:26" s="627" customFormat="1" ht="90">
      <c r="A101" s="623">
        <f t="shared" si="3"/>
        <v>5</v>
      </c>
      <c r="B101" s="15" t="s">
        <v>6517</v>
      </c>
      <c r="C101" s="536" t="s">
        <v>6554</v>
      </c>
      <c r="D101" s="15"/>
      <c r="E101" s="580" t="s">
        <v>6564</v>
      </c>
      <c r="F101" s="536" t="s">
        <v>6558</v>
      </c>
      <c r="G101" s="99" t="s">
        <v>5</v>
      </c>
      <c r="H101" s="103">
        <v>40581</v>
      </c>
      <c r="I101" s="103">
        <v>40847</v>
      </c>
      <c r="J101" s="103" t="s">
        <v>19</v>
      </c>
      <c r="K101" s="105">
        <v>0</v>
      </c>
      <c r="L101" s="105">
        <f t="shared" si="2"/>
        <v>8.8000000000000007</v>
      </c>
      <c r="M101" s="105"/>
      <c r="N101" s="105" t="s">
        <v>51</v>
      </c>
      <c r="O101" s="106">
        <v>663082757</v>
      </c>
      <c r="P101" s="106"/>
      <c r="Q101" s="464" t="s">
        <v>6766</v>
      </c>
      <c r="R101" s="63"/>
      <c r="S101" s="63"/>
      <c r="T101" s="63"/>
      <c r="U101" s="63"/>
      <c r="V101" s="63"/>
      <c r="W101" s="63"/>
      <c r="X101" s="63"/>
      <c r="Y101" s="63"/>
      <c r="Z101" s="63"/>
    </row>
    <row r="102" spans="1:26" s="627" customFormat="1" ht="90">
      <c r="A102" s="623">
        <f t="shared" si="3"/>
        <v>6</v>
      </c>
      <c r="B102" s="15" t="s">
        <v>6517</v>
      </c>
      <c r="C102" s="536" t="s">
        <v>6554</v>
      </c>
      <c r="D102" s="15"/>
      <c r="E102" s="114" t="s">
        <v>6529</v>
      </c>
      <c r="F102" s="536" t="s">
        <v>6555</v>
      </c>
      <c r="G102" s="99" t="s">
        <v>5</v>
      </c>
      <c r="H102" s="103">
        <v>40581</v>
      </c>
      <c r="I102" s="103">
        <v>40848</v>
      </c>
      <c r="J102" s="103" t="s">
        <v>19</v>
      </c>
      <c r="K102" s="105">
        <v>0</v>
      </c>
      <c r="L102" s="105">
        <f t="shared" si="2"/>
        <v>8.8000000000000007</v>
      </c>
      <c r="M102" s="105"/>
      <c r="N102" s="105" t="s">
        <v>51</v>
      </c>
      <c r="O102" s="106">
        <v>1074373466</v>
      </c>
      <c r="P102" s="106"/>
      <c r="Q102" s="464" t="s">
        <v>6766</v>
      </c>
      <c r="R102" s="63"/>
      <c r="S102" s="63"/>
      <c r="T102" s="63"/>
      <c r="U102" s="63"/>
      <c r="V102" s="63"/>
      <c r="W102" s="63"/>
      <c r="X102" s="63"/>
      <c r="Y102" s="63"/>
      <c r="Z102" s="63"/>
    </row>
    <row r="103" spans="1:26" s="627" customFormat="1" ht="105">
      <c r="A103" s="623">
        <f t="shared" si="3"/>
        <v>7</v>
      </c>
      <c r="B103" s="15" t="s">
        <v>6517</v>
      </c>
      <c r="C103" s="536" t="s">
        <v>6554</v>
      </c>
      <c r="D103" s="15"/>
      <c r="E103" s="114" t="s">
        <v>6566</v>
      </c>
      <c r="F103" s="536" t="s">
        <v>6567</v>
      </c>
      <c r="G103" s="99" t="s">
        <v>5</v>
      </c>
      <c r="H103" s="103">
        <v>40590</v>
      </c>
      <c r="I103" s="103">
        <v>40633</v>
      </c>
      <c r="J103" s="103" t="s">
        <v>19</v>
      </c>
      <c r="K103" s="105">
        <v>0</v>
      </c>
      <c r="L103" s="105">
        <f t="shared" si="2"/>
        <v>1.5</v>
      </c>
      <c r="M103" s="105"/>
      <c r="N103" s="105" t="s">
        <v>51</v>
      </c>
      <c r="O103" s="106">
        <v>110723728</v>
      </c>
      <c r="P103" s="106"/>
      <c r="Q103" s="464" t="s">
        <v>6727</v>
      </c>
      <c r="R103" s="63"/>
      <c r="S103" s="63"/>
      <c r="T103" s="63"/>
      <c r="U103" s="63"/>
      <c r="V103" s="63"/>
      <c r="W103" s="63"/>
      <c r="X103" s="63"/>
      <c r="Y103" s="63"/>
      <c r="Z103" s="63"/>
    </row>
    <row r="104" spans="1:26" s="627" customFormat="1" ht="105">
      <c r="A104" s="623">
        <f t="shared" si="3"/>
        <v>8</v>
      </c>
      <c r="B104" s="15" t="s">
        <v>6517</v>
      </c>
      <c r="C104" s="536" t="s">
        <v>6568</v>
      </c>
      <c r="D104" s="15"/>
      <c r="E104" s="114" t="s">
        <v>6566</v>
      </c>
      <c r="F104" s="536" t="s">
        <v>6569</v>
      </c>
      <c r="G104" s="99" t="s">
        <v>5</v>
      </c>
      <c r="H104" s="103">
        <v>40686</v>
      </c>
      <c r="I104" s="103">
        <v>40697</v>
      </c>
      <c r="J104" s="103" t="s">
        <v>19</v>
      </c>
      <c r="K104" s="105">
        <v>0</v>
      </c>
      <c r="L104" s="105">
        <f t="shared" si="2"/>
        <v>0.33333333333333331</v>
      </c>
      <c r="M104" s="105"/>
      <c r="N104" s="105" t="s">
        <v>51</v>
      </c>
      <c r="O104" s="106">
        <v>145631481</v>
      </c>
      <c r="P104" s="106"/>
      <c r="Q104" s="464" t="s">
        <v>6728</v>
      </c>
      <c r="R104" s="63"/>
      <c r="S104" s="63"/>
      <c r="T104" s="63"/>
      <c r="U104" s="63"/>
      <c r="V104" s="63"/>
      <c r="W104" s="63"/>
      <c r="X104" s="63"/>
      <c r="Y104" s="63"/>
      <c r="Z104" s="63"/>
    </row>
    <row r="105" spans="1:26" s="627" customFormat="1" ht="90">
      <c r="A105" s="623">
        <f t="shared" si="3"/>
        <v>9</v>
      </c>
      <c r="B105" s="15" t="s">
        <v>6517</v>
      </c>
      <c r="C105" s="536" t="s">
        <v>6570</v>
      </c>
      <c r="D105" s="15"/>
      <c r="E105" s="114"/>
      <c r="F105" s="536" t="s">
        <v>6571</v>
      </c>
      <c r="G105" s="99" t="s">
        <v>5</v>
      </c>
      <c r="H105" s="103">
        <v>41198</v>
      </c>
      <c r="I105" s="103">
        <v>41274</v>
      </c>
      <c r="J105" s="103" t="s">
        <v>19</v>
      </c>
      <c r="K105" s="105">
        <v>0</v>
      </c>
      <c r="L105" s="105">
        <f t="shared" si="2"/>
        <v>2.5</v>
      </c>
      <c r="M105" s="105"/>
      <c r="N105" s="105" t="s">
        <v>51</v>
      </c>
      <c r="O105" s="106">
        <v>124496420</v>
      </c>
      <c r="P105" s="106"/>
      <c r="Q105" s="464" t="s">
        <v>6563</v>
      </c>
      <c r="R105" s="63"/>
      <c r="S105" s="63"/>
      <c r="T105" s="63"/>
      <c r="U105" s="63"/>
      <c r="V105" s="63"/>
      <c r="W105" s="63"/>
      <c r="X105" s="63"/>
      <c r="Y105" s="63"/>
      <c r="Z105" s="63"/>
    </row>
    <row r="106" spans="1:26" s="627" customFormat="1" ht="135">
      <c r="A106" s="623">
        <f t="shared" si="3"/>
        <v>10</v>
      </c>
      <c r="B106" s="15" t="s">
        <v>6517</v>
      </c>
      <c r="C106" s="16" t="s">
        <v>340</v>
      </c>
      <c r="D106" s="15"/>
      <c r="E106" s="114" t="s">
        <v>6519</v>
      </c>
      <c r="F106" s="536" t="s">
        <v>6572</v>
      </c>
      <c r="G106" s="99" t="s">
        <v>5</v>
      </c>
      <c r="H106" s="103">
        <v>41244</v>
      </c>
      <c r="I106" s="103">
        <v>41274</v>
      </c>
      <c r="J106" s="103" t="s">
        <v>19</v>
      </c>
      <c r="K106" s="105">
        <v>0</v>
      </c>
      <c r="L106" s="105">
        <f t="shared" si="2"/>
        <v>1</v>
      </c>
      <c r="M106" s="105"/>
      <c r="N106" s="105" t="s">
        <v>51</v>
      </c>
      <c r="O106" s="106">
        <v>1298524000</v>
      </c>
      <c r="P106" s="106"/>
      <c r="Q106" s="464" t="s">
        <v>6563</v>
      </c>
      <c r="R106" s="63"/>
      <c r="S106" s="63"/>
      <c r="T106" s="63"/>
      <c r="U106" s="63"/>
      <c r="V106" s="63"/>
      <c r="W106" s="63"/>
      <c r="X106" s="63"/>
      <c r="Y106" s="63"/>
      <c r="Z106" s="63"/>
    </row>
    <row r="107" spans="1:26" s="627" customFormat="1" ht="105">
      <c r="A107" s="623">
        <f t="shared" si="3"/>
        <v>11</v>
      </c>
      <c r="B107" s="15" t="s">
        <v>6517</v>
      </c>
      <c r="C107" s="16" t="s">
        <v>340</v>
      </c>
      <c r="D107" s="15"/>
      <c r="E107" s="114" t="s">
        <v>6521</v>
      </c>
      <c r="F107" s="536" t="s">
        <v>6573</v>
      </c>
      <c r="G107" s="99" t="s">
        <v>5</v>
      </c>
      <c r="H107" s="103">
        <v>41294</v>
      </c>
      <c r="I107" s="103">
        <v>41639</v>
      </c>
      <c r="J107" s="103" t="s">
        <v>19</v>
      </c>
      <c r="K107" s="105">
        <v>0</v>
      </c>
      <c r="L107" s="105">
        <f t="shared" si="2"/>
        <v>11.366666666666667</v>
      </c>
      <c r="M107" s="105"/>
      <c r="N107" s="105" t="s">
        <v>51</v>
      </c>
      <c r="O107" s="106">
        <v>12587842700</v>
      </c>
      <c r="P107" s="106"/>
      <c r="Q107" s="464" t="s">
        <v>6563</v>
      </c>
      <c r="R107" s="63"/>
      <c r="S107" s="63"/>
      <c r="T107" s="63"/>
      <c r="U107" s="63"/>
      <c r="V107" s="63"/>
      <c r="W107" s="63"/>
      <c r="X107" s="63"/>
      <c r="Y107" s="63"/>
      <c r="Z107" s="63"/>
    </row>
    <row r="108" spans="1:26" s="627" customFormat="1" ht="105">
      <c r="A108" s="623">
        <f t="shared" si="3"/>
        <v>12</v>
      </c>
      <c r="B108" s="15" t="s">
        <v>6517</v>
      </c>
      <c r="C108" s="16" t="s">
        <v>340</v>
      </c>
      <c r="D108" s="15"/>
      <c r="E108" s="114" t="s">
        <v>6574</v>
      </c>
      <c r="F108" s="536" t="s">
        <v>6573</v>
      </c>
      <c r="G108" s="99" t="s">
        <v>5</v>
      </c>
      <c r="H108" s="103">
        <v>41640</v>
      </c>
      <c r="I108" s="103">
        <v>41851</v>
      </c>
      <c r="J108" s="103" t="s">
        <v>19</v>
      </c>
      <c r="K108" s="105">
        <v>0</v>
      </c>
      <c r="L108" s="105">
        <f t="shared" si="2"/>
        <v>7</v>
      </c>
      <c r="M108" s="105"/>
      <c r="N108" s="105" t="s">
        <v>51</v>
      </c>
      <c r="O108" s="106">
        <v>2278354410</v>
      </c>
      <c r="P108" s="106"/>
      <c r="Q108" s="464" t="s">
        <v>6729</v>
      </c>
      <c r="R108" s="63"/>
      <c r="S108" s="63"/>
      <c r="T108" s="63"/>
      <c r="U108" s="63"/>
      <c r="V108" s="63"/>
      <c r="W108" s="63"/>
      <c r="X108" s="63"/>
      <c r="Y108" s="63"/>
      <c r="Z108" s="63"/>
    </row>
    <row r="109" spans="1:26" s="627" customFormat="1" ht="105">
      <c r="A109" s="623">
        <f t="shared" si="3"/>
        <v>13</v>
      </c>
      <c r="B109" s="15" t="s">
        <v>6517</v>
      </c>
      <c r="C109" s="16" t="s">
        <v>340</v>
      </c>
      <c r="D109" s="15"/>
      <c r="E109" s="114" t="s">
        <v>6576</v>
      </c>
      <c r="F109" s="536" t="s">
        <v>6573</v>
      </c>
      <c r="G109" s="99" t="s">
        <v>5</v>
      </c>
      <c r="H109" s="103">
        <v>41852</v>
      </c>
      <c r="I109" s="103">
        <v>41943</v>
      </c>
      <c r="J109" s="103" t="s">
        <v>19</v>
      </c>
      <c r="K109" s="105">
        <v>0</v>
      </c>
      <c r="L109" s="105">
        <f t="shared" si="2"/>
        <v>3</v>
      </c>
      <c r="M109" s="105"/>
      <c r="N109" s="105" t="s">
        <v>51</v>
      </c>
      <c r="O109" s="106">
        <v>108793800</v>
      </c>
      <c r="P109" s="106"/>
      <c r="Q109" s="464" t="s">
        <v>6729</v>
      </c>
      <c r="R109" s="63"/>
      <c r="S109" s="63"/>
      <c r="T109" s="63"/>
      <c r="U109" s="63"/>
      <c r="V109" s="63"/>
      <c r="W109" s="63"/>
      <c r="X109" s="63"/>
      <c r="Y109" s="63"/>
      <c r="Z109" s="63"/>
    </row>
    <row r="110" spans="1:26" s="627" customFormat="1" ht="120">
      <c r="A110" s="623">
        <f t="shared" si="3"/>
        <v>14</v>
      </c>
      <c r="B110" s="15" t="s">
        <v>6517</v>
      </c>
      <c r="C110" s="16" t="s">
        <v>340</v>
      </c>
      <c r="D110" s="15"/>
      <c r="E110" s="114" t="s">
        <v>6577</v>
      </c>
      <c r="F110" s="536" t="s">
        <v>6578</v>
      </c>
      <c r="G110" s="99" t="s">
        <v>5</v>
      </c>
      <c r="H110" s="103">
        <v>41640</v>
      </c>
      <c r="I110" s="103">
        <v>41988</v>
      </c>
      <c r="J110" s="103" t="s">
        <v>5</v>
      </c>
      <c r="K110" s="105">
        <v>0</v>
      </c>
      <c r="L110" s="105">
        <f t="shared" si="2"/>
        <v>11.466666666666667</v>
      </c>
      <c r="M110" s="105"/>
      <c r="N110" s="105" t="s">
        <v>51</v>
      </c>
      <c r="O110" s="106">
        <v>1171101000</v>
      </c>
      <c r="P110" s="106"/>
      <c r="Q110" s="464" t="s">
        <v>6563</v>
      </c>
      <c r="R110" s="63"/>
      <c r="S110" s="63"/>
      <c r="T110" s="63"/>
      <c r="U110" s="63"/>
      <c r="V110" s="63"/>
      <c r="W110" s="63"/>
      <c r="X110" s="63"/>
      <c r="Y110" s="63"/>
      <c r="Z110" s="63"/>
    </row>
    <row r="111" spans="1:26" s="627" customFormat="1" ht="105">
      <c r="A111" s="623">
        <f t="shared" si="3"/>
        <v>15</v>
      </c>
      <c r="B111" s="15" t="s">
        <v>6517</v>
      </c>
      <c r="C111" s="16" t="s">
        <v>1519</v>
      </c>
      <c r="D111" s="15"/>
      <c r="E111" s="576">
        <v>13472013</v>
      </c>
      <c r="F111" s="536" t="s">
        <v>6579</v>
      </c>
      <c r="G111" s="99" t="s">
        <v>5</v>
      </c>
      <c r="H111" s="103">
        <v>41634</v>
      </c>
      <c r="I111" s="103">
        <v>42425</v>
      </c>
      <c r="J111" s="103" t="s">
        <v>5</v>
      </c>
      <c r="K111" s="105">
        <v>0</v>
      </c>
      <c r="L111" s="105">
        <f t="shared" si="2"/>
        <v>25.966666666666665</v>
      </c>
      <c r="M111" s="105"/>
      <c r="N111" s="105" t="s">
        <v>51</v>
      </c>
      <c r="O111" s="106">
        <v>858000000</v>
      </c>
      <c r="P111" s="106"/>
      <c r="Q111" s="464" t="s">
        <v>6563</v>
      </c>
      <c r="R111" s="63"/>
      <c r="S111" s="63"/>
      <c r="T111" s="63"/>
      <c r="U111" s="63"/>
      <c r="V111" s="63"/>
      <c r="W111" s="63"/>
      <c r="X111" s="63"/>
      <c r="Y111" s="63"/>
      <c r="Z111" s="63"/>
    </row>
    <row r="112" spans="1:26" s="627" customFormat="1" ht="135">
      <c r="A112" s="623">
        <f t="shared" si="3"/>
        <v>16</v>
      </c>
      <c r="B112" s="15" t="s">
        <v>6517</v>
      </c>
      <c r="C112" s="16" t="s">
        <v>6580</v>
      </c>
      <c r="D112" s="15"/>
      <c r="E112" s="576">
        <v>1282011</v>
      </c>
      <c r="F112" s="536" t="s">
        <v>6581</v>
      </c>
      <c r="G112" s="99" t="s">
        <v>5</v>
      </c>
      <c r="H112" s="103">
        <v>40885</v>
      </c>
      <c r="I112" s="103">
        <v>41851</v>
      </c>
      <c r="J112" s="103" t="s">
        <v>19</v>
      </c>
      <c r="K112" s="105">
        <v>0</v>
      </c>
      <c r="L112" s="105">
        <f t="shared" si="2"/>
        <v>31.766666666666666</v>
      </c>
      <c r="M112" s="105"/>
      <c r="N112" s="105" t="s">
        <v>51</v>
      </c>
      <c r="O112" s="106">
        <v>22495226781</v>
      </c>
      <c r="P112" s="106"/>
      <c r="Q112" s="464" t="s">
        <v>6767</v>
      </c>
      <c r="R112" s="63"/>
      <c r="S112" s="63"/>
      <c r="T112" s="63"/>
      <c r="U112" s="63"/>
      <c r="V112" s="63"/>
      <c r="W112" s="63"/>
      <c r="X112" s="63"/>
      <c r="Y112" s="63"/>
      <c r="Z112" s="63"/>
    </row>
    <row r="113" spans="1:26" s="627" customFormat="1" ht="90">
      <c r="A113" s="623">
        <f t="shared" si="3"/>
        <v>17</v>
      </c>
      <c r="B113" s="15" t="s">
        <v>6517</v>
      </c>
      <c r="C113" s="16" t="s">
        <v>6580</v>
      </c>
      <c r="D113" s="15"/>
      <c r="E113" s="576" t="s">
        <v>6582</v>
      </c>
      <c r="F113" s="536" t="s">
        <v>6583</v>
      </c>
      <c r="G113" s="99" t="s">
        <v>5</v>
      </c>
      <c r="H113" s="103">
        <v>41852</v>
      </c>
      <c r="I113" s="103">
        <v>41905</v>
      </c>
      <c r="J113" s="103" t="s">
        <v>19</v>
      </c>
      <c r="K113" s="105">
        <v>0</v>
      </c>
      <c r="L113" s="105">
        <f t="shared" si="2"/>
        <v>1.7333333333333334</v>
      </c>
      <c r="M113" s="105"/>
      <c r="N113" s="105" t="s">
        <v>51</v>
      </c>
      <c r="O113" s="106">
        <v>1278946800</v>
      </c>
      <c r="P113" s="106"/>
      <c r="Q113" s="464" t="s">
        <v>6563</v>
      </c>
      <c r="R113" s="63"/>
      <c r="S113" s="63"/>
      <c r="T113" s="63"/>
      <c r="U113" s="63"/>
      <c r="V113" s="63"/>
      <c r="W113" s="63"/>
      <c r="X113" s="63"/>
      <c r="Y113" s="63"/>
      <c r="Z113" s="63"/>
    </row>
    <row r="114" spans="1:26" s="627" customFormat="1" ht="90">
      <c r="A114" s="623">
        <f t="shared" si="3"/>
        <v>18</v>
      </c>
      <c r="B114" s="15" t="s">
        <v>6517</v>
      </c>
      <c r="C114" s="16" t="s">
        <v>6580</v>
      </c>
      <c r="D114" s="15"/>
      <c r="E114" s="576" t="s">
        <v>6584</v>
      </c>
      <c r="F114" s="536" t="s">
        <v>6583</v>
      </c>
      <c r="G114" s="99" t="s">
        <v>5</v>
      </c>
      <c r="H114" s="103">
        <v>41906</v>
      </c>
      <c r="I114" s="103">
        <v>41943</v>
      </c>
      <c r="J114" s="103" t="s">
        <v>19</v>
      </c>
      <c r="K114" s="105">
        <v>0</v>
      </c>
      <c r="L114" s="105">
        <f t="shared" si="2"/>
        <v>1.2333333333333334</v>
      </c>
      <c r="M114" s="105"/>
      <c r="N114" s="105" t="s">
        <v>51</v>
      </c>
      <c r="O114" s="106">
        <v>833004587</v>
      </c>
      <c r="P114" s="106"/>
      <c r="Q114" s="464" t="s">
        <v>6563</v>
      </c>
      <c r="R114" s="63"/>
      <c r="S114" s="63"/>
      <c r="T114" s="63"/>
      <c r="U114" s="63"/>
      <c r="V114" s="63"/>
      <c r="W114" s="63"/>
      <c r="X114" s="63"/>
      <c r="Y114" s="63"/>
      <c r="Z114" s="63"/>
    </row>
    <row r="115" spans="1:26" s="627" customFormat="1" ht="105">
      <c r="A115" s="623">
        <f t="shared" si="3"/>
        <v>19</v>
      </c>
      <c r="B115" s="15" t="s">
        <v>6517</v>
      </c>
      <c r="C115" s="16" t="s">
        <v>6580</v>
      </c>
      <c r="D115" s="15"/>
      <c r="E115" s="186" t="s">
        <v>6585</v>
      </c>
      <c r="F115" s="536" t="s">
        <v>6586</v>
      </c>
      <c r="G115" s="99" t="s">
        <v>5</v>
      </c>
      <c r="H115" s="103">
        <v>41944</v>
      </c>
      <c r="I115" s="103">
        <v>42004</v>
      </c>
      <c r="J115" s="103" t="s">
        <v>5</v>
      </c>
      <c r="K115" s="105">
        <v>0</v>
      </c>
      <c r="L115" s="105">
        <f t="shared" si="2"/>
        <v>2</v>
      </c>
      <c r="M115" s="105"/>
      <c r="N115" s="105" t="s">
        <v>51</v>
      </c>
      <c r="O115" s="106">
        <v>417088000</v>
      </c>
      <c r="P115" s="106"/>
      <c r="Q115" s="464" t="s">
        <v>6563</v>
      </c>
      <c r="R115" s="63"/>
      <c r="S115" s="63"/>
      <c r="T115" s="63"/>
      <c r="U115" s="63"/>
      <c r="V115" s="63"/>
      <c r="W115" s="63"/>
      <c r="X115" s="63"/>
      <c r="Y115" s="63"/>
      <c r="Z115" s="63"/>
    </row>
    <row r="116" spans="1:26" s="1263" customFormat="1">
      <c r="A116" s="1311"/>
      <c r="B116" s="17" t="s">
        <v>29</v>
      </c>
      <c r="C116" s="16"/>
      <c r="D116" s="15"/>
      <c r="E116" s="98"/>
      <c r="F116" s="16"/>
      <c r="G116" s="16"/>
      <c r="H116" s="16"/>
      <c r="I116" s="103"/>
      <c r="J116" s="103"/>
      <c r="K116" s="109">
        <f>SUM(K97:K97)</f>
        <v>0</v>
      </c>
      <c r="L116" s="109">
        <f>SUM(L97:L97)</f>
        <v>17.066666666666666</v>
      </c>
      <c r="M116" s="110">
        <f>SUM(M97:M97)</f>
        <v>0</v>
      </c>
      <c r="N116" s="109"/>
      <c r="O116" s="106"/>
      <c r="P116" s="106"/>
      <c r="Q116" s="18"/>
    </row>
    <row r="117" spans="1:26">
      <c r="B117" s="66"/>
      <c r="C117" s="66"/>
      <c r="D117" s="66"/>
      <c r="E117" s="68"/>
      <c r="F117" s="66"/>
      <c r="G117" s="66"/>
      <c r="H117" s="66"/>
      <c r="I117" s="66"/>
      <c r="J117" s="66"/>
      <c r="K117" s="66"/>
      <c r="L117" s="66"/>
      <c r="M117" s="66"/>
      <c r="N117" s="66"/>
      <c r="O117" s="66"/>
      <c r="P117" s="66"/>
    </row>
    <row r="118" spans="1:26">
      <c r="B118" s="19" t="s">
        <v>156</v>
      </c>
      <c r="C118" s="84">
        <f>+K116</f>
        <v>0</v>
      </c>
      <c r="H118" s="112"/>
      <c r="I118" s="112"/>
      <c r="J118" s="112"/>
      <c r="K118" s="112"/>
      <c r="L118" s="112"/>
      <c r="M118" s="112"/>
      <c r="N118" s="66"/>
      <c r="O118" s="66"/>
      <c r="P118" s="66"/>
    </row>
    <row r="120" spans="1:26" ht="15.75" thickBot="1"/>
    <row r="121" spans="1:26" ht="37.15" customHeight="1" thickBot="1">
      <c r="B121" s="24" t="s">
        <v>157</v>
      </c>
      <c r="C121" s="25" t="s">
        <v>158</v>
      </c>
      <c r="D121" s="24" t="s">
        <v>28</v>
      </c>
      <c r="E121" s="25" t="s">
        <v>159</v>
      </c>
    </row>
    <row r="122" spans="1:26">
      <c r="B122" s="85" t="s">
        <v>160</v>
      </c>
      <c r="C122" s="86">
        <v>20</v>
      </c>
      <c r="D122" s="86">
        <v>0</v>
      </c>
      <c r="E122" s="1536">
        <f>+D122+D123+D124</f>
        <v>0</v>
      </c>
    </row>
    <row r="123" spans="1:26">
      <c r="B123" s="85" t="s">
        <v>161</v>
      </c>
      <c r="C123" s="71">
        <v>30</v>
      </c>
      <c r="D123" s="1256">
        <v>0</v>
      </c>
      <c r="E123" s="1537"/>
    </row>
    <row r="124" spans="1:26" ht="15.75" thickBot="1">
      <c r="B124" s="85" t="s">
        <v>162</v>
      </c>
      <c r="C124" s="87">
        <v>40</v>
      </c>
      <c r="D124" s="87">
        <v>0</v>
      </c>
      <c r="E124" s="1538"/>
    </row>
    <row r="126" spans="1:26" ht="15.75" thickBot="1"/>
    <row r="127" spans="1:26" ht="15.75" thickBot="1">
      <c r="B127" s="1532" t="s">
        <v>163</v>
      </c>
      <c r="C127" s="1533"/>
      <c r="D127" s="1533"/>
      <c r="E127" s="1533"/>
      <c r="F127" s="1533"/>
      <c r="G127" s="1533"/>
      <c r="H127" s="1533"/>
      <c r="I127" s="1533"/>
      <c r="J127" s="1533"/>
      <c r="K127" s="1533"/>
      <c r="L127" s="1533"/>
      <c r="M127" s="1533"/>
      <c r="N127" s="1534"/>
    </row>
    <row r="129" spans="2:17" ht="76.5" customHeight="1">
      <c r="B129" s="1309" t="s">
        <v>88</v>
      </c>
      <c r="C129" s="1309" t="s">
        <v>89</v>
      </c>
      <c r="D129" s="1309" t="s">
        <v>90</v>
      </c>
      <c r="E129" s="1309" t="s">
        <v>91</v>
      </c>
      <c r="F129" s="1309" t="s">
        <v>92</v>
      </c>
      <c r="G129" s="1309" t="s">
        <v>93</v>
      </c>
      <c r="H129" s="1309" t="s">
        <v>94</v>
      </c>
      <c r="I129" s="1309" t="s">
        <v>95</v>
      </c>
      <c r="J129" s="1522" t="s">
        <v>164</v>
      </c>
      <c r="K129" s="1529"/>
      <c r="L129" s="1523"/>
      <c r="M129" s="1309" t="s">
        <v>97</v>
      </c>
      <c r="N129" s="1309" t="s">
        <v>234</v>
      </c>
      <c r="O129" s="1309" t="s">
        <v>235</v>
      </c>
      <c r="P129" s="1522" t="s">
        <v>79</v>
      </c>
      <c r="Q129" s="1523"/>
    </row>
    <row r="130" spans="2:17" s="30" customFormat="1" ht="60.75" customHeight="1">
      <c r="B130" s="192" t="s">
        <v>1495</v>
      </c>
      <c r="C130" s="192" t="s">
        <v>305</v>
      </c>
      <c r="D130" s="72" t="s">
        <v>6843</v>
      </c>
      <c r="E130" s="1239">
        <v>25274104</v>
      </c>
      <c r="F130" s="192" t="s">
        <v>6844</v>
      </c>
      <c r="G130" s="72" t="s">
        <v>55</v>
      </c>
      <c r="H130" s="918">
        <v>39612</v>
      </c>
      <c r="I130" s="74" t="s">
        <v>5</v>
      </c>
      <c r="J130" s="192" t="s">
        <v>6630</v>
      </c>
      <c r="K130" s="89" t="s">
        <v>6845</v>
      </c>
      <c r="L130" s="89" t="s">
        <v>6846</v>
      </c>
      <c r="M130" s="59" t="s">
        <v>18</v>
      </c>
      <c r="N130" s="59" t="s">
        <v>19</v>
      </c>
      <c r="O130" s="59" t="s">
        <v>18</v>
      </c>
      <c r="P130" s="1547" t="s">
        <v>6847</v>
      </c>
      <c r="Q130" s="1548"/>
    </row>
    <row r="131" spans="2:17" s="30" customFormat="1" ht="60.75" customHeight="1">
      <c r="B131" s="192" t="s">
        <v>1075</v>
      </c>
      <c r="C131" s="192"/>
      <c r="D131" s="192"/>
      <c r="E131" s="1252"/>
      <c r="F131" s="192"/>
      <c r="G131" s="192"/>
      <c r="H131" s="378"/>
      <c r="I131" s="89"/>
      <c r="J131" s="192"/>
      <c r="K131" s="89"/>
      <c r="L131" s="89"/>
      <c r="M131" s="78"/>
      <c r="N131" s="78"/>
      <c r="O131" s="78"/>
      <c r="P131" s="1530"/>
      <c r="Q131" s="1531"/>
    </row>
    <row r="132" spans="2:17" s="30" customFormat="1" ht="33.6" customHeight="1">
      <c r="B132" s="192" t="s">
        <v>227</v>
      </c>
      <c r="C132" s="192"/>
      <c r="D132" s="192"/>
      <c r="E132" s="1252"/>
      <c r="F132" s="192"/>
      <c r="G132" s="192"/>
      <c r="H132" s="378"/>
      <c r="I132" s="89"/>
      <c r="J132" s="192"/>
      <c r="K132" s="89"/>
      <c r="L132" s="89"/>
      <c r="M132" s="78"/>
      <c r="N132" s="78"/>
      <c r="O132" s="78"/>
      <c r="P132" s="1528"/>
      <c r="Q132" s="1528"/>
    </row>
    <row r="135" spans="2:17" ht="15.75" thickBot="1"/>
    <row r="136" spans="2:17" ht="54" customHeight="1">
      <c r="B136" s="1283" t="s">
        <v>17</v>
      </c>
      <c r="C136" s="1283" t="s">
        <v>157</v>
      </c>
      <c r="D136" s="1309" t="s">
        <v>158</v>
      </c>
      <c r="E136" s="1283" t="s">
        <v>28</v>
      </c>
      <c r="F136" s="25" t="s">
        <v>228</v>
      </c>
      <c r="G136" s="26"/>
    </row>
    <row r="137" spans="2:17" ht="120.75" customHeight="1">
      <c r="B137" s="1540" t="s">
        <v>229</v>
      </c>
      <c r="C137" s="115" t="s">
        <v>230</v>
      </c>
      <c r="D137" s="1256">
        <v>25</v>
      </c>
      <c r="E137" s="1256">
        <v>0</v>
      </c>
      <c r="F137" s="1541">
        <f>+E137+E138+E139</f>
        <v>0</v>
      </c>
      <c r="G137" s="27"/>
    </row>
    <row r="138" spans="2:17" ht="76.150000000000006" customHeight="1">
      <c r="B138" s="1540"/>
      <c r="C138" s="115" t="s">
        <v>231</v>
      </c>
      <c r="D138" s="1262">
        <v>25</v>
      </c>
      <c r="E138" s="1256">
        <v>0</v>
      </c>
      <c r="F138" s="1542"/>
      <c r="G138" s="27"/>
    </row>
    <row r="139" spans="2:17" ht="69" customHeight="1">
      <c r="B139" s="1540"/>
      <c r="C139" s="115" t="s">
        <v>232</v>
      </c>
      <c r="D139" s="1256">
        <v>10</v>
      </c>
      <c r="E139" s="1256">
        <v>0</v>
      </c>
      <c r="F139" s="1543"/>
      <c r="G139" s="27"/>
    </row>
    <row r="140" spans="2:17">
      <c r="C140" s="57"/>
    </row>
    <row r="143" spans="2:17">
      <c r="B143" s="8" t="s">
        <v>233</v>
      </c>
    </row>
    <row r="146" spans="2:5">
      <c r="B146" s="1309" t="s">
        <v>17</v>
      </c>
      <c r="C146" s="1309" t="s">
        <v>27</v>
      </c>
      <c r="D146" s="1283" t="s">
        <v>28</v>
      </c>
      <c r="E146" s="1283" t="s">
        <v>29</v>
      </c>
    </row>
    <row r="147" spans="2:5" ht="61.5" customHeight="1">
      <c r="B147" s="1302" t="s">
        <v>236</v>
      </c>
      <c r="C147" s="1262">
        <v>40</v>
      </c>
      <c r="D147" s="1256">
        <f>+E122</f>
        <v>0</v>
      </c>
      <c r="E147" s="1519">
        <f>+D147+D148</f>
        <v>0</v>
      </c>
    </row>
    <row r="148" spans="2:5" ht="68.25" customHeight="1">
      <c r="B148" s="1302" t="s">
        <v>237</v>
      </c>
      <c r="C148" s="1262">
        <v>60</v>
      </c>
      <c r="D148" s="1256">
        <f>+F137</f>
        <v>0</v>
      </c>
      <c r="E148" s="1520"/>
    </row>
  </sheetData>
  <mergeCells count="44">
    <mergeCell ref="P131:Q131"/>
    <mergeCell ref="P132:Q132"/>
    <mergeCell ref="B137:B139"/>
    <mergeCell ref="F137:F139"/>
    <mergeCell ref="E147:E148"/>
    <mergeCell ref="P130:Q130"/>
    <mergeCell ref="P79:Q79"/>
    <mergeCell ref="P80:Q80"/>
    <mergeCell ref="B83:N83"/>
    <mergeCell ref="D86:E86"/>
    <mergeCell ref="D87:E87"/>
    <mergeCell ref="B90:P90"/>
    <mergeCell ref="B93:N93"/>
    <mergeCell ref="E122:E124"/>
    <mergeCell ref="B127:N127"/>
    <mergeCell ref="J129:L129"/>
    <mergeCell ref="P129:Q129"/>
    <mergeCell ref="P78:Q78"/>
    <mergeCell ref="C55:N55"/>
    <mergeCell ref="B57:N57"/>
    <mergeCell ref="O60:P60"/>
    <mergeCell ref="O61:P61"/>
    <mergeCell ref="B67:N67"/>
    <mergeCell ref="J72:L72"/>
    <mergeCell ref="P72:Q72"/>
    <mergeCell ref="P73:Q73"/>
    <mergeCell ref="P74:Q74"/>
    <mergeCell ref="P75:Q75"/>
    <mergeCell ref="P76:Q76"/>
    <mergeCell ref="P77:Q77"/>
    <mergeCell ref="B51:B52"/>
    <mergeCell ref="C51:C52"/>
    <mergeCell ref="D51:E51"/>
    <mergeCell ref="B2:P2"/>
    <mergeCell ref="B4:P4"/>
    <mergeCell ref="C6:N6"/>
    <mergeCell ref="C7:N7"/>
    <mergeCell ref="C8:N8"/>
    <mergeCell ref="C9:N9"/>
    <mergeCell ref="C10:E10"/>
    <mergeCell ref="B14:C15"/>
    <mergeCell ref="B16:C16"/>
    <mergeCell ref="E34:E35"/>
    <mergeCell ref="M37:N37"/>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10" zoomScale="55" zoomScaleNormal="55"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20</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20</v>
      </c>
      <c r="E15" s="251">
        <v>835312400</v>
      </c>
      <c r="F15" s="221">
        <v>400</v>
      </c>
      <c r="G15" s="316"/>
      <c r="I15" s="252"/>
      <c r="J15" s="252"/>
      <c r="K15" s="252"/>
      <c r="L15" s="252"/>
      <c r="M15" s="252"/>
      <c r="N15" s="2"/>
    </row>
    <row r="16" spans="2:16" ht="15.75" thickBot="1">
      <c r="B16" s="1765" t="s">
        <v>13</v>
      </c>
      <c r="C16" s="1766"/>
      <c r="D16" s="249"/>
      <c r="E16" s="251">
        <v>835312400</v>
      </c>
      <c r="F16" s="221">
        <v>400</v>
      </c>
      <c r="G16" s="316"/>
      <c r="H16" s="253"/>
      <c r="I16" s="248"/>
      <c r="J16" s="248"/>
      <c r="K16" s="248"/>
      <c r="L16" s="248"/>
      <c r="M16" s="248"/>
      <c r="N16" s="254"/>
    </row>
    <row r="17" spans="1:14" ht="45.75" thickBot="1">
      <c r="A17" s="255"/>
      <c r="B17" s="256" t="s">
        <v>14</v>
      </c>
      <c r="C17" s="256" t="s">
        <v>15</v>
      </c>
      <c r="E17" s="250"/>
      <c r="F17" s="250"/>
      <c r="G17" s="250"/>
      <c r="H17" s="250"/>
      <c r="I17" s="257"/>
      <c r="J17" s="257"/>
      <c r="K17" s="257"/>
      <c r="L17" s="257"/>
      <c r="M17" s="257"/>
    </row>
    <row r="18" spans="1:14" ht="15.75" thickBot="1">
      <c r="A18" s="258">
        <v>1</v>
      </c>
      <c r="C18" s="755">
        <f>+F16*0.8</f>
        <v>320</v>
      </c>
      <c r="D18" s="224"/>
      <c r="E18" s="225">
        <f>E16</f>
        <v>835312400</v>
      </c>
      <c r="F18" s="7"/>
      <c r="G18" s="7"/>
      <c r="H18" s="7"/>
      <c r="I18" s="260"/>
      <c r="J18" s="260"/>
      <c r="K18" s="260"/>
      <c r="L18" s="260"/>
      <c r="M18" s="260"/>
    </row>
    <row r="19" spans="1:14">
      <c r="A19" s="261"/>
      <c r="C19" s="262"/>
      <c r="D19" s="252"/>
      <c r="E19" s="263"/>
      <c r="F19" s="7"/>
      <c r="G19" s="7"/>
      <c r="H19" s="7"/>
      <c r="I19" s="260"/>
      <c r="J19" s="260"/>
      <c r="K19" s="260"/>
      <c r="L19" s="260"/>
      <c r="M19" s="260"/>
    </row>
    <row r="20" spans="1:14">
      <c r="A20" s="261"/>
      <c r="C20" s="262"/>
      <c r="D20" s="252"/>
      <c r="E20" s="263"/>
      <c r="F20" s="7"/>
      <c r="G20" s="7"/>
      <c r="H20" s="7"/>
      <c r="I20" s="260"/>
      <c r="J20" s="260"/>
      <c r="K20" s="260"/>
      <c r="L20" s="260"/>
      <c r="M20" s="260"/>
    </row>
    <row r="21" spans="1:14">
      <c r="A21" s="261"/>
      <c r="B21" s="8" t="s">
        <v>16</v>
      </c>
      <c r="C21"/>
      <c r="D21"/>
      <c r="E21"/>
      <c r="F21"/>
      <c r="G21"/>
      <c r="H21"/>
      <c r="I21" s="248"/>
      <c r="J21" s="248"/>
      <c r="K21" s="248"/>
      <c r="L21" s="248"/>
      <c r="M21" s="248"/>
      <c r="N21" s="2"/>
    </row>
    <row r="22" spans="1:14">
      <c r="A22" s="261"/>
      <c r="B22"/>
      <c r="C22"/>
      <c r="D22"/>
      <c r="E22"/>
      <c r="F22"/>
      <c r="G22"/>
      <c r="H22"/>
      <c r="I22" s="248"/>
      <c r="J22" s="248"/>
      <c r="K22" s="248"/>
      <c r="L22" s="248"/>
      <c r="M22" s="248"/>
      <c r="N22" s="2"/>
    </row>
    <row r="23" spans="1:14">
      <c r="A23" s="261"/>
      <c r="B23" s="264" t="s">
        <v>17</v>
      </c>
      <c r="C23" s="264" t="s">
        <v>18</v>
      </c>
      <c r="D23" s="264" t="s">
        <v>19</v>
      </c>
      <c r="E23"/>
      <c r="F23"/>
      <c r="G23"/>
      <c r="H23"/>
      <c r="I23" s="248"/>
      <c r="J23" s="248"/>
      <c r="K23" s="248"/>
      <c r="L23" s="248"/>
      <c r="M23" s="248"/>
      <c r="N23" s="2"/>
    </row>
    <row r="24" spans="1:14">
      <c r="A24" s="261"/>
      <c r="B24" s="265" t="s">
        <v>20</v>
      </c>
      <c r="C24" s="337"/>
      <c r="D24" s="337" t="s">
        <v>21</v>
      </c>
      <c r="E24"/>
      <c r="F24"/>
      <c r="G24"/>
      <c r="H24"/>
      <c r="I24" s="248"/>
      <c r="J24" s="248"/>
      <c r="K24" s="248"/>
      <c r="L24" s="248"/>
      <c r="M24" s="248"/>
      <c r="N24" s="2"/>
    </row>
    <row r="25" spans="1:14">
      <c r="A25" s="261"/>
      <c r="B25" s="265" t="s">
        <v>22</v>
      </c>
      <c r="C25" s="337"/>
      <c r="D25" s="337" t="s">
        <v>21</v>
      </c>
      <c r="E25"/>
      <c r="F25"/>
      <c r="G25"/>
      <c r="H25"/>
      <c r="I25" s="248"/>
      <c r="J25" s="248"/>
      <c r="K25" s="248"/>
      <c r="L25" s="248"/>
      <c r="M25" s="248"/>
      <c r="N25" s="2"/>
    </row>
    <row r="26" spans="1:14">
      <c r="A26" s="261"/>
      <c r="B26" s="265" t="s">
        <v>23</v>
      </c>
      <c r="C26" s="337" t="s">
        <v>21</v>
      </c>
      <c r="D26" s="337"/>
      <c r="E26"/>
      <c r="F26"/>
      <c r="G26"/>
      <c r="H26"/>
      <c r="I26" s="248"/>
      <c r="J26" s="248"/>
      <c r="K26" s="248"/>
      <c r="L26" s="248"/>
      <c r="M26" s="248"/>
      <c r="N26" s="2"/>
    </row>
    <row r="27" spans="1:14">
      <c r="A27" s="261"/>
      <c r="B27" s="265" t="s">
        <v>24</v>
      </c>
      <c r="C27" s="337"/>
      <c r="D27" s="337" t="s">
        <v>21</v>
      </c>
      <c r="E27"/>
      <c r="F27"/>
      <c r="G27"/>
      <c r="H27"/>
      <c r="I27" s="248"/>
      <c r="J27" s="248"/>
      <c r="K27" s="248"/>
      <c r="L27" s="248"/>
      <c r="M27" s="248"/>
      <c r="N27" s="2"/>
    </row>
    <row r="28" spans="1:14">
      <c r="A28" s="261"/>
      <c r="B28" s="266" t="s">
        <v>25</v>
      </c>
      <c r="C28" s="268" t="s">
        <v>21</v>
      </c>
      <c r="D28" s="289"/>
      <c r="E28"/>
      <c r="F28"/>
      <c r="G28"/>
      <c r="H28"/>
      <c r="I28" s="248"/>
      <c r="J28" s="248"/>
      <c r="K28" s="248"/>
      <c r="L28" s="248"/>
      <c r="M28" s="248"/>
      <c r="N28" s="2"/>
    </row>
    <row r="29" spans="1:14">
      <c r="A29" s="261"/>
      <c r="B29" s="978"/>
      <c r="C29" s="778"/>
      <c r="D29" s="781"/>
      <c r="E29"/>
      <c r="F29"/>
      <c r="G29"/>
      <c r="H29"/>
      <c r="I29" s="248"/>
      <c r="J29" s="248"/>
      <c r="K29" s="248"/>
      <c r="L29" s="248"/>
      <c r="M29" s="248"/>
      <c r="N29" s="2"/>
    </row>
    <row r="30" spans="1:14">
      <c r="A30" s="261"/>
      <c r="B30"/>
      <c r="C30"/>
      <c r="D30"/>
      <c r="E30"/>
      <c r="F30"/>
      <c r="G30"/>
      <c r="H30"/>
      <c r="I30" s="248"/>
      <c r="J30" s="248"/>
      <c r="K30" s="248"/>
      <c r="L30" s="248"/>
      <c r="M30" s="248"/>
      <c r="N30" s="2"/>
    </row>
    <row r="31" spans="1:14">
      <c r="A31" s="261"/>
      <c r="B31" s="8" t="s">
        <v>26</v>
      </c>
      <c r="C31"/>
      <c r="D31"/>
      <c r="E31"/>
      <c r="F31"/>
      <c r="G31"/>
      <c r="H31"/>
      <c r="I31" s="248"/>
      <c r="J31" s="248"/>
      <c r="K31" s="248"/>
      <c r="L31" s="248"/>
      <c r="M31" s="248"/>
      <c r="N31" s="2"/>
    </row>
    <row r="32" spans="1:14">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0</v>
      </c>
      <c r="F35"/>
      <c r="G35"/>
      <c r="H35"/>
      <c r="I35" s="248"/>
      <c r="J35" s="248"/>
      <c r="K35" s="248"/>
      <c r="L35" s="248"/>
      <c r="M35" s="248"/>
      <c r="N35" s="2"/>
    </row>
    <row r="36" spans="1:26" ht="42.75">
      <c r="A36" s="261"/>
      <c r="B36" s="269" t="s">
        <v>31</v>
      </c>
      <c r="C36" s="270">
        <v>60</v>
      </c>
      <c r="D36" s="337">
        <f>+F131</f>
        <v>0</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c r="A38" s="261"/>
      <c r="C38" s="262"/>
      <c r="D38" s="252"/>
      <c r="E38" s="263"/>
      <c r="F38" s="7"/>
      <c r="G38" s="7"/>
      <c r="H38" s="7"/>
      <c r="I38" s="260"/>
      <c r="J38" s="260"/>
      <c r="K38" s="260"/>
      <c r="L38" s="260"/>
      <c r="M38" s="260"/>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50">
      <c r="A42" s="14">
        <v>1</v>
      </c>
      <c r="B42" s="15" t="s">
        <v>3521</v>
      </c>
      <c r="C42" s="16" t="s">
        <v>3521</v>
      </c>
      <c r="D42" s="16" t="s">
        <v>3522</v>
      </c>
      <c r="E42" s="186" t="s">
        <v>3523</v>
      </c>
      <c r="F42" s="16" t="s">
        <v>18</v>
      </c>
      <c r="G42" s="99" t="s">
        <v>5</v>
      </c>
      <c r="H42" s="100">
        <v>40070</v>
      </c>
      <c r="I42" s="100">
        <v>40178</v>
      </c>
      <c r="J42" s="103" t="s">
        <v>19</v>
      </c>
      <c r="K42" s="102">
        <v>0</v>
      </c>
      <c r="L42" s="107">
        <v>3.6</v>
      </c>
      <c r="M42" s="186">
        <v>5276</v>
      </c>
      <c r="N42" s="105" t="s">
        <v>5</v>
      </c>
      <c r="O42" s="106">
        <v>581476721</v>
      </c>
      <c r="P42" s="503" t="s">
        <v>6146</v>
      </c>
      <c r="Q42" s="323" t="s">
        <v>6147</v>
      </c>
      <c r="R42" s="279"/>
      <c r="S42" s="279"/>
      <c r="T42" s="279"/>
      <c r="U42" s="279"/>
      <c r="V42" s="279"/>
      <c r="W42" s="279"/>
      <c r="X42" s="279"/>
      <c r="Y42" s="279"/>
      <c r="Z42" s="279"/>
    </row>
    <row r="43" spans="1:26" s="147" customFormat="1" ht="150">
      <c r="A43" s="14">
        <f>+A42+1</f>
        <v>2</v>
      </c>
      <c r="B43" s="15" t="s">
        <v>3521</v>
      </c>
      <c r="C43" s="16" t="s">
        <v>3521</v>
      </c>
      <c r="D43" s="16" t="s">
        <v>3522</v>
      </c>
      <c r="E43" s="186" t="s">
        <v>3667</v>
      </c>
      <c r="F43" s="16" t="s">
        <v>18</v>
      </c>
      <c r="G43" s="16" t="s">
        <v>5</v>
      </c>
      <c r="H43" s="100">
        <v>40212</v>
      </c>
      <c r="I43" s="100">
        <v>40392</v>
      </c>
      <c r="J43" s="103" t="s">
        <v>19</v>
      </c>
      <c r="K43" s="102">
        <v>0</v>
      </c>
      <c r="L43" s="107">
        <v>6</v>
      </c>
      <c r="M43" s="186">
        <v>5276</v>
      </c>
      <c r="N43" s="105" t="s">
        <v>5</v>
      </c>
      <c r="O43" s="106">
        <v>448319748</v>
      </c>
      <c r="P43" s="503" t="s">
        <v>6148</v>
      </c>
      <c r="Q43" s="323" t="s">
        <v>6149</v>
      </c>
      <c r="R43" s="279"/>
      <c r="S43" s="279"/>
      <c r="T43" s="279"/>
      <c r="U43" s="279"/>
      <c r="V43" s="279"/>
      <c r="W43" s="279"/>
      <c r="X43" s="279"/>
      <c r="Y43" s="279"/>
      <c r="Z43" s="279"/>
    </row>
    <row r="44" spans="1:26" s="147" customFormat="1" ht="150">
      <c r="A44" s="14">
        <f t="shared" ref="A44:A49" si="0">+A43+1</f>
        <v>3</v>
      </c>
      <c r="B44" s="15" t="s">
        <v>3521</v>
      </c>
      <c r="C44" s="16" t="s">
        <v>3521</v>
      </c>
      <c r="D44" s="15" t="s">
        <v>3525</v>
      </c>
      <c r="E44" s="186" t="s">
        <v>3526</v>
      </c>
      <c r="F44" s="16" t="s">
        <v>18</v>
      </c>
      <c r="G44" s="16" t="s">
        <v>5</v>
      </c>
      <c r="H44" s="100">
        <v>40499</v>
      </c>
      <c r="I44" s="100">
        <v>40543</v>
      </c>
      <c r="J44" s="103" t="s">
        <v>19</v>
      </c>
      <c r="K44" s="102">
        <v>0</v>
      </c>
      <c r="L44" s="107">
        <v>1.5</v>
      </c>
      <c r="M44" s="186">
        <v>4678</v>
      </c>
      <c r="N44" s="105" t="s">
        <v>5</v>
      </c>
      <c r="O44" s="106">
        <v>689188912</v>
      </c>
      <c r="P44" s="503" t="s">
        <v>6150</v>
      </c>
      <c r="Q44" s="323" t="s">
        <v>6151</v>
      </c>
      <c r="R44" s="279"/>
      <c r="S44" s="279"/>
      <c r="T44" s="279"/>
      <c r="U44" s="279"/>
      <c r="V44" s="279"/>
      <c r="W44" s="279"/>
      <c r="X44" s="279"/>
      <c r="Y44" s="279"/>
      <c r="Z44" s="279"/>
    </row>
    <row r="45" spans="1:26" s="147" customFormat="1" ht="150">
      <c r="A45" s="14">
        <f t="shared" si="0"/>
        <v>4</v>
      </c>
      <c r="B45" s="15" t="s">
        <v>3521</v>
      </c>
      <c r="C45" s="16" t="s">
        <v>3521</v>
      </c>
      <c r="D45" s="16" t="s">
        <v>3522</v>
      </c>
      <c r="E45" s="186" t="s">
        <v>3528</v>
      </c>
      <c r="F45" s="16" t="s">
        <v>18</v>
      </c>
      <c r="G45" s="16" t="s">
        <v>5</v>
      </c>
      <c r="H45" s="100">
        <v>40617</v>
      </c>
      <c r="I45" s="100">
        <v>40908</v>
      </c>
      <c r="J45" s="103" t="s">
        <v>19</v>
      </c>
      <c r="K45" s="102">
        <v>0</v>
      </c>
      <c r="L45" s="107">
        <v>9.5</v>
      </c>
      <c r="M45" s="186">
        <v>2935</v>
      </c>
      <c r="N45" s="105" t="s">
        <v>5</v>
      </c>
      <c r="O45" s="106">
        <v>2409283383</v>
      </c>
      <c r="P45" s="503" t="s">
        <v>6152</v>
      </c>
      <c r="Q45" s="323" t="s">
        <v>6153</v>
      </c>
      <c r="R45" s="279"/>
      <c r="S45" s="279"/>
      <c r="T45" s="279"/>
      <c r="U45" s="279"/>
      <c r="V45" s="279"/>
      <c r="W45" s="279"/>
      <c r="X45" s="279"/>
      <c r="Y45" s="279"/>
      <c r="Z45" s="279"/>
    </row>
    <row r="46" spans="1:26" s="147" customFormat="1" ht="150">
      <c r="A46" s="14">
        <f t="shared" si="0"/>
        <v>5</v>
      </c>
      <c r="B46" s="15" t="s">
        <v>3521</v>
      </c>
      <c r="C46" s="16" t="s">
        <v>3521</v>
      </c>
      <c r="D46" s="18" t="s">
        <v>3669</v>
      </c>
      <c r="E46" s="14" t="s">
        <v>3670</v>
      </c>
      <c r="F46" s="16" t="s">
        <v>18</v>
      </c>
      <c r="G46" s="16" t="s">
        <v>5</v>
      </c>
      <c r="H46" s="100">
        <v>40823</v>
      </c>
      <c r="I46" s="100">
        <v>41250</v>
      </c>
      <c r="J46" s="103" t="s">
        <v>19</v>
      </c>
      <c r="K46" s="102">
        <v>0</v>
      </c>
      <c r="L46" s="107">
        <v>13.9</v>
      </c>
      <c r="M46" s="186">
        <v>130</v>
      </c>
      <c r="N46" s="105" t="s">
        <v>5</v>
      </c>
      <c r="O46" s="106">
        <v>515703000</v>
      </c>
      <c r="P46" s="503" t="s">
        <v>6154</v>
      </c>
      <c r="Q46" s="323" t="s">
        <v>6155</v>
      </c>
      <c r="R46" s="279"/>
      <c r="S46" s="279"/>
      <c r="T46" s="279"/>
      <c r="U46" s="279"/>
      <c r="V46" s="279"/>
      <c r="W46" s="279"/>
      <c r="X46" s="279"/>
      <c r="Y46" s="279"/>
      <c r="Z46" s="279"/>
    </row>
    <row r="47" spans="1:26" s="147" customFormat="1" ht="150">
      <c r="A47" s="14">
        <f t="shared" si="0"/>
        <v>6</v>
      </c>
      <c r="B47" s="15" t="s">
        <v>3521</v>
      </c>
      <c r="C47" s="16" t="s">
        <v>3521</v>
      </c>
      <c r="D47" s="16" t="s">
        <v>3522</v>
      </c>
      <c r="E47" s="186">
        <v>1274</v>
      </c>
      <c r="F47" s="16" t="s">
        <v>18</v>
      </c>
      <c r="G47" s="16" t="s">
        <v>5</v>
      </c>
      <c r="H47" s="100">
        <v>41061</v>
      </c>
      <c r="I47" s="100">
        <v>41274</v>
      </c>
      <c r="J47" s="103" t="s">
        <v>19</v>
      </c>
      <c r="K47" s="102">
        <v>0</v>
      </c>
      <c r="L47" s="107">
        <v>7</v>
      </c>
      <c r="M47" s="186">
        <v>2000</v>
      </c>
      <c r="N47" s="105" t="s">
        <v>5</v>
      </c>
      <c r="O47" s="106">
        <v>1082274954</v>
      </c>
      <c r="P47" s="503" t="s">
        <v>6156</v>
      </c>
      <c r="Q47" s="323" t="s">
        <v>6151</v>
      </c>
      <c r="R47" s="279"/>
      <c r="S47" s="279"/>
      <c r="T47" s="279"/>
      <c r="U47" s="279"/>
      <c r="V47" s="279"/>
      <c r="W47" s="279"/>
      <c r="X47" s="279"/>
      <c r="Y47" s="279"/>
      <c r="Z47" s="279"/>
    </row>
    <row r="48" spans="1:26" s="147" customFormat="1" ht="150">
      <c r="A48" s="14">
        <f t="shared" si="0"/>
        <v>7</v>
      </c>
      <c r="B48" s="15" t="s">
        <v>3521</v>
      </c>
      <c r="C48" s="16" t="s">
        <v>3521</v>
      </c>
      <c r="D48" s="16" t="s">
        <v>3522</v>
      </c>
      <c r="E48" s="186">
        <v>381</v>
      </c>
      <c r="F48" s="16" t="s">
        <v>18</v>
      </c>
      <c r="G48" s="16" t="s">
        <v>5</v>
      </c>
      <c r="H48" s="100">
        <v>41472</v>
      </c>
      <c r="I48" s="100">
        <v>41639</v>
      </c>
      <c r="J48" s="103" t="s">
        <v>19</v>
      </c>
      <c r="K48" s="102">
        <v>0</v>
      </c>
      <c r="L48" s="107">
        <v>5.5</v>
      </c>
      <c r="M48" s="186">
        <v>3865</v>
      </c>
      <c r="N48" s="105" t="s">
        <v>5</v>
      </c>
      <c r="O48" s="106">
        <v>1514919480</v>
      </c>
      <c r="P48" s="503" t="s">
        <v>6157</v>
      </c>
      <c r="Q48" s="323" t="s">
        <v>6151</v>
      </c>
      <c r="R48" s="279"/>
      <c r="S48" s="279"/>
      <c r="T48" s="279"/>
      <c r="U48" s="279"/>
      <c r="V48" s="279"/>
      <c r="W48" s="279"/>
      <c r="X48" s="279"/>
      <c r="Y48" s="279"/>
      <c r="Z48" s="279"/>
    </row>
    <row r="49" spans="1:26" s="147" customFormat="1" ht="150">
      <c r="A49" s="14">
        <f t="shared" si="0"/>
        <v>8</v>
      </c>
      <c r="B49" s="15" t="s">
        <v>3521</v>
      </c>
      <c r="C49" s="16" t="s">
        <v>3521</v>
      </c>
      <c r="D49" s="15" t="s">
        <v>3522</v>
      </c>
      <c r="E49" s="186">
        <v>577</v>
      </c>
      <c r="F49" s="16" t="s">
        <v>18</v>
      </c>
      <c r="G49" s="16" t="s">
        <v>5</v>
      </c>
      <c r="H49" s="100" t="s">
        <v>6158</v>
      </c>
      <c r="I49" s="100">
        <v>41471</v>
      </c>
      <c r="J49" s="103" t="s">
        <v>19</v>
      </c>
      <c r="K49" s="102">
        <v>0</v>
      </c>
      <c r="L49" s="107">
        <v>7.1</v>
      </c>
      <c r="M49" s="186">
        <v>2712</v>
      </c>
      <c r="N49" s="105" t="s">
        <v>5</v>
      </c>
      <c r="O49" s="106">
        <v>537662679</v>
      </c>
      <c r="P49" s="503" t="s">
        <v>6159</v>
      </c>
      <c r="Q49" s="323" t="s">
        <v>6155</v>
      </c>
      <c r="R49" s="279"/>
      <c r="S49" s="279"/>
      <c r="T49" s="279"/>
      <c r="U49" s="279"/>
      <c r="V49" s="279"/>
      <c r="W49" s="279"/>
      <c r="X49" s="279"/>
      <c r="Y49" s="279"/>
      <c r="Z49" s="279"/>
    </row>
    <row r="50" spans="1:26" s="147" customFormat="1">
      <c r="A50" s="14"/>
      <c r="B50" s="17" t="s">
        <v>29</v>
      </c>
      <c r="C50" s="16"/>
      <c r="D50" s="15"/>
      <c r="E50" s="98"/>
      <c r="F50" s="16"/>
      <c r="G50" s="16"/>
      <c r="H50" s="16"/>
      <c r="I50" s="103"/>
      <c r="J50" s="103"/>
      <c r="K50" s="109">
        <f t="shared" ref="K50" si="1">SUM(K42:K49)</f>
        <v>0</v>
      </c>
      <c r="L50" s="109">
        <f t="shared" ref="L50:N50" si="2">SUM(L42:L49)</f>
        <v>54.1</v>
      </c>
      <c r="M50" s="110">
        <f t="shared" si="2"/>
        <v>26872</v>
      </c>
      <c r="N50" s="109">
        <f t="shared" si="2"/>
        <v>0</v>
      </c>
      <c r="O50" s="106"/>
      <c r="P50" s="278"/>
      <c r="Q50" s="18"/>
    </row>
    <row r="51" spans="1:26" s="284" customFormat="1">
      <c r="E51" s="285"/>
    </row>
    <row r="52" spans="1:26" s="284" customFormat="1">
      <c r="B52" s="1550" t="s">
        <v>57</v>
      </c>
      <c r="C52" s="1550" t="s">
        <v>58</v>
      </c>
      <c r="D52" s="1552" t="s">
        <v>59</v>
      </c>
      <c r="E52" s="1552"/>
    </row>
    <row r="53" spans="1:26" s="284" customFormat="1">
      <c r="B53" s="1551"/>
      <c r="C53" s="1551"/>
      <c r="D53" s="324" t="s">
        <v>60</v>
      </c>
      <c r="E53" s="325" t="s">
        <v>61</v>
      </c>
    </row>
    <row r="54" spans="1:26" s="284" customFormat="1" ht="30.6" customHeight="1">
      <c r="B54" s="19" t="s">
        <v>62</v>
      </c>
      <c r="C54" s="20">
        <f>+K50</f>
        <v>0</v>
      </c>
      <c r="D54" s="300"/>
      <c r="E54" s="300" t="s">
        <v>21</v>
      </c>
      <c r="F54" s="287"/>
      <c r="G54" s="287"/>
      <c r="H54" s="287"/>
      <c r="I54" s="287"/>
      <c r="J54" s="287"/>
      <c r="K54" s="287"/>
      <c r="L54" s="287"/>
      <c r="M54" s="287"/>
    </row>
    <row r="55" spans="1:26" s="284" customFormat="1" ht="30" customHeight="1">
      <c r="B55" s="19" t="s">
        <v>64</v>
      </c>
      <c r="C55" s="21">
        <f>+M50</f>
        <v>26872</v>
      </c>
      <c r="D55" s="300"/>
      <c r="E55" s="300" t="s">
        <v>21</v>
      </c>
    </row>
    <row r="56" spans="1:26" s="284" customFormat="1">
      <c r="B56" s="288"/>
      <c r="C56" s="1769"/>
      <c r="D56" s="1769"/>
      <c r="E56" s="1769"/>
      <c r="F56" s="1769"/>
      <c r="G56" s="1769"/>
      <c r="H56" s="1769"/>
      <c r="I56" s="1769"/>
      <c r="J56" s="1769"/>
      <c r="K56" s="1769"/>
      <c r="L56" s="1769"/>
      <c r="M56" s="1769"/>
      <c r="N56" s="1769"/>
    </row>
    <row r="57" spans="1:26" ht="28.15" customHeight="1" thickBot="1"/>
    <row r="58" spans="1:26" ht="27" thickBot="1">
      <c r="B58" s="1770" t="s">
        <v>65</v>
      </c>
      <c r="C58" s="1770"/>
      <c r="D58" s="1770"/>
      <c r="E58" s="1770"/>
      <c r="F58" s="1770"/>
      <c r="G58" s="1770"/>
      <c r="H58" s="1770"/>
      <c r="I58" s="1770"/>
      <c r="J58" s="1770"/>
      <c r="K58" s="1770"/>
      <c r="L58" s="1770"/>
      <c r="M58" s="1770"/>
      <c r="N58" s="1770"/>
    </row>
    <row r="61" spans="1:26"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6">
      <c r="B62" s="309" t="s">
        <v>81</v>
      </c>
      <c r="C62" s="309" t="s">
        <v>251</v>
      </c>
      <c r="D62" s="310" t="s">
        <v>6160</v>
      </c>
      <c r="E62" s="310">
        <v>400</v>
      </c>
      <c r="F62" s="196" t="s">
        <v>5</v>
      </c>
      <c r="G62" s="196" t="s">
        <v>5</v>
      </c>
      <c r="H62" s="196" t="s">
        <v>5</v>
      </c>
      <c r="I62" s="291" t="s">
        <v>18</v>
      </c>
      <c r="J62" s="291" t="s">
        <v>18</v>
      </c>
      <c r="K62" s="265" t="s">
        <v>18</v>
      </c>
      <c r="L62" s="265" t="s">
        <v>18</v>
      </c>
      <c r="M62" s="265" t="s">
        <v>18</v>
      </c>
      <c r="N62" s="265" t="s">
        <v>18</v>
      </c>
      <c r="O62" s="1767"/>
      <c r="P62" s="1768"/>
      <c r="Q62" s="265" t="s">
        <v>18</v>
      </c>
    </row>
    <row r="63" spans="1:26">
      <c r="B63" s="236" t="s">
        <v>84</v>
      </c>
    </row>
    <row r="64" spans="1:26">
      <c r="B64" s="236" t="s">
        <v>85</v>
      </c>
    </row>
    <row r="65" spans="2:17">
      <c r="B65" s="236" t="s">
        <v>86</v>
      </c>
    </row>
    <row r="67" spans="2:17" ht="15.75" thickBot="1"/>
    <row r="68" spans="2:17" ht="27" thickBot="1">
      <c r="B68" s="1771" t="s">
        <v>87</v>
      </c>
      <c r="C68" s="1772"/>
      <c r="D68" s="1772"/>
      <c r="E68" s="1772"/>
      <c r="F68" s="1772"/>
      <c r="G68" s="1772"/>
      <c r="H68" s="1772"/>
      <c r="I68" s="1772"/>
      <c r="J68" s="1772"/>
      <c r="K68" s="1772"/>
      <c r="L68" s="1772"/>
      <c r="M68" s="1772"/>
      <c r="N68" s="1773"/>
    </row>
    <row r="71" spans="2:17" ht="76.5" customHeight="1">
      <c r="B71" s="9" t="s">
        <v>88</v>
      </c>
      <c r="C71" s="9" t="s">
        <v>89</v>
      </c>
      <c r="D71" s="9" t="s">
        <v>90</v>
      </c>
      <c r="E71" s="9" t="s">
        <v>91</v>
      </c>
      <c r="F71" s="9" t="s">
        <v>92</v>
      </c>
      <c r="G71" s="9" t="s">
        <v>93</v>
      </c>
      <c r="H71" s="9" t="s">
        <v>94</v>
      </c>
      <c r="I71" s="9" t="s">
        <v>95</v>
      </c>
      <c r="J71" s="1522" t="s">
        <v>96</v>
      </c>
      <c r="K71" s="1529"/>
      <c r="L71" s="1523"/>
      <c r="M71" s="9" t="s">
        <v>97</v>
      </c>
      <c r="N71" s="9" t="s">
        <v>992</v>
      </c>
      <c r="O71" s="9" t="s">
        <v>993</v>
      </c>
      <c r="P71" s="1522" t="s">
        <v>79</v>
      </c>
      <c r="Q71" s="1523"/>
    </row>
    <row r="72" spans="2:17" ht="66" customHeight="1">
      <c r="B72" s="343" t="s">
        <v>356</v>
      </c>
      <c r="C72" s="343" t="s">
        <v>1185</v>
      </c>
      <c r="D72" s="343" t="s">
        <v>6161</v>
      </c>
      <c r="E72" s="268">
        <v>66772773</v>
      </c>
      <c r="F72" s="268" t="s">
        <v>277</v>
      </c>
      <c r="G72" s="343" t="s">
        <v>278</v>
      </c>
      <c r="H72" s="738">
        <v>37462</v>
      </c>
      <c r="I72" s="1009" t="s">
        <v>1881</v>
      </c>
      <c r="J72" s="268" t="s">
        <v>1881</v>
      </c>
      <c r="K72" s="752" t="s">
        <v>1881</v>
      </c>
      <c r="L72" s="196" t="s">
        <v>1881</v>
      </c>
      <c r="M72" s="337" t="s">
        <v>18</v>
      </c>
      <c r="N72" s="337" t="s">
        <v>19</v>
      </c>
      <c r="O72" s="337" t="s">
        <v>18</v>
      </c>
      <c r="P72" s="1539" t="s">
        <v>6162</v>
      </c>
      <c r="Q72" s="1539"/>
    </row>
    <row r="73" spans="2:17" ht="90" customHeight="1">
      <c r="B73" s="1797" t="s">
        <v>3587</v>
      </c>
      <c r="C73" s="1797" t="s">
        <v>6163</v>
      </c>
      <c r="D73" s="1797" t="s">
        <v>6164</v>
      </c>
      <c r="E73" s="1582">
        <v>1061688494</v>
      </c>
      <c r="F73" s="1582" t="s">
        <v>277</v>
      </c>
      <c r="G73" s="1797" t="s">
        <v>438</v>
      </c>
      <c r="H73" s="1800">
        <v>40527</v>
      </c>
      <c r="I73" s="1803">
        <v>135899</v>
      </c>
      <c r="J73" s="343" t="s">
        <v>6165</v>
      </c>
      <c r="K73" s="752" t="s">
        <v>1881</v>
      </c>
      <c r="L73" s="196" t="s">
        <v>6166</v>
      </c>
      <c r="M73" s="1560" t="s">
        <v>18</v>
      </c>
      <c r="N73" s="337" t="s">
        <v>19</v>
      </c>
      <c r="O73" s="1560" t="s">
        <v>19</v>
      </c>
      <c r="P73" s="1806" t="s">
        <v>6167</v>
      </c>
      <c r="Q73" s="1807"/>
    </row>
    <row r="74" spans="2:17" ht="89.25" customHeight="1">
      <c r="B74" s="1798"/>
      <c r="C74" s="1798"/>
      <c r="D74" s="1798"/>
      <c r="E74" s="1583"/>
      <c r="F74" s="1583"/>
      <c r="G74" s="1798"/>
      <c r="H74" s="1801"/>
      <c r="I74" s="1804"/>
      <c r="J74" s="268" t="s">
        <v>6168</v>
      </c>
      <c r="K74" s="1221" t="s">
        <v>6169</v>
      </c>
      <c r="L74" s="196" t="s">
        <v>1881</v>
      </c>
      <c r="M74" s="1561"/>
      <c r="N74" s="337" t="s">
        <v>19</v>
      </c>
      <c r="O74" s="1561"/>
      <c r="P74" s="1574" t="s">
        <v>6170</v>
      </c>
      <c r="Q74" s="1575"/>
    </row>
    <row r="75" spans="2:17" ht="69" customHeight="1">
      <c r="B75" s="1798"/>
      <c r="C75" s="1798"/>
      <c r="D75" s="1798"/>
      <c r="E75" s="1583"/>
      <c r="F75" s="1583"/>
      <c r="G75" s="1798"/>
      <c r="H75" s="1801"/>
      <c r="I75" s="1804"/>
      <c r="J75" s="343" t="s">
        <v>6171</v>
      </c>
      <c r="K75" s="752" t="s">
        <v>6172</v>
      </c>
      <c r="L75" s="196" t="s">
        <v>1881</v>
      </c>
      <c r="M75" s="1561"/>
      <c r="N75" s="337" t="s">
        <v>19</v>
      </c>
      <c r="O75" s="1561"/>
      <c r="P75" s="1574" t="s">
        <v>6173</v>
      </c>
      <c r="Q75" s="1575"/>
    </row>
    <row r="76" spans="2:17" ht="81.75" customHeight="1">
      <c r="B76" s="1798"/>
      <c r="C76" s="1798"/>
      <c r="D76" s="1798"/>
      <c r="E76" s="1583"/>
      <c r="F76" s="1583"/>
      <c r="G76" s="1798"/>
      <c r="H76" s="1801"/>
      <c r="I76" s="1804"/>
      <c r="J76" s="268" t="s">
        <v>6174</v>
      </c>
      <c r="K76" s="752" t="s">
        <v>3735</v>
      </c>
      <c r="L76" s="196" t="s">
        <v>1881</v>
      </c>
      <c r="M76" s="1561"/>
      <c r="N76" s="337" t="s">
        <v>19</v>
      </c>
      <c r="O76" s="1561"/>
      <c r="P76" s="1539" t="s">
        <v>6175</v>
      </c>
      <c r="Q76" s="1539"/>
    </row>
    <row r="77" spans="2:17" ht="81.75" customHeight="1">
      <c r="B77" s="1798"/>
      <c r="C77" s="1798"/>
      <c r="D77" s="1798"/>
      <c r="E77" s="1583"/>
      <c r="F77" s="1583"/>
      <c r="G77" s="1798"/>
      <c r="H77" s="1801"/>
      <c r="I77" s="1804"/>
      <c r="J77" s="268" t="s">
        <v>6176</v>
      </c>
      <c r="K77" s="752" t="s">
        <v>6177</v>
      </c>
      <c r="L77" s="196" t="s">
        <v>1881</v>
      </c>
      <c r="M77" s="1561"/>
      <c r="N77" s="337" t="s">
        <v>19</v>
      </c>
      <c r="O77" s="1561"/>
      <c r="P77" s="1539" t="s">
        <v>6175</v>
      </c>
      <c r="Q77" s="1539"/>
    </row>
    <row r="78" spans="2:17" ht="81.75" customHeight="1">
      <c r="B78" s="1799"/>
      <c r="C78" s="1799"/>
      <c r="D78" s="1799"/>
      <c r="E78" s="1584"/>
      <c r="F78" s="1584"/>
      <c r="G78" s="1799"/>
      <c r="H78" s="1802"/>
      <c r="I78" s="1805"/>
      <c r="J78" s="343" t="s">
        <v>6171</v>
      </c>
      <c r="K78" s="752" t="s">
        <v>6178</v>
      </c>
      <c r="L78" s="196" t="s">
        <v>1881</v>
      </c>
      <c r="M78" s="1562"/>
      <c r="N78" s="337" t="s">
        <v>19</v>
      </c>
      <c r="O78" s="1561"/>
      <c r="P78" s="1539" t="s">
        <v>6175</v>
      </c>
      <c r="Q78" s="1539"/>
    </row>
    <row r="79" spans="2:17" ht="81.75" customHeight="1">
      <c r="B79" s="1797" t="s">
        <v>3587</v>
      </c>
      <c r="C79" s="1797" t="s">
        <v>6163</v>
      </c>
      <c r="D79" s="1797" t="s">
        <v>6179</v>
      </c>
      <c r="E79" s="1582">
        <v>25366166</v>
      </c>
      <c r="F79" s="1582" t="s">
        <v>277</v>
      </c>
      <c r="G79" s="1797" t="s">
        <v>6180</v>
      </c>
      <c r="H79" s="1800">
        <v>41447</v>
      </c>
      <c r="I79" s="1803">
        <v>136953</v>
      </c>
      <c r="J79" s="289" t="s">
        <v>6181</v>
      </c>
      <c r="K79" s="290" t="s">
        <v>3560</v>
      </c>
      <c r="L79" s="291" t="s">
        <v>6182</v>
      </c>
      <c r="M79" s="1560" t="s">
        <v>18</v>
      </c>
      <c r="N79" s="1560" t="s">
        <v>18</v>
      </c>
      <c r="O79" s="1561"/>
      <c r="P79" s="1574" t="s">
        <v>6183</v>
      </c>
      <c r="Q79" s="1575"/>
    </row>
    <row r="80" spans="2:17" ht="49.5" customHeight="1">
      <c r="B80" s="1799"/>
      <c r="C80" s="1799"/>
      <c r="D80" s="1799"/>
      <c r="E80" s="1584"/>
      <c r="F80" s="1584"/>
      <c r="G80" s="1799"/>
      <c r="H80" s="1802"/>
      <c r="I80" s="1805"/>
      <c r="J80" s="289" t="s">
        <v>6184</v>
      </c>
      <c r="K80" s="290" t="s">
        <v>6185</v>
      </c>
      <c r="L80" s="291" t="s">
        <v>6186</v>
      </c>
      <c r="M80" s="1562"/>
      <c r="N80" s="1562"/>
      <c r="O80" s="1562"/>
      <c r="P80" s="1574" t="s">
        <v>6183</v>
      </c>
      <c r="Q80" s="1575"/>
    </row>
    <row r="81" spans="2:17">
      <c r="D81" s="809"/>
    </row>
    <row r="82" spans="2:17" ht="60">
      <c r="B82" s="353" t="s">
        <v>3360</v>
      </c>
      <c r="C82" s="70" t="s">
        <v>6163</v>
      </c>
      <c r="D82" s="70" t="s">
        <v>6187</v>
      </c>
      <c r="E82" s="70">
        <v>1144049850</v>
      </c>
      <c r="F82" s="70" t="s">
        <v>6188</v>
      </c>
      <c r="G82" s="70" t="s">
        <v>1224</v>
      </c>
      <c r="H82" s="70" t="s">
        <v>5</v>
      </c>
      <c r="I82" s="70" t="s">
        <v>5</v>
      </c>
      <c r="J82" s="70" t="s">
        <v>1881</v>
      </c>
      <c r="K82" s="70" t="s">
        <v>1881</v>
      </c>
      <c r="L82" s="70" t="s">
        <v>1881</v>
      </c>
      <c r="M82" s="70" t="s">
        <v>5</v>
      </c>
      <c r="N82" s="70" t="s">
        <v>5</v>
      </c>
      <c r="O82" s="70" t="s">
        <v>5</v>
      </c>
      <c r="P82" s="1808"/>
      <c r="Q82" s="1809"/>
    </row>
    <row r="83" spans="2:17" ht="53.25" customHeight="1">
      <c r="B83" s="353" t="s">
        <v>3360</v>
      </c>
      <c r="C83" s="70" t="s">
        <v>6163</v>
      </c>
      <c r="D83" s="70" t="s">
        <v>6189</v>
      </c>
      <c r="E83" s="70">
        <v>1062302172</v>
      </c>
      <c r="F83" s="70" t="s">
        <v>3774</v>
      </c>
      <c r="G83" s="70" t="s">
        <v>6190</v>
      </c>
      <c r="H83" s="197">
        <v>41830</v>
      </c>
      <c r="I83" s="70" t="s">
        <v>5</v>
      </c>
      <c r="J83" s="70" t="s">
        <v>1881</v>
      </c>
      <c r="K83" s="70" t="s">
        <v>1881</v>
      </c>
      <c r="L83" s="70" t="s">
        <v>1881</v>
      </c>
      <c r="M83" s="70" t="s">
        <v>5</v>
      </c>
      <c r="N83" s="70" t="s">
        <v>5</v>
      </c>
      <c r="O83" s="70" t="s">
        <v>5</v>
      </c>
      <c r="P83" s="1808"/>
      <c r="Q83" s="1809"/>
    </row>
    <row r="84" spans="2:17" ht="30">
      <c r="B84" s="353" t="s">
        <v>6191</v>
      </c>
      <c r="C84" s="70" t="s">
        <v>1185</v>
      </c>
      <c r="D84" s="70" t="s">
        <v>6192</v>
      </c>
      <c r="E84" s="70">
        <v>1114886334</v>
      </c>
      <c r="F84" s="70" t="s">
        <v>6193</v>
      </c>
      <c r="G84" s="70" t="s">
        <v>465</v>
      </c>
      <c r="H84" s="70" t="s">
        <v>1881</v>
      </c>
      <c r="I84" s="70" t="s">
        <v>5</v>
      </c>
      <c r="J84" s="70" t="s">
        <v>1881</v>
      </c>
      <c r="K84" s="70" t="s">
        <v>1881</v>
      </c>
      <c r="L84" s="70" t="s">
        <v>1881</v>
      </c>
      <c r="M84" s="70" t="s">
        <v>5</v>
      </c>
      <c r="N84" s="70" t="s">
        <v>5</v>
      </c>
      <c r="O84" s="70" t="s">
        <v>5</v>
      </c>
      <c r="P84" s="1808"/>
      <c r="Q84" s="1809"/>
    </row>
    <row r="87" spans="2:17" ht="46.15" customHeight="1">
      <c r="B87" s="22" t="s">
        <v>17</v>
      </c>
      <c r="C87" s="22" t="s">
        <v>1064</v>
      </c>
      <c r="D87" s="1522" t="s">
        <v>79</v>
      </c>
      <c r="E87" s="1523"/>
    </row>
    <row r="88" spans="2:17" ht="46.9" customHeight="1">
      <c r="B88" s="217" t="s">
        <v>140</v>
      </c>
      <c r="C88" s="337" t="s">
        <v>18</v>
      </c>
      <c r="D88" s="1567"/>
      <c r="E88" s="1567"/>
    </row>
    <row r="90" spans="2:17" ht="15.75" thickBot="1"/>
    <row r="91" spans="2:17" ht="27" thickBot="1">
      <c r="B91" s="1771" t="s">
        <v>141</v>
      </c>
      <c r="C91" s="1772"/>
      <c r="D91" s="1772"/>
      <c r="E91" s="1772"/>
      <c r="F91" s="1772"/>
      <c r="G91" s="1772"/>
      <c r="H91" s="1772"/>
      <c r="I91" s="1772"/>
      <c r="J91" s="1772"/>
      <c r="K91" s="1772"/>
      <c r="L91" s="1772"/>
      <c r="M91" s="1772"/>
      <c r="N91" s="1773"/>
      <c r="O91" s="1771"/>
      <c r="P91" s="1772"/>
    </row>
    <row r="93" spans="2:17" ht="15.75" thickBot="1"/>
    <row r="94" spans="2:17" ht="27" thickBot="1">
      <c r="B94" s="1771" t="s">
        <v>142</v>
      </c>
      <c r="C94" s="1772"/>
      <c r="D94" s="1772"/>
      <c r="E94" s="1772"/>
      <c r="F94" s="1772"/>
      <c r="G94" s="1772"/>
      <c r="H94" s="1772"/>
      <c r="I94" s="1772"/>
      <c r="J94" s="1772"/>
      <c r="K94" s="1772"/>
      <c r="L94" s="1772"/>
      <c r="M94" s="1772"/>
      <c r="N94" s="1773"/>
    </row>
    <row r="96" spans="2:17" ht="15.75" thickBot="1">
      <c r="M96" s="10"/>
      <c r="N96" s="10"/>
    </row>
    <row r="97" spans="1:26" s="248" customFormat="1" ht="109.5" customHeight="1">
      <c r="B97" s="11" t="s">
        <v>33</v>
      </c>
      <c r="C97" s="11" t="s">
        <v>34</v>
      </c>
      <c r="D97" s="11" t="s">
        <v>35</v>
      </c>
      <c r="E97" s="11" t="s">
        <v>36</v>
      </c>
      <c r="F97" s="11" t="s">
        <v>37</v>
      </c>
      <c r="G97" s="11" t="s">
        <v>38</v>
      </c>
      <c r="H97" s="11" t="s">
        <v>39</v>
      </c>
      <c r="I97" s="11" t="s">
        <v>40</v>
      </c>
      <c r="J97" s="11" t="s">
        <v>41</v>
      </c>
      <c r="K97" s="11" t="s">
        <v>42</v>
      </c>
      <c r="L97" s="11" t="s">
        <v>43</v>
      </c>
      <c r="M97" s="12" t="s">
        <v>44</v>
      </c>
      <c r="N97" s="11" t="s">
        <v>45</v>
      </c>
      <c r="O97" s="11" t="s">
        <v>46</v>
      </c>
      <c r="P97" s="13" t="s">
        <v>47</v>
      </c>
      <c r="Q97" s="13" t="s">
        <v>48</v>
      </c>
    </row>
    <row r="98" spans="1:26" s="147" customFormat="1">
      <c r="A98" s="14">
        <v>1</v>
      </c>
      <c r="B98" s="15"/>
      <c r="C98" s="16"/>
      <c r="D98" s="15"/>
      <c r="E98" s="441"/>
      <c r="F98" s="281"/>
      <c r="G98" s="274"/>
      <c r="H98" s="275"/>
      <c r="I98" s="275"/>
      <c r="J98" s="276"/>
      <c r="K98" s="705"/>
      <c r="L98" s="276"/>
      <c r="M98" s="277"/>
      <c r="N98" s="277"/>
      <c r="O98" s="278"/>
      <c r="P98" s="278"/>
      <c r="Q98" s="323"/>
      <c r="R98" s="279"/>
      <c r="S98" s="279"/>
      <c r="T98" s="279"/>
      <c r="U98" s="279"/>
      <c r="V98" s="279"/>
      <c r="W98" s="279"/>
      <c r="X98" s="279"/>
      <c r="Y98" s="279"/>
      <c r="Z98" s="279"/>
    </row>
    <row r="99" spans="1:26" s="147" customFormat="1">
      <c r="A99" s="14"/>
      <c r="B99" s="17" t="s">
        <v>29</v>
      </c>
      <c r="C99" s="16"/>
      <c r="D99" s="15"/>
      <c r="E99" s="303"/>
      <c r="F99" s="281"/>
      <c r="G99" s="281"/>
      <c r="H99" s="281"/>
      <c r="I99" s="276"/>
      <c r="J99" s="276"/>
      <c r="K99" s="282">
        <f>SUM(K98:K98)</f>
        <v>0</v>
      </c>
      <c r="L99" s="282">
        <f>SUM(L98:L98)</f>
        <v>0</v>
      </c>
      <c r="M99" s="283">
        <f>SUM(M98:M98)</f>
        <v>0</v>
      </c>
      <c r="N99" s="282">
        <f>SUM(N98:N98)</f>
        <v>0</v>
      </c>
      <c r="O99" s="278"/>
      <c r="P99" s="278"/>
      <c r="Q99" s="18"/>
    </row>
    <row r="100" spans="1:26">
      <c r="B100" s="284"/>
      <c r="C100" s="284"/>
      <c r="D100" s="284"/>
      <c r="E100" s="285"/>
      <c r="F100" s="284"/>
      <c r="G100" s="284"/>
      <c r="H100" s="284"/>
      <c r="I100" s="284"/>
      <c r="J100" s="284"/>
      <c r="K100" s="284"/>
      <c r="L100" s="284"/>
      <c r="M100" s="284"/>
      <c r="N100" s="284"/>
      <c r="O100" s="284"/>
      <c r="P100" s="284"/>
    </row>
    <row r="101" spans="1:26" ht="18.75">
      <c r="B101" s="19" t="s">
        <v>156</v>
      </c>
      <c r="C101" s="304">
        <f>+K99</f>
        <v>0</v>
      </c>
      <c r="H101" s="287"/>
      <c r="I101" s="287"/>
      <c r="J101" s="287"/>
      <c r="K101" s="287"/>
      <c r="L101" s="287"/>
      <c r="M101" s="287"/>
      <c r="N101" s="284"/>
      <c r="O101" s="284"/>
      <c r="P101" s="284"/>
    </row>
    <row r="103" spans="1:26" ht="15.75" thickBot="1"/>
    <row r="104" spans="1:26" ht="37.15" customHeight="1" thickBot="1">
      <c r="B104" s="24" t="s">
        <v>157</v>
      </c>
      <c r="C104" s="25" t="s">
        <v>158</v>
      </c>
      <c r="D104" s="24" t="s">
        <v>28</v>
      </c>
      <c r="E104" s="25" t="s">
        <v>159</v>
      </c>
    </row>
    <row r="105" spans="1:26" ht="41.45" customHeight="1">
      <c r="B105" s="305" t="s">
        <v>160</v>
      </c>
      <c r="C105" s="306">
        <v>20</v>
      </c>
      <c r="D105" s="306">
        <v>0</v>
      </c>
      <c r="E105" s="1781">
        <f>+D105+D106+D107</f>
        <v>0</v>
      </c>
    </row>
    <row r="106" spans="1:26">
      <c r="B106" s="305" t="s">
        <v>161</v>
      </c>
      <c r="C106" s="300">
        <v>30</v>
      </c>
      <c r="D106" s="337">
        <v>0</v>
      </c>
      <c r="E106" s="1561"/>
    </row>
    <row r="107" spans="1:26" ht="15.75" thickBot="1">
      <c r="B107" s="305" t="s">
        <v>162</v>
      </c>
      <c r="C107" s="307">
        <v>40</v>
      </c>
      <c r="D107" s="307">
        <v>0</v>
      </c>
      <c r="E107" s="1782"/>
    </row>
    <row r="109" spans="1:26" ht="15.75" thickBot="1"/>
    <row r="110" spans="1:26" ht="27" thickBot="1">
      <c r="B110" s="1771" t="s">
        <v>163</v>
      </c>
      <c r="C110" s="1772"/>
      <c r="D110" s="1772"/>
      <c r="E110" s="1772"/>
      <c r="F110" s="1772"/>
      <c r="G110" s="1772"/>
      <c r="H110" s="1772"/>
      <c r="I110" s="1772"/>
      <c r="J110" s="1772"/>
      <c r="K110" s="1772"/>
      <c r="L110" s="1772"/>
      <c r="M110" s="1772"/>
      <c r="N110" s="1773"/>
    </row>
    <row r="112" spans="1:26" ht="76.5" customHeight="1">
      <c r="B112" s="9" t="s">
        <v>88</v>
      </c>
      <c r="C112" s="9" t="s">
        <v>89</v>
      </c>
      <c r="D112" s="9" t="s">
        <v>90</v>
      </c>
      <c r="E112" s="9" t="s">
        <v>91</v>
      </c>
      <c r="F112" s="9" t="s">
        <v>92</v>
      </c>
      <c r="G112" s="9" t="s">
        <v>93</v>
      </c>
      <c r="H112" s="9" t="s">
        <v>94</v>
      </c>
      <c r="I112" s="9" t="s">
        <v>95</v>
      </c>
      <c r="J112" s="1522" t="s">
        <v>96</v>
      </c>
      <c r="K112" s="1529"/>
      <c r="L112" s="1523"/>
      <c r="M112" s="9" t="s">
        <v>97</v>
      </c>
      <c r="N112" s="9" t="s">
        <v>992</v>
      </c>
      <c r="O112" s="9" t="s">
        <v>993</v>
      </c>
      <c r="P112" s="1522" t="s">
        <v>79</v>
      </c>
      <c r="Q112" s="1523"/>
    </row>
    <row r="113" spans="2:17" ht="106.5" customHeight="1">
      <c r="B113" s="308" t="s">
        <v>1495</v>
      </c>
      <c r="C113" s="308" t="s">
        <v>1185</v>
      </c>
      <c r="D113" s="308" t="s">
        <v>6194</v>
      </c>
      <c r="E113" s="309">
        <v>31419637</v>
      </c>
      <c r="F113" s="309" t="s">
        <v>6195</v>
      </c>
      <c r="G113" s="309" t="s">
        <v>1793</v>
      </c>
      <c r="H113" s="738">
        <v>36111</v>
      </c>
      <c r="I113" s="310" t="s">
        <v>5</v>
      </c>
      <c r="J113" s="289" t="s">
        <v>3521</v>
      </c>
      <c r="K113" s="290" t="s">
        <v>6196</v>
      </c>
      <c r="L113" s="290" t="s">
        <v>6197</v>
      </c>
      <c r="M113" s="265" t="s">
        <v>18</v>
      </c>
      <c r="N113" s="265" t="s">
        <v>19</v>
      </c>
      <c r="O113" s="265" t="s">
        <v>18</v>
      </c>
      <c r="P113" s="1539" t="s">
        <v>6198</v>
      </c>
      <c r="Q113" s="1539"/>
    </row>
    <row r="114" spans="2:17" ht="114" customHeight="1">
      <c r="B114" s="308" t="s">
        <v>1075</v>
      </c>
      <c r="C114" s="308" t="s">
        <v>1185</v>
      </c>
      <c r="D114" s="308" t="s">
        <v>6199</v>
      </c>
      <c r="E114" s="309">
        <v>38435550</v>
      </c>
      <c r="F114" s="309" t="s">
        <v>277</v>
      </c>
      <c r="G114" s="1222" t="s">
        <v>1105</v>
      </c>
      <c r="H114" s="738">
        <v>30555</v>
      </c>
      <c r="I114" s="310" t="s">
        <v>1881</v>
      </c>
      <c r="J114" s="310" t="s">
        <v>1881</v>
      </c>
      <c r="K114" s="310" t="s">
        <v>1881</v>
      </c>
      <c r="L114" s="310" t="s">
        <v>1881</v>
      </c>
      <c r="M114" s="265" t="s">
        <v>19</v>
      </c>
      <c r="N114" s="265" t="s">
        <v>19</v>
      </c>
      <c r="O114" s="265" t="s">
        <v>18</v>
      </c>
      <c r="P114" s="1539" t="s">
        <v>6200</v>
      </c>
      <c r="Q114" s="1539"/>
    </row>
    <row r="115" spans="2:17" ht="95.25" customHeight="1">
      <c r="B115" s="308" t="s">
        <v>227</v>
      </c>
      <c r="C115" s="308" t="s">
        <v>1185</v>
      </c>
      <c r="D115" s="308" t="s">
        <v>3651</v>
      </c>
      <c r="E115" s="309">
        <v>29806424</v>
      </c>
      <c r="F115" s="309" t="s">
        <v>457</v>
      </c>
      <c r="G115" s="309" t="s">
        <v>1881</v>
      </c>
      <c r="H115" s="268" t="s">
        <v>1881</v>
      </c>
      <c r="I115" s="309" t="s">
        <v>1881</v>
      </c>
      <c r="J115" s="309" t="s">
        <v>1881</v>
      </c>
      <c r="K115" s="309" t="s">
        <v>1881</v>
      </c>
      <c r="L115" s="309" t="s">
        <v>1881</v>
      </c>
      <c r="M115" s="265" t="s">
        <v>18</v>
      </c>
      <c r="N115" s="265" t="s">
        <v>19</v>
      </c>
      <c r="O115" s="265" t="s">
        <v>18</v>
      </c>
      <c r="P115" s="1539" t="s">
        <v>3652</v>
      </c>
      <c r="Q115" s="1539"/>
    </row>
    <row r="116" spans="2:17" ht="95.25" customHeight="1">
      <c r="B116" s="265" t="s">
        <v>3653</v>
      </c>
      <c r="C116" s="265" t="s">
        <v>1185</v>
      </c>
      <c r="D116" s="217" t="s">
        <v>3654</v>
      </c>
      <c r="E116" s="265">
        <v>94512020</v>
      </c>
      <c r="F116" s="265" t="s">
        <v>3655</v>
      </c>
      <c r="G116" s="309" t="s">
        <v>1881</v>
      </c>
      <c r="H116" s="268" t="s">
        <v>1881</v>
      </c>
      <c r="I116" s="309" t="s">
        <v>1881</v>
      </c>
      <c r="J116" s="309" t="s">
        <v>1881</v>
      </c>
      <c r="K116" s="309" t="s">
        <v>1881</v>
      </c>
      <c r="L116" s="309" t="s">
        <v>1881</v>
      </c>
      <c r="M116" s="265" t="s">
        <v>18</v>
      </c>
      <c r="N116" s="265" t="s">
        <v>5</v>
      </c>
      <c r="O116" s="265" t="s">
        <v>5</v>
      </c>
      <c r="P116" s="1574" t="s">
        <v>3656</v>
      </c>
      <c r="Q116" s="1575"/>
    </row>
    <row r="117" spans="2:17" ht="150">
      <c r="B117" s="265" t="s">
        <v>3657</v>
      </c>
      <c r="C117" s="265" t="s">
        <v>1185</v>
      </c>
      <c r="D117" s="217" t="s">
        <v>3658</v>
      </c>
      <c r="E117" s="265">
        <v>94525376</v>
      </c>
      <c r="F117" s="265" t="s">
        <v>1751</v>
      </c>
      <c r="G117" s="265" t="s">
        <v>3659</v>
      </c>
      <c r="H117" s="172">
        <v>38444</v>
      </c>
      <c r="I117" s="265" t="s">
        <v>5</v>
      </c>
      <c r="J117" s="265" t="s">
        <v>3521</v>
      </c>
      <c r="K117" s="298" t="s">
        <v>3660</v>
      </c>
      <c r="L117" s="217" t="s">
        <v>3661</v>
      </c>
      <c r="M117" s="265" t="s">
        <v>18</v>
      </c>
      <c r="N117" s="265" t="s">
        <v>5</v>
      </c>
      <c r="O117" s="265" t="s">
        <v>5</v>
      </c>
      <c r="P117" s="1574" t="s">
        <v>3656</v>
      </c>
      <c r="Q117" s="1575"/>
    </row>
    <row r="118" spans="2:17" ht="105">
      <c r="B118" s="265" t="s">
        <v>3662</v>
      </c>
      <c r="C118" s="265" t="s">
        <v>1185</v>
      </c>
      <c r="D118" s="217" t="s">
        <v>3663</v>
      </c>
      <c r="E118" s="265">
        <v>1017194043</v>
      </c>
      <c r="F118" s="265" t="s">
        <v>749</v>
      </c>
      <c r="G118" s="265" t="s">
        <v>3664</v>
      </c>
      <c r="H118" s="172" t="s">
        <v>1881</v>
      </c>
      <c r="I118" s="265" t="s">
        <v>5</v>
      </c>
      <c r="J118" s="265" t="s">
        <v>3521</v>
      </c>
      <c r="K118" s="298" t="s">
        <v>3665</v>
      </c>
      <c r="L118" s="217" t="s">
        <v>3666</v>
      </c>
      <c r="M118" s="265" t="s">
        <v>18</v>
      </c>
      <c r="N118" s="265" t="s">
        <v>5</v>
      </c>
      <c r="O118" s="265" t="s">
        <v>5</v>
      </c>
      <c r="P118" s="1574" t="s">
        <v>3656</v>
      </c>
      <c r="Q118" s="1575"/>
    </row>
    <row r="119" spans="2:17">
      <c r="B119" s="257"/>
      <c r="C119" s="257"/>
      <c r="D119" s="257"/>
      <c r="E119" s="257"/>
      <c r="F119" s="257"/>
      <c r="G119" s="257"/>
      <c r="H119" s="800"/>
      <c r="I119" s="257"/>
      <c r="J119" s="257"/>
      <c r="K119" s="801"/>
      <c r="L119" s="456"/>
      <c r="M119" s="257"/>
      <c r="N119" s="257"/>
      <c r="O119" s="257"/>
      <c r="P119" s="783"/>
      <c r="Q119" s="783"/>
    </row>
    <row r="120" spans="2:17" ht="15.75" thickBot="1"/>
    <row r="121" spans="2:17" ht="54" customHeight="1">
      <c r="B121" s="146" t="s">
        <v>17</v>
      </c>
      <c r="C121" s="146" t="s">
        <v>157</v>
      </c>
      <c r="D121" s="9" t="s">
        <v>158</v>
      </c>
      <c r="E121" s="146" t="s">
        <v>28</v>
      </c>
      <c r="F121" s="25" t="s">
        <v>228</v>
      </c>
      <c r="G121" s="26"/>
    </row>
    <row r="122" spans="2:17" ht="120.75" customHeight="1">
      <c r="B122" s="1783" t="s">
        <v>229</v>
      </c>
      <c r="C122" s="311" t="s">
        <v>230</v>
      </c>
      <c r="D122" s="337">
        <v>25</v>
      </c>
      <c r="E122" s="337"/>
      <c r="F122" s="1541">
        <f>+E122+E123+E124</f>
        <v>0</v>
      </c>
      <c r="G122" s="27"/>
    </row>
    <row r="123" spans="2:17" ht="76.150000000000006" customHeight="1">
      <c r="B123" s="1783"/>
      <c r="C123" s="311" t="s">
        <v>231</v>
      </c>
      <c r="D123" s="395">
        <v>25</v>
      </c>
      <c r="E123" s="337"/>
      <c r="F123" s="1542"/>
      <c r="G123" s="27"/>
    </row>
    <row r="124" spans="2:17" ht="69" customHeight="1">
      <c r="B124" s="1783"/>
      <c r="C124" s="311" t="s">
        <v>232</v>
      </c>
      <c r="D124" s="337">
        <v>10</v>
      </c>
      <c r="E124" s="337"/>
      <c r="F124" s="1543"/>
      <c r="G124" s="27"/>
    </row>
    <row r="125" spans="2:17">
      <c r="C125"/>
    </row>
    <row r="127" spans="2:17">
      <c r="B127" s="8" t="s">
        <v>233</v>
      </c>
    </row>
    <row r="130" spans="2:5">
      <c r="B130" s="264" t="s">
        <v>17</v>
      </c>
      <c r="C130" s="264" t="s">
        <v>27</v>
      </c>
      <c r="D130" s="146" t="s">
        <v>28</v>
      </c>
      <c r="E130" s="146" t="s">
        <v>29</v>
      </c>
    </row>
    <row r="131" spans="2:5" ht="28.5">
      <c r="B131" s="269" t="s">
        <v>1076</v>
      </c>
      <c r="C131" s="270">
        <v>40</v>
      </c>
      <c r="D131" s="337">
        <f>+E105</f>
        <v>0</v>
      </c>
      <c r="E131" s="1560">
        <f>+D131+D132</f>
        <v>0</v>
      </c>
    </row>
    <row r="132" spans="2:5" ht="42.75">
      <c r="B132" s="269" t="s">
        <v>1077</v>
      </c>
      <c r="C132" s="270">
        <v>60</v>
      </c>
      <c r="D132" s="337">
        <f>+F122</f>
        <v>0</v>
      </c>
      <c r="E132" s="1562"/>
    </row>
  </sheetData>
  <mergeCells count="70">
    <mergeCell ref="E131:E132"/>
    <mergeCell ref="P114:Q114"/>
    <mergeCell ref="P115:Q115"/>
    <mergeCell ref="P116:Q116"/>
    <mergeCell ref="P117:Q117"/>
    <mergeCell ref="P118:Q118"/>
    <mergeCell ref="B122:B124"/>
    <mergeCell ref="F122:F124"/>
    <mergeCell ref="B94:N94"/>
    <mergeCell ref="E105:E107"/>
    <mergeCell ref="B110:N110"/>
    <mergeCell ref="J112:L112"/>
    <mergeCell ref="G79:G80"/>
    <mergeCell ref="P112:Q112"/>
    <mergeCell ref="P113:Q113"/>
    <mergeCell ref="P82:Q82"/>
    <mergeCell ref="P83:Q83"/>
    <mergeCell ref="P84:Q84"/>
    <mergeCell ref="P78:Q78"/>
    <mergeCell ref="D87:E87"/>
    <mergeCell ref="D88:E88"/>
    <mergeCell ref="B91:N91"/>
    <mergeCell ref="O91:P91"/>
    <mergeCell ref="H79:H80"/>
    <mergeCell ref="I79:I80"/>
    <mergeCell ref="M79:M80"/>
    <mergeCell ref="N79:N80"/>
    <mergeCell ref="P79:Q79"/>
    <mergeCell ref="P80:Q80"/>
    <mergeCell ref="B79:B80"/>
    <mergeCell ref="C79:C80"/>
    <mergeCell ref="D79:D80"/>
    <mergeCell ref="E79:E80"/>
    <mergeCell ref="F79:F80"/>
    <mergeCell ref="P72:Q72"/>
    <mergeCell ref="B73:B78"/>
    <mergeCell ref="C73:C78"/>
    <mergeCell ref="D73:D78"/>
    <mergeCell ref="E73:E78"/>
    <mergeCell ref="F73:F78"/>
    <mergeCell ref="G73:G78"/>
    <mergeCell ref="H73:H78"/>
    <mergeCell ref="I73:I78"/>
    <mergeCell ref="M73:M78"/>
    <mergeCell ref="O73:O80"/>
    <mergeCell ref="P73:Q73"/>
    <mergeCell ref="P74:Q74"/>
    <mergeCell ref="P75:Q75"/>
    <mergeCell ref="P76:Q76"/>
    <mergeCell ref="P77:Q77"/>
    <mergeCell ref="J71:L71"/>
    <mergeCell ref="P71:Q71"/>
    <mergeCell ref="C10:E10"/>
    <mergeCell ref="B14:C15"/>
    <mergeCell ref="B16:C16"/>
    <mergeCell ref="E35:E36"/>
    <mergeCell ref="B52:B53"/>
    <mergeCell ref="C52:C53"/>
    <mergeCell ref="D52:E52"/>
    <mergeCell ref="C56:N56"/>
    <mergeCell ref="B58:N58"/>
    <mergeCell ref="O61:P61"/>
    <mergeCell ref="O62:P62"/>
    <mergeCell ref="B68:N68"/>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10" zoomScale="70" zoomScaleNormal="70"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21</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21</v>
      </c>
      <c r="E15" s="251">
        <v>1252968600</v>
      </c>
      <c r="F15" s="753">
        <v>600</v>
      </c>
      <c r="G15" s="316"/>
      <c r="I15" s="252"/>
      <c r="J15" s="252"/>
      <c r="K15" s="252"/>
      <c r="L15" s="252"/>
      <c r="M15" s="252"/>
      <c r="N15" s="2"/>
    </row>
    <row r="16" spans="2:16" ht="15.75" thickBot="1">
      <c r="B16" s="1765" t="s">
        <v>13</v>
      </c>
      <c r="C16" s="1766"/>
      <c r="D16" s="249"/>
      <c r="E16" s="251">
        <v>1253968600</v>
      </c>
      <c r="F16" s="753">
        <v>600</v>
      </c>
      <c r="G16" s="316"/>
      <c r="H16" s="253"/>
      <c r="I16" s="248"/>
      <c r="J16" s="248"/>
      <c r="K16" s="248"/>
      <c r="L16" s="248"/>
      <c r="M16" s="248"/>
      <c r="N16" s="254"/>
    </row>
    <row r="17" spans="1:17" ht="45.75" thickBot="1">
      <c r="A17" s="255"/>
      <c r="B17" s="256" t="s">
        <v>14</v>
      </c>
      <c r="C17" s="256" t="s">
        <v>15</v>
      </c>
      <c r="E17" s="250"/>
      <c r="F17" s="250"/>
      <c r="G17" s="250"/>
      <c r="H17" s="250"/>
      <c r="I17" s="257"/>
      <c r="J17" s="257"/>
      <c r="K17" s="257"/>
      <c r="L17" s="257"/>
      <c r="M17" s="257"/>
    </row>
    <row r="18" spans="1:17" ht="15.75" thickBot="1">
      <c r="A18" s="258">
        <v>1</v>
      </c>
      <c r="C18" s="755">
        <f>+F16*0.8</f>
        <v>480</v>
      </c>
      <c r="D18" s="224"/>
      <c r="E18" s="225">
        <f>E16</f>
        <v>1253968600</v>
      </c>
      <c r="F18" s="7"/>
      <c r="G18" s="7"/>
      <c r="H18" s="7"/>
      <c r="I18" s="260"/>
      <c r="J18" s="260"/>
      <c r="K18" s="260"/>
      <c r="L18" s="260"/>
      <c r="M18" s="260"/>
    </row>
    <row r="19" spans="1:17">
      <c r="A19" s="261"/>
      <c r="C19" s="262"/>
      <c r="D19" s="252"/>
      <c r="E19" s="263"/>
      <c r="F19" s="7"/>
      <c r="G19" s="7"/>
      <c r="H19" s="7"/>
      <c r="I19" s="260"/>
      <c r="J19" s="260"/>
      <c r="K19" s="260"/>
      <c r="L19" s="260"/>
      <c r="M19" s="260"/>
    </row>
    <row r="20" spans="1:17">
      <c r="A20" s="261"/>
      <c r="C20" s="262"/>
      <c r="D20" s="252"/>
      <c r="E20" s="263"/>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ht="32.25" customHeight="1">
      <c r="A24" s="261"/>
      <c r="B24" s="265" t="s">
        <v>20</v>
      </c>
      <c r="C24" s="337"/>
      <c r="D24" s="337" t="s">
        <v>21</v>
      </c>
      <c r="E24" s="1810"/>
      <c r="F24" s="1811"/>
      <c r="G24" s="1811"/>
      <c r="H24" s="1811"/>
      <c r="I24" s="1811"/>
      <c r="J24" s="1811"/>
      <c r="K24" s="1811"/>
      <c r="L24" s="1811"/>
      <c r="M24" s="1811"/>
      <c r="N24" s="1811"/>
      <c r="O24" s="1811"/>
      <c r="P24" s="1811"/>
      <c r="Q24" s="1811"/>
    </row>
    <row r="25" spans="1:17">
      <c r="A25" s="261"/>
      <c r="B25" s="265" t="s">
        <v>22</v>
      </c>
      <c r="C25" s="337"/>
      <c r="D25" s="337" t="s">
        <v>21</v>
      </c>
      <c r="E25"/>
      <c r="F25"/>
      <c r="G25"/>
      <c r="H25"/>
      <c r="I25" s="248"/>
      <c r="J25" s="248"/>
      <c r="K25" s="248"/>
      <c r="L25" s="248"/>
      <c r="M25" s="248"/>
      <c r="N25" s="2"/>
    </row>
    <row r="26" spans="1:17">
      <c r="A26" s="261"/>
      <c r="B26" s="265" t="s">
        <v>23</v>
      </c>
      <c r="C26" s="337" t="s">
        <v>21</v>
      </c>
      <c r="D26" s="337"/>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5" t="s">
        <v>240</v>
      </c>
      <c r="C28" s="337" t="s">
        <v>21</v>
      </c>
      <c r="D28" s="337"/>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c r="C30"/>
      <c r="D30"/>
      <c r="E30"/>
      <c r="F30"/>
      <c r="G30"/>
      <c r="H30"/>
      <c r="I30" s="248"/>
      <c r="J30" s="248"/>
      <c r="K30" s="248"/>
      <c r="L30" s="248"/>
      <c r="M30" s="248"/>
      <c r="N30" s="2"/>
    </row>
    <row r="31" spans="1:17">
      <c r="A31" s="261"/>
      <c r="B31" s="8" t="s">
        <v>26</v>
      </c>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0</v>
      </c>
      <c r="F35"/>
      <c r="G35"/>
      <c r="H35"/>
      <c r="I35" s="248"/>
      <c r="J35" s="248"/>
      <c r="K35" s="248"/>
      <c r="L35" s="248"/>
      <c r="M35" s="248"/>
      <c r="N35" s="2"/>
    </row>
    <row r="36" spans="1:26" ht="42.75">
      <c r="A36" s="261"/>
      <c r="B36" s="269" t="s">
        <v>31</v>
      </c>
      <c r="C36" s="270">
        <v>60</v>
      </c>
      <c r="D36" s="337">
        <f>+F138</f>
        <v>0</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ht="15.75" thickBot="1">
      <c r="M38" s="1521" t="s">
        <v>518</v>
      </c>
      <c r="N38" s="1521"/>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50">
      <c r="A42" s="14">
        <v>1</v>
      </c>
      <c r="B42" s="15" t="s">
        <v>3521</v>
      </c>
      <c r="C42" s="16" t="s">
        <v>3521</v>
      </c>
      <c r="D42" s="16" t="s">
        <v>3522</v>
      </c>
      <c r="E42" s="441" t="s">
        <v>3523</v>
      </c>
      <c r="F42" s="281" t="s">
        <v>18</v>
      </c>
      <c r="G42" s="274" t="s">
        <v>5</v>
      </c>
      <c r="H42" s="275">
        <v>40070</v>
      </c>
      <c r="I42" s="275">
        <v>40178</v>
      </c>
      <c r="J42" s="276" t="s">
        <v>19</v>
      </c>
      <c r="K42" s="705">
        <v>0</v>
      </c>
      <c r="L42" s="107">
        <v>3.6</v>
      </c>
      <c r="M42" s="441">
        <v>5276</v>
      </c>
      <c r="N42" s="277" t="s">
        <v>5</v>
      </c>
      <c r="O42" s="278">
        <v>581476721</v>
      </c>
      <c r="P42" s="503" t="s">
        <v>6146</v>
      </c>
      <c r="Q42" s="323" t="s">
        <v>6147</v>
      </c>
      <c r="R42" s="279"/>
      <c r="S42" s="279"/>
      <c r="T42" s="279"/>
      <c r="U42" s="279"/>
      <c r="V42" s="279"/>
      <c r="W42" s="279"/>
      <c r="X42" s="279"/>
      <c r="Y42" s="279"/>
      <c r="Z42" s="279"/>
    </row>
    <row r="43" spans="1:26" s="147" customFormat="1" ht="150">
      <c r="A43" s="14">
        <f>+A42+1</f>
        <v>2</v>
      </c>
      <c r="B43" s="15" t="s">
        <v>3521</v>
      </c>
      <c r="C43" s="16" t="s">
        <v>3521</v>
      </c>
      <c r="D43" s="16" t="s">
        <v>3522</v>
      </c>
      <c r="E43" s="441" t="s">
        <v>3667</v>
      </c>
      <c r="F43" s="281" t="s">
        <v>18</v>
      </c>
      <c r="G43" s="281" t="s">
        <v>5</v>
      </c>
      <c r="H43" s="275">
        <v>40212</v>
      </c>
      <c r="I43" s="275">
        <v>40392</v>
      </c>
      <c r="J43" s="276" t="s">
        <v>19</v>
      </c>
      <c r="K43" s="705">
        <v>0</v>
      </c>
      <c r="L43" s="107">
        <v>6</v>
      </c>
      <c r="M43" s="441">
        <v>5276</v>
      </c>
      <c r="N43" s="277" t="s">
        <v>5</v>
      </c>
      <c r="O43" s="278">
        <v>448319748</v>
      </c>
      <c r="P43" s="503" t="s">
        <v>6148</v>
      </c>
      <c r="Q43" s="323" t="s">
        <v>6149</v>
      </c>
      <c r="R43" s="279"/>
      <c r="S43" s="279"/>
      <c r="T43" s="279"/>
      <c r="U43" s="279"/>
      <c r="V43" s="279"/>
      <c r="W43" s="279"/>
      <c r="X43" s="279"/>
      <c r="Y43" s="279"/>
      <c r="Z43" s="279"/>
    </row>
    <row r="44" spans="1:26" s="147" customFormat="1" ht="150">
      <c r="A44" s="14">
        <f t="shared" ref="A44:A49" si="0">+A43+1</f>
        <v>3</v>
      </c>
      <c r="B44" s="15" t="s">
        <v>3521</v>
      </c>
      <c r="C44" s="16" t="s">
        <v>3521</v>
      </c>
      <c r="D44" s="15" t="s">
        <v>3525</v>
      </c>
      <c r="E44" s="441" t="s">
        <v>3526</v>
      </c>
      <c r="F44" s="281" t="s">
        <v>18</v>
      </c>
      <c r="G44" s="281" t="s">
        <v>5</v>
      </c>
      <c r="H44" s="275">
        <v>40499</v>
      </c>
      <c r="I44" s="275">
        <v>40543</v>
      </c>
      <c r="J44" s="276" t="s">
        <v>19</v>
      </c>
      <c r="K44" s="705">
        <v>0</v>
      </c>
      <c r="L44" s="107">
        <v>1.5</v>
      </c>
      <c r="M44" s="441">
        <v>4678</v>
      </c>
      <c r="N44" s="277" t="s">
        <v>5</v>
      </c>
      <c r="O44" s="278">
        <v>689188912</v>
      </c>
      <c r="P44" s="503" t="s">
        <v>6150</v>
      </c>
      <c r="Q44" s="323" t="s">
        <v>6151</v>
      </c>
      <c r="R44" s="279"/>
      <c r="S44" s="279"/>
      <c r="T44" s="279"/>
      <c r="U44" s="279"/>
      <c r="V44" s="279"/>
      <c r="W44" s="279"/>
      <c r="X44" s="279"/>
      <c r="Y44" s="279"/>
      <c r="Z44" s="279"/>
    </row>
    <row r="45" spans="1:26" s="147" customFormat="1" ht="150">
      <c r="A45" s="14">
        <f t="shared" si="0"/>
        <v>4</v>
      </c>
      <c r="B45" s="15" t="s">
        <v>3521</v>
      </c>
      <c r="C45" s="16" t="s">
        <v>3521</v>
      </c>
      <c r="D45" s="16" t="s">
        <v>3522</v>
      </c>
      <c r="E45" s="441" t="s">
        <v>3528</v>
      </c>
      <c r="F45" s="281" t="s">
        <v>18</v>
      </c>
      <c r="G45" s="281" t="s">
        <v>5</v>
      </c>
      <c r="H45" s="275">
        <v>40617</v>
      </c>
      <c r="I45" s="275">
        <v>40908</v>
      </c>
      <c r="J45" s="276" t="s">
        <v>19</v>
      </c>
      <c r="K45" s="705">
        <v>0</v>
      </c>
      <c r="L45" s="107">
        <v>9.5</v>
      </c>
      <c r="M45" s="441">
        <v>2935</v>
      </c>
      <c r="N45" s="277" t="s">
        <v>5</v>
      </c>
      <c r="O45" s="278">
        <v>2409283383</v>
      </c>
      <c r="P45" s="503" t="s">
        <v>6152</v>
      </c>
      <c r="Q45" s="323" t="s">
        <v>6153</v>
      </c>
      <c r="R45" s="279"/>
      <c r="S45" s="279"/>
      <c r="T45" s="279"/>
      <c r="U45" s="279"/>
      <c r="V45" s="279"/>
      <c r="W45" s="279"/>
      <c r="X45" s="279"/>
      <c r="Y45" s="279"/>
      <c r="Z45" s="279"/>
    </row>
    <row r="46" spans="1:26" s="147" customFormat="1" ht="150">
      <c r="A46" s="14">
        <f t="shared" si="0"/>
        <v>5</v>
      </c>
      <c r="B46" s="15" t="s">
        <v>3521</v>
      </c>
      <c r="C46" s="16" t="s">
        <v>3521</v>
      </c>
      <c r="D46" s="18" t="s">
        <v>3669</v>
      </c>
      <c r="E46" s="14" t="s">
        <v>3670</v>
      </c>
      <c r="F46" s="281" t="s">
        <v>18</v>
      </c>
      <c r="G46" s="281" t="s">
        <v>5</v>
      </c>
      <c r="H46" s="275">
        <v>40823</v>
      </c>
      <c r="I46" s="275">
        <v>41250</v>
      </c>
      <c r="J46" s="276" t="s">
        <v>19</v>
      </c>
      <c r="K46" s="705">
        <v>0</v>
      </c>
      <c r="L46" s="107">
        <v>13.9</v>
      </c>
      <c r="M46" s="441">
        <v>130</v>
      </c>
      <c r="N46" s="277" t="s">
        <v>5</v>
      </c>
      <c r="O46" s="278">
        <v>515703000</v>
      </c>
      <c r="P46" s="503" t="s">
        <v>6154</v>
      </c>
      <c r="Q46" s="323" t="s">
        <v>6155</v>
      </c>
      <c r="R46" s="279"/>
      <c r="S46" s="279"/>
      <c r="T46" s="279"/>
      <c r="U46" s="279"/>
      <c r="V46" s="279"/>
      <c r="W46" s="279"/>
      <c r="X46" s="279"/>
      <c r="Y46" s="279"/>
      <c r="Z46" s="279"/>
    </row>
    <row r="47" spans="1:26" s="147" customFormat="1" ht="150">
      <c r="A47" s="14">
        <f t="shared" si="0"/>
        <v>6</v>
      </c>
      <c r="B47" s="15" t="s">
        <v>3521</v>
      </c>
      <c r="C47" s="16" t="s">
        <v>3521</v>
      </c>
      <c r="D47" s="16" t="s">
        <v>3522</v>
      </c>
      <c r="E47" s="441">
        <v>1274</v>
      </c>
      <c r="F47" s="281" t="s">
        <v>18</v>
      </c>
      <c r="G47" s="281" t="s">
        <v>5</v>
      </c>
      <c r="H47" s="275">
        <v>41061</v>
      </c>
      <c r="I47" s="275">
        <v>41274</v>
      </c>
      <c r="J47" s="276" t="s">
        <v>19</v>
      </c>
      <c r="K47" s="705">
        <v>0</v>
      </c>
      <c r="L47" s="107">
        <v>7</v>
      </c>
      <c r="M47" s="441">
        <v>2000</v>
      </c>
      <c r="N47" s="277" t="s">
        <v>5</v>
      </c>
      <c r="O47" s="278">
        <v>1082274954</v>
      </c>
      <c r="P47" s="503" t="s">
        <v>6156</v>
      </c>
      <c r="Q47" s="323" t="s">
        <v>6151</v>
      </c>
      <c r="R47" s="279"/>
      <c r="S47" s="279"/>
      <c r="T47" s="279"/>
      <c r="U47" s="279"/>
      <c r="V47" s="279"/>
      <c r="W47" s="279"/>
      <c r="X47" s="279"/>
      <c r="Y47" s="279"/>
      <c r="Z47" s="279"/>
    </row>
    <row r="48" spans="1:26" s="147" customFormat="1" ht="150">
      <c r="A48" s="14">
        <f t="shared" si="0"/>
        <v>7</v>
      </c>
      <c r="B48" s="15" t="s">
        <v>3521</v>
      </c>
      <c r="C48" s="16" t="s">
        <v>3521</v>
      </c>
      <c r="D48" s="16" t="s">
        <v>3522</v>
      </c>
      <c r="E48" s="441">
        <v>381</v>
      </c>
      <c r="F48" s="281" t="s">
        <v>18</v>
      </c>
      <c r="G48" s="281" t="s">
        <v>5</v>
      </c>
      <c r="H48" s="275">
        <v>41472</v>
      </c>
      <c r="I48" s="275">
        <v>41639</v>
      </c>
      <c r="J48" s="276" t="s">
        <v>19</v>
      </c>
      <c r="K48" s="705">
        <v>0</v>
      </c>
      <c r="L48" s="107">
        <v>5.5</v>
      </c>
      <c r="M48" s="441">
        <v>3865</v>
      </c>
      <c r="N48" s="277" t="s">
        <v>5</v>
      </c>
      <c r="O48" s="278">
        <v>1514919480</v>
      </c>
      <c r="P48" s="503" t="s">
        <v>6157</v>
      </c>
      <c r="Q48" s="323" t="s">
        <v>6151</v>
      </c>
      <c r="R48" s="279"/>
      <c r="S48" s="279"/>
      <c r="T48" s="279"/>
      <c r="U48" s="279"/>
      <c r="V48" s="279"/>
      <c r="W48" s="279"/>
      <c r="X48" s="279"/>
      <c r="Y48" s="279"/>
      <c r="Z48" s="279"/>
    </row>
    <row r="49" spans="1:26" s="147" customFormat="1" ht="150">
      <c r="A49" s="14">
        <f t="shared" si="0"/>
        <v>8</v>
      </c>
      <c r="B49" s="15" t="s">
        <v>3521</v>
      </c>
      <c r="C49" s="16" t="s">
        <v>3521</v>
      </c>
      <c r="D49" s="15" t="s">
        <v>3522</v>
      </c>
      <c r="E49" s="441">
        <v>577</v>
      </c>
      <c r="F49" s="281" t="s">
        <v>18</v>
      </c>
      <c r="G49" s="281" t="s">
        <v>5</v>
      </c>
      <c r="H49" s="275" t="s">
        <v>6158</v>
      </c>
      <c r="I49" s="275">
        <v>41471</v>
      </c>
      <c r="J49" s="276" t="s">
        <v>19</v>
      </c>
      <c r="K49" s="705">
        <v>0</v>
      </c>
      <c r="L49" s="107">
        <v>7.1</v>
      </c>
      <c r="M49" s="441">
        <v>2712</v>
      </c>
      <c r="N49" s="277" t="s">
        <v>5</v>
      </c>
      <c r="O49" s="278">
        <v>537662679</v>
      </c>
      <c r="P49" s="503" t="s">
        <v>6159</v>
      </c>
      <c r="Q49" s="323" t="s">
        <v>6155</v>
      </c>
      <c r="R49" s="279"/>
      <c r="S49" s="279"/>
      <c r="T49" s="279"/>
      <c r="U49" s="279"/>
      <c r="V49" s="279"/>
      <c r="W49" s="279"/>
      <c r="X49" s="279"/>
      <c r="Y49" s="279"/>
      <c r="Z49" s="279"/>
    </row>
    <row r="50" spans="1:26" s="147" customFormat="1">
      <c r="A50" s="14"/>
      <c r="B50" s="17" t="s">
        <v>29</v>
      </c>
      <c r="C50" s="16"/>
      <c r="D50" s="15"/>
      <c r="E50" s="303"/>
      <c r="F50" s="281"/>
      <c r="G50" s="281"/>
      <c r="H50" s="281"/>
      <c r="I50" s="276"/>
      <c r="J50" s="276"/>
      <c r="K50" s="282">
        <f t="shared" ref="K50" si="1">SUM(K42:K49)</f>
        <v>0</v>
      </c>
      <c r="L50" s="282">
        <f t="shared" ref="L50:N50" si="2">SUM(L42:L49)</f>
        <v>54.1</v>
      </c>
      <c r="M50" s="283">
        <f t="shared" si="2"/>
        <v>26872</v>
      </c>
      <c r="N50" s="282">
        <f t="shared" si="2"/>
        <v>0</v>
      </c>
      <c r="O50" s="278"/>
      <c r="P50" s="278"/>
      <c r="Q50" s="18"/>
    </row>
    <row r="51" spans="1:26" s="284" customFormat="1">
      <c r="E51" s="285"/>
    </row>
    <row r="52" spans="1:26" s="284" customFormat="1">
      <c r="B52" s="1550" t="s">
        <v>57</v>
      </c>
      <c r="C52" s="1550" t="s">
        <v>58</v>
      </c>
      <c r="D52" s="1552" t="s">
        <v>59</v>
      </c>
      <c r="E52" s="1552"/>
    </row>
    <row r="53" spans="1:26" s="284" customFormat="1">
      <c r="B53" s="1551"/>
      <c r="C53" s="1551"/>
      <c r="D53" s="324" t="s">
        <v>60</v>
      </c>
      <c r="E53" s="325" t="s">
        <v>61</v>
      </c>
    </row>
    <row r="54" spans="1:26" s="284" customFormat="1" ht="30.6" customHeight="1">
      <c r="B54" s="19" t="s">
        <v>62</v>
      </c>
      <c r="C54" s="286">
        <f>+K50</f>
        <v>0</v>
      </c>
      <c r="D54" s="300"/>
      <c r="E54" s="300" t="s">
        <v>21</v>
      </c>
      <c r="F54" s="1810"/>
      <c r="G54" s="1811"/>
      <c r="H54" s="1811"/>
      <c r="I54" s="1811"/>
      <c r="J54" s="1811"/>
      <c r="K54" s="1811"/>
      <c r="L54" s="1811"/>
      <c r="M54" s="1811"/>
      <c r="N54" s="1811"/>
      <c r="O54" s="1811"/>
      <c r="P54" s="1811"/>
      <c r="Q54" s="1811"/>
      <c r="R54" s="1811"/>
    </row>
    <row r="55" spans="1:26" s="284" customFormat="1" ht="30" customHeight="1">
      <c r="B55" s="19" t="s">
        <v>64</v>
      </c>
      <c r="C55" s="286">
        <f>+M50</f>
        <v>26872</v>
      </c>
      <c r="D55" s="300"/>
      <c r="E55" s="300" t="s">
        <v>21</v>
      </c>
    </row>
    <row r="56" spans="1:26" s="284" customFormat="1">
      <c r="B56" s="288"/>
      <c r="C56" s="1769"/>
      <c r="D56" s="1769"/>
      <c r="E56" s="1769"/>
      <c r="F56" s="1769"/>
      <c r="G56" s="1769"/>
      <c r="H56" s="1769"/>
      <c r="I56" s="1769"/>
      <c r="J56" s="1769"/>
      <c r="K56" s="1769"/>
      <c r="L56" s="1769"/>
      <c r="M56" s="1769"/>
      <c r="N56" s="1769"/>
    </row>
    <row r="57" spans="1:26" ht="28.15" customHeight="1" thickBot="1"/>
    <row r="58" spans="1:26" ht="27" thickBot="1">
      <c r="B58" s="1770" t="s">
        <v>65</v>
      </c>
      <c r="C58" s="1770"/>
      <c r="D58" s="1770"/>
      <c r="E58" s="1770"/>
      <c r="F58" s="1770"/>
      <c r="G58" s="1770"/>
      <c r="H58" s="1770"/>
      <c r="I58" s="1770"/>
      <c r="J58" s="1770"/>
      <c r="K58" s="1770"/>
      <c r="L58" s="1770"/>
      <c r="M58" s="1770"/>
      <c r="N58" s="1770"/>
    </row>
    <row r="61" spans="1:26"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6">
      <c r="B62" s="309" t="s">
        <v>81</v>
      </c>
      <c r="C62" s="309" t="s">
        <v>251</v>
      </c>
      <c r="D62" s="310" t="s">
        <v>6201</v>
      </c>
      <c r="E62" s="310">
        <v>600</v>
      </c>
      <c r="F62" s="196" t="s">
        <v>5</v>
      </c>
      <c r="G62" s="196" t="s">
        <v>5</v>
      </c>
      <c r="H62" s="196" t="s">
        <v>5</v>
      </c>
      <c r="I62" s="291" t="s">
        <v>18</v>
      </c>
      <c r="J62" s="291" t="s">
        <v>18</v>
      </c>
      <c r="K62" s="265" t="s">
        <v>18</v>
      </c>
      <c r="L62" s="265" t="s">
        <v>18</v>
      </c>
      <c r="M62" s="265" t="s">
        <v>18</v>
      </c>
      <c r="N62" s="265" t="s">
        <v>18</v>
      </c>
      <c r="O62" s="1767"/>
      <c r="P62" s="1768"/>
      <c r="Q62" s="265" t="s">
        <v>18</v>
      </c>
    </row>
    <row r="63" spans="1:26">
      <c r="B63" s="236" t="s">
        <v>84</v>
      </c>
    </row>
    <row r="64" spans="1:26">
      <c r="B64" s="236" t="s">
        <v>85</v>
      </c>
    </row>
    <row r="65" spans="2:17">
      <c r="B65" s="236" t="s">
        <v>86</v>
      </c>
    </row>
    <row r="67" spans="2:17" ht="15.75" thickBot="1"/>
    <row r="68" spans="2:17" ht="27" thickBot="1">
      <c r="B68" s="1771" t="s">
        <v>87</v>
      </c>
      <c r="C68" s="1772"/>
      <c r="D68" s="1772"/>
      <c r="E68" s="1772"/>
      <c r="F68" s="1772"/>
      <c r="G68" s="1772"/>
      <c r="H68" s="1772"/>
      <c r="I68" s="1772"/>
      <c r="J68" s="1772"/>
      <c r="K68" s="1772"/>
      <c r="L68" s="1772"/>
      <c r="M68" s="1772"/>
      <c r="N68" s="1773"/>
    </row>
    <row r="71" spans="2:17" ht="76.5" customHeight="1">
      <c r="B71" s="9" t="s">
        <v>88</v>
      </c>
      <c r="C71" s="9" t="s">
        <v>89</v>
      </c>
      <c r="D71" s="9" t="s">
        <v>90</v>
      </c>
      <c r="E71" s="9" t="s">
        <v>91</v>
      </c>
      <c r="F71" s="9" t="s">
        <v>92</v>
      </c>
      <c r="G71" s="9" t="s">
        <v>93</v>
      </c>
      <c r="H71" s="9" t="s">
        <v>94</v>
      </c>
      <c r="I71" s="9" t="s">
        <v>95</v>
      </c>
      <c r="J71" s="1522" t="s">
        <v>96</v>
      </c>
      <c r="K71" s="1529"/>
      <c r="L71" s="1523"/>
      <c r="M71" s="9" t="s">
        <v>97</v>
      </c>
      <c r="N71" s="9" t="s">
        <v>992</v>
      </c>
      <c r="O71" s="9" t="s">
        <v>993</v>
      </c>
      <c r="P71" s="1522" t="s">
        <v>79</v>
      </c>
      <c r="Q71" s="1523"/>
    </row>
    <row r="72" spans="2:17" ht="32.25" customHeight="1">
      <c r="B72" s="343" t="s">
        <v>356</v>
      </c>
      <c r="C72" s="343" t="s">
        <v>1823</v>
      </c>
      <c r="D72" s="309" t="s">
        <v>6202</v>
      </c>
      <c r="E72" s="268">
        <v>1061712925</v>
      </c>
      <c r="F72" s="268" t="s">
        <v>277</v>
      </c>
      <c r="G72" s="308" t="s">
        <v>278</v>
      </c>
      <c r="H72" s="738">
        <v>41087</v>
      </c>
      <c r="I72" s="1009" t="s">
        <v>1881</v>
      </c>
      <c r="J72" s="289" t="s">
        <v>1881</v>
      </c>
      <c r="K72" s="290" t="s">
        <v>1881</v>
      </c>
      <c r="L72" s="291" t="s">
        <v>1881</v>
      </c>
      <c r="M72" s="337" t="s">
        <v>18</v>
      </c>
      <c r="N72" s="337" t="s">
        <v>19</v>
      </c>
      <c r="O72" s="337" t="s">
        <v>18</v>
      </c>
      <c r="P72" s="1767" t="s">
        <v>3590</v>
      </c>
      <c r="Q72" s="1768"/>
    </row>
    <row r="73" spans="2:17" ht="74.25" customHeight="1">
      <c r="B73" s="1797" t="s">
        <v>356</v>
      </c>
      <c r="C73" s="1797" t="s">
        <v>1823</v>
      </c>
      <c r="D73" s="1582" t="s">
        <v>6203</v>
      </c>
      <c r="E73" s="1582">
        <v>94329579</v>
      </c>
      <c r="F73" s="1582" t="s">
        <v>1316</v>
      </c>
      <c r="G73" s="1797" t="s">
        <v>476</v>
      </c>
      <c r="H73" s="1812">
        <v>38105</v>
      </c>
      <c r="I73" s="1815">
        <v>124693</v>
      </c>
      <c r="J73" s="289" t="s">
        <v>6204</v>
      </c>
      <c r="K73" s="290" t="s">
        <v>1881</v>
      </c>
      <c r="L73" s="290" t="s">
        <v>6205</v>
      </c>
      <c r="M73" s="1560" t="s">
        <v>18</v>
      </c>
      <c r="N73" s="1560" t="s">
        <v>19</v>
      </c>
      <c r="O73" s="1560" t="s">
        <v>18</v>
      </c>
      <c r="P73" s="1574" t="s">
        <v>6206</v>
      </c>
      <c r="Q73" s="1575"/>
    </row>
    <row r="74" spans="2:17" ht="66" customHeight="1">
      <c r="B74" s="1798"/>
      <c r="C74" s="1798"/>
      <c r="D74" s="1583"/>
      <c r="E74" s="1583"/>
      <c r="F74" s="1583"/>
      <c r="G74" s="1798"/>
      <c r="H74" s="1813"/>
      <c r="I74" s="1816"/>
      <c r="J74" s="289" t="s">
        <v>6207</v>
      </c>
      <c r="K74" s="290" t="s">
        <v>1881</v>
      </c>
      <c r="L74" s="290" t="s">
        <v>6208</v>
      </c>
      <c r="M74" s="1561"/>
      <c r="N74" s="1562"/>
      <c r="O74" s="1561"/>
      <c r="P74" s="1574" t="s">
        <v>6209</v>
      </c>
      <c r="Q74" s="1575"/>
    </row>
    <row r="75" spans="2:17" ht="66" customHeight="1">
      <c r="B75" s="1798"/>
      <c r="C75" s="1798"/>
      <c r="D75" s="1583"/>
      <c r="E75" s="1583"/>
      <c r="F75" s="1583"/>
      <c r="G75" s="1798"/>
      <c r="H75" s="1813"/>
      <c r="I75" s="1816"/>
      <c r="J75" s="308" t="s">
        <v>6210</v>
      </c>
      <c r="K75" s="290" t="s">
        <v>1881</v>
      </c>
      <c r="L75" s="290" t="s">
        <v>1881</v>
      </c>
      <c r="M75" s="1561"/>
      <c r="N75" s="297" t="s">
        <v>19</v>
      </c>
      <c r="O75" s="1561"/>
      <c r="P75" s="1574" t="s">
        <v>6209</v>
      </c>
      <c r="Q75" s="1575"/>
    </row>
    <row r="76" spans="2:17" ht="66" customHeight="1">
      <c r="B76" s="1798"/>
      <c r="C76" s="1798"/>
      <c r="D76" s="1583"/>
      <c r="E76" s="1583"/>
      <c r="F76" s="1583"/>
      <c r="G76" s="1798"/>
      <c r="H76" s="1813"/>
      <c r="I76" s="1816"/>
      <c r="J76" s="289" t="s">
        <v>6211</v>
      </c>
      <c r="K76" s="290" t="s">
        <v>6212</v>
      </c>
      <c r="L76" s="752" t="s">
        <v>6213</v>
      </c>
      <c r="M76" s="1561"/>
      <c r="N76" s="297" t="s">
        <v>19</v>
      </c>
      <c r="O76" s="1561"/>
      <c r="P76" s="1574" t="s">
        <v>6214</v>
      </c>
      <c r="Q76" s="1575"/>
    </row>
    <row r="77" spans="2:17" ht="66" customHeight="1">
      <c r="B77" s="1798"/>
      <c r="C77" s="1798"/>
      <c r="D77" s="1583"/>
      <c r="E77" s="1583"/>
      <c r="F77" s="1583"/>
      <c r="G77" s="1798"/>
      <c r="H77" s="1813"/>
      <c r="I77" s="1816"/>
      <c r="J77" s="343" t="s">
        <v>6215</v>
      </c>
      <c r="K77" s="290" t="s">
        <v>6216</v>
      </c>
      <c r="L77" s="752" t="s">
        <v>6217</v>
      </c>
      <c r="M77" s="1561"/>
      <c r="N77" s="297" t="s">
        <v>19</v>
      </c>
      <c r="O77" s="1561"/>
      <c r="P77" s="1574" t="s">
        <v>6218</v>
      </c>
      <c r="Q77" s="1575"/>
    </row>
    <row r="78" spans="2:17" ht="66" customHeight="1">
      <c r="B78" s="1799"/>
      <c r="C78" s="1799"/>
      <c r="D78" s="1584"/>
      <c r="E78" s="1584"/>
      <c r="F78" s="1584"/>
      <c r="G78" s="1799"/>
      <c r="H78" s="1814"/>
      <c r="I78" s="1817"/>
      <c r="J78" s="343" t="s">
        <v>6219</v>
      </c>
      <c r="K78" s="290" t="s">
        <v>6220</v>
      </c>
      <c r="L78" s="752" t="s">
        <v>6221</v>
      </c>
      <c r="M78" s="1562"/>
      <c r="N78" s="297" t="s">
        <v>19</v>
      </c>
      <c r="O78" s="1562"/>
      <c r="P78" s="1574" t="s">
        <v>6218</v>
      </c>
      <c r="Q78" s="1575"/>
    </row>
    <row r="79" spans="2:17" ht="33.6" customHeight="1">
      <c r="B79" s="343" t="s">
        <v>3587</v>
      </c>
      <c r="C79" s="343" t="s">
        <v>1836</v>
      </c>
      <c r="D79" s="309" t="s">
        <v>6222</v>
      </c>
      <c r="E79" s="268">
        <v>31149723</v>
      </c>
      <c r="F79" s="268" t="s">
        <v>1316</v>
      </c>
      <c r="G79" s="308" t="s">
        <v>6223</v>
      </c>
      <c r="H79" s="771">
        <v>39620</v>
      </c>
      <c r="I79" s="784" t="s">
        <v>1881</v>
      </c>
      <c r="J79" s="289" t="s">
        <v>3521</v>
      </c>
      <c r="K79" s="290" t="s">
        <v>6224</v>
      </c>
      <c r="L79" s="291" t="s">
        <v>1881</v>
      </c>
      <c r="M79" s="337" t="s">
        <v>18</v>
      </c>
      <c r="N79" s="337" t="s">
        <v>19</v>
      </c>
      <c r="O79" s="337" t="s">
        <v>18</v>
      </c>
      <c r="P79" s="1767" t="s">
        <v>6225</v>
      </c>
      <c r="Q79" s="1768"/>
    </row>
    <row r="80" spans="2:17" ht="33.6" customHeight="1">
      <c r="B80" s="1797" t="s">
        <v>3587</v>
      </c>
      <c r="C80" s="1797" t="s">
        <v>1836</v>
      </c>
      <c r="D80" s="1797" t="s">
        <v>6226</v>
      </c>
      <c r="E80" s="1582">
        <v>10346321</v>
      </c>
      <c r="F80" s="1582" t="s">
        <v>1316</v>
      </c>
      <c r="G80" s="1797" t="s">
        <v>278</v>
      </c>
      <c r="H80" s="1800">
        <v>37567</v>
      </c>
      <c r="I80" s="1803" t="s">
        <v>1881</v>
      </c>
      <c r="J80" s="289" t="s">
        <v>6227</v>
      </c>
      <c r="K80" s="290" t="s">
        <v>6228</v>
      </c>
      <c r="L80" s="291" t="s">
        <v>1881</v>
      </c>
      <c r="M80" s="1560" t="s">
        <v>18</v>
      </c>
      <c r="N80" s="337" t="s">
        <v>19</v>
      </c>
      <c r="O80" s="1560" t="s">
        <v>18</v>
      </c>
      <c r="P80" s="1767" t="s">
        <v>6225</v>
      </c>
      <c r="Q80" s="1768"/>
    </row>
    <row r="81" spans="2:17" ht="33.6" customHeight="1">
      <c r="B81" s="1799"/>
      <c r="C81" s="1799"/>
      <c r="D81" s="1799"/>
      <c r="E81" s="1584"/>
      <c r="F81" s="1584"/>
      <c r="G81" s="1799"/>
      <c r="H81" s="1802"/>
      <c r="I81" s="1805"/>
      <c r="J81" s="289" t="s">
        <v>6229</v>
      </c>
      <c r="K81" s="290" t="s">
        <v>6230</v>
      </c>
      <c r="L81" s="291" t="s">
        <v>1316</v>
      </c>
      <c r="M81" s="1562"/>
      <c r="N81" s="337" t="s">
        <v>19</v>
      </c>
      <c r="O81" s="1562"/>
      <c r="P81" s="1767" t="s">
        <v>6225</v>
      </c>
      <c r="Q81" s="1768"/>
    </row>
    <row r="82" spans="2:17" ht="33.6" customHeight="1">
      <c r="B82" s="966" t="s">
        <v>3587</v>
      </c>
      <c r="C82" s="343" t="s">
        <v>1836</v>
      </c>
      <c r="D82" s="308" t="s">
        <v>6231</v>
      </c>
      <c r="E82" s="268">
        <v>1144134387</v>
      </c>
      <c r="F82" s="1223" t="s">
        <v>1316</v>
      </c>
      <c r="G82" s="308" t="s">
        <v>278</v>
      </c>
      <c r="H82" s="771">
        <v>41180</v>
      </c>
      <c r="I82" s="784">
        <v>131161</v>
      </c>
      <c r="J82" s="289" t="s">
        <v>1881</v>
      </c>
      <c r="K82" s="290" t="s">
        <v>1881</v>
      </c>
      <c r="L82" s="291" t="s">
        <v>1881</v>
      </c>
      <c r="M82" s="337" t="s">
        <v>18</v>
      </c>
      <c r="N82" s="337" t="s">
        <v>19</v>
      </c>
      <c r="O82" s="337" t="s">
        <v>18</v>
      </c>
      <c r="P82" s="1767" t="s">
        <v>3590</v>
      </c>
      <c r="Q82" s="1768"/>
    </row>
    <row r="83" spans="2:17" ht="33.6" customHeight="1">
      <c r="B83" s="343" t="s">
        <v>3587</v>
      </c>
      <c r="C83" s="343" t="s">
        <v>1836</v>
      </c>
      <c r="D83" s="308" t="s">
        <v>6232</v>
      </c>
      <c r="E83" s="268">
        <v>1144144860</v>
      </c>
      <c r="F83" s="268" t="s">
        <v>1316</v>
      </c>
      <c r="G83" s="308" t="s">
        <v>1105</v>
      </c>
      <c r="H83" s="771">
        <v>41397</v>
      </c>
      <c r="I83" s="784">
        <v>138470</v>
      </c>
      <c r="J83" s="289" t="s">
        <v>1881</v>
      </c>
      <c r="K83" s="290" t="s">
        <v>1881</v>
      </c>
      <c r="L83" s="291" t="s">
        <v>1881</v>
      </c>
      <c r="M83" s="337" t="s">
        <v>18</v>
      </c>
      <c r="N83" s="337" t="s">
        <v>19</v>
      </c>
      <c r="O83" s="337" t="s">
        <v>18</v>
      </c>
      <c r="P83" s="1767" t="s">
        <v>3590</v>
      </c>
      <c r="Q83" s="1768"/>
    </row>
    <row r="84" spans="2:17">
      <c r="D84" s="331"/>
    </row>
    <row r="85" spans="2:17">
      <c r="B85" s="1567" t="s">
        <v>461</v>
      </c>
      <c r="C85" s="1567" t="s">
        <v>1872</v>
      </c>
      <c r="D85" s="1539" t="s">
        <v>6233</v>
      </c>
      <c r="E85" s="1567">
        <v>34318867</v>
      </c>
      <c r="F85" s="1565" t="s">
        <v>6234</v>
      </c>
      <c r="G85" s="1560" t="s">
        <v>6235</v>
      </c>
      <c r="H85" s="1567" t="s">
        <v>5</v>
      </c>
      <c r="I85" s="1567" t="s">
        <v>5</v>
      </c>
      <c r="J85" s="265" t="s">
        <v>3851</v>
      </c>
      <c r="K85" s="265" t="s">
        <v>6236</v>
      </c>
      <c r="L85" s="265" t="s">
        <v>1881</v>
      </c>
      <c r="M85" s="1567" t="s">
        <v>5</v>
      </c>
      <c r="N85" s="1567" t="s">
        <v>5</v>
      </c>
      <c r="O85" s="1567" t="s">
        <v>5</v>
      </c>
      <c r="P85" s="1767"/>
      <c r="Q85" s="1768"/>
    </row>
    <row r="86" spans="2:17">
      <c r="B86" s="1567"/>
      <c r="C86" s="1567"/>
      <c r="D86" s="1539"/>
      <c r="E86" s="1567"/>
      <c r="F86" s="1563"/>
      <c r="G86" s="1561"/>
      <c r="H86" s="1567"/>
      <c r="I86" s="1567"/>
      <c r="J86" s="265" t="s">
        <v>6237</v>
      </c>
      <c r="K86" s="265" t="s">
        <v>6238</v>
      </c>
      <c r="L86" s="265" t="s">
        <v>1881</v>
      </c>
      <c r="M86" s="1567"/>
      <c r="N86" s="1567"/>
      <c r="O86" s="1567"/>
      <c r="P86" s="1767"/>
      <c r="Q86" s="1768"/>
    </row>
    <row r="87" spans="2:17">
      <c r="B87" s="1567"/>
      <c r="C87" s="1567"/>
      <c r="D87" s="1539"/>
      <c r="E87" s="1567"/>
      <c r="F87" s="1564"/>
      <c r="G87" s="1562"/>
      <c r="H87" s="1567"/>
      <c r="I87" s="1567"/>
      <c r="J87" s="265" t="s">
        <v>6239</v>
      </c>
      <c r="K87" s="265" t="s">
        <v>6240</v>
      </c>
      <c r="L87" s="265" t="s">
        <v>6241</v>
      </c>
      <c r="M87" s="1567"/>
      <c r="N87" s="1567"/>
      <c r="O87" s="1567"/>
      <c r="P87" s="1767"/>
      <c r="Q87" s="1768"/>
    </row>
    <row r="88" spans="2:17">
      <c r="B88" s="1567" t="s">
        <v>531</v>
      </c>
      <c r="C88" s="1567" t="s">
        <v>1872</v>
      </c>
      <c r="D88" s="1539" t="s">
        <v>6242</v>
      </c>
      <c r="E88" s="1567">
        <v>16895728</v>
      </c>
      <c r="F88" s="1539" t="s">
        <v>6243</v>
      </c>
      <c r="G88" s="1567" t="s">
        <v>465</v>
      </c>
      <c r="H88" s="1567" t="s">
        <v>1881</v>
      </c>
      <c r="I88" s="1567" t="s">
        <v>5</v>
      </c>
      <c r="J88" s="265" t="s">
        <v>3851</v>
      </c>
      <c r="K88" s="265" t="s">
        <v>6244</v>
      </c>
      <c r="L88" s="265" t="s">
        <v>1881</v>
      </c>
      <c r="M88" s="1567" t="s">
        <v>5</v>
      </c>
      <c r="N88" s="1567" t="s">
        <v>5</v>
      </c>
      <c r="O88" s="1567" t="s">
        <v>5</v>
      </c>
      <c r="P88" s="1567"/>
      <c r="Q88" s="1567"/>
    </row>
    <row r="89" spans="2:17">
      <c r="B89" s="1567"/>
      <c r="C89" s="1567"/>
      <c r="D89" s="1539"/>
      <c r="E89" s="1567"/>
      <c r="F89" s="1539"/>
      <c r="G89" s="1567"/>
      <c r="H89" s="1567"/>
      <c r="I89" s="1567"/>
      <c r="J89" s="265" t="s">
        <v>1544</v>
      </c>
      <c r="K89" s="265" t="s">
        <v>1905</v>
      </c>
      <c r="L89" s="265" t="s">
        <v>6245</v>
      </c>
      <c r="M89" s="1567"/>
      <c r="N89" s="1567"/>
      <c r="O89" s="1567"/>
      <c r="P89" s="1567"/>
      <c r="Q89" s="1567"/>
    </row>
    <row r="90" spans="2:17" ht="30" customHeight="1">
      <c r="B90" s="1565" t="s">
        <v>6246</v>
      </c>
      <c r="C90" s="1565" t="s">
        <v>1872</v>
      </c>
      <c r="D90" s="1565" t="s">
        <v>6247</v>
      </c>
      <c r="E90" s="1565">
        <v>1114887430</v>
      </c>
      <c r="F90" s="1560" t="s">
        <v>6248</v>
      </c>
      <c r="G90" s="1560" t="s">
        <v>6249</v>
      </c>
      <c r="H90" s="1818">
        <v>41097</v>
      </c>
      <c r="I90" s="1560" t="s">
        <v>5</v>
      </c>
      <c r="J90" s="265" t="s">
        <v>6250</v>
      </c>
      <c r="K90" s="265" t="s">
        <v>6251</v>
      </c>
      <c r="L90" s="265" t="s">
        <v>6252</v>
      </c>
      <c r="M90" s="1560" t="s">
        <v>5</v>
      </c>
      <c r="N90" s="1560" t="s">
        <v>5</v>
      </c>
      <c r="O90" s="1560" t="s">
        <v>5</v>
      </c>
      <c r="P90" s="1567"/>
      <c r="Q90" s="1567"/>
    </row>
    <row r="91" spans="2:17">
      <c r="B91" s="1564"/>
      <c r="C91" s="1564"/>
      <c r="D91" s="1564"/>
      <c r="E91" s="1564"/>
      <c r="F91" s="1562"/>
      <c r="G91" s="1562"/>
      <c r="H91" s="1819"/>
      <c r="I91" s="1562"/>
      <c r="J91" s="265" t="s">
        <v>6253</v>
      </c>
      <c r="K91" s="265" t="s">
        <v>6254</v>
      </c>
      <c r="L91" s="265" t="s">
        <v>6255</v>
      </c>
      <c r="M91" s="1562"/>
      <c r="N91" s="1562"/>
      <c r="O91" s="1562"/>
      <c r="P91" s="1567"/>
      <c r="Q91" s="1567"/>
    </row>
    <row r="92" spans="2:17" s="248" customFormat="1" ht="30">
      <c r="B92" s="337" t="s">
        <v>207</v>
      </c>
      <c r="C92" s="337" t="s">
        <v>1872</v>
      </c>
      <c r="D92" s="395" t="s">
        <v>6256</v>
      </c>
      <c r="E92" s="337">
        <v>1059062684</v>
      </c>
      <c r="F92" s="337" t="s">
        <v>6257</v>
      </c>
      <c r="G92" s="337" t="s">
        <v>465</v>
      </c>
      <c r="H92" s="172">
        <v>39798</v>
      </c>
      <c r="I92" s="337" t="s">
        <v>5</v>
      </c>
      <c r="J92" s="337" t="s">
        <v>1881</v>
      </c>
      <c r="K92" s="337" t="s">
        <v>1881</v>
      </c>
      <c r="L92" s="337" t="s">
        <v>1881</v>
      </c>
      <c r="M92" s="337" t="s">
        <v>5</v>
      </c>
      <c r="N92" s="337" t="s">
        <v>5</v>
      </c>
      <c r="O92" s="337" t="s">
        <v>5</v>
      </c>
      <c r="P92" s="1567"/>
      <c r="Q92" s="1567"/>
    </row>
    <row r="94" spans="2:17" ht="46.15" customHeight="1">
      <c r="B94" s="22" t="s">
        <v>17</v>
      </c>
      <c r="C94" s="22" t="s">
        <v>1064</v>
      </c>
      <c r="D94" s="1522" t="s">
        <v>79</v>
      </c>
      <c r="E94" s="1523"/>
    </row>
    <row r="95" spans="2:17" ht="46.9" customHeight="1">
      <c r="B95" s="217" t="s">
        <v>140</v>
      </c>
      <c r="C95" s="337" t="s">
        <v>18</v>
      </c>
      <c r="D95" s="1567"/>
      <c r="E95" s="1567"/>
    </row>
    <row r="97" spans="1:26" ht="15.75" thickBot="1"/>
    <row r="98" spans="1:26" ht="27" thickBot="1">
      <c r="B98" s="1771" t="s">
        <v>141</v>
      </c>
      <c r="C98" s="1772"/>
      <c r="D98" s="1772"/>
      <c r="E98" s="1772"/>
      <c r="F98" s="1772"/>
      <c r="G98" s="1772"/>
      <c r="H98" s="1772"/>
      <c r="I98" s="1772"/>
      <c r="J98" s="1772"/>
      <c r="K98" s="1772"/>
      <c r="L98" s="1772"/>
      <c r="M98" s="1772"/>
      <c r="N98" s="1773"/>
      <c r="O98" s="1771"/>
      <c r="P98" s="1772"/>
    </row>
    <row r="100" spans="1:26" ht="15.75" thickBot="1"/>
    <row r="101" spans="1:26" ht="27" thickBot="1">
      <c r="B101" s="1771" t="s">
        <v>142</v>
      </c>
      <c r="C101" s="1772"/>
      <c r="D101" s="1772"/>
      <c r="E101" s="1772"/>
      <c r="F101" s="1772"/>
      <c r="G101" s="1772"/>
      <c r="H101" s="1772"/>
      <c r="I101" s="1772"/>
      <c r="J101" s="1772"/>
      <c r="K101" s="1772"/>
      <c r="L101" s="1772"/>
      <c r="M101" s="1772"/>
      <c r="N101" s="1773"/>
    </row>
    <row r="103" spans="1:26" ht="15.75" thickBot="1">
      <c r="M103" s="10"/>
      <c r="N103" s="10"/>
    </row>
    <row r="104" spans="1:26" s="248" customFormat="1" ht="109.5" customHeight="1">
      <c r="B104" s="11" t="s">
        <v>33</v>
      </c>
      <c r="C104" s="11" t="s">
        <v>34</v>
      </c>
      <c r="D104" s="11" t="s">
        <v>35</v>
      </c>
      <c r="E104" s="11" t="s">
        <v>36</v>
      </c>
      <c r="F104" s="11" t="s">
        <v>37</v>
      </c>
      <c r="G104" s="11" t="s">
        <v>38</v>
      </c>
      <c r="H104" s="11" t="s">
        <v>39</v>
      </c>
      <c r="I104" s="11" t="s">
        <v>40</v>
      </c>
      <c r="J104" s="11" t="s">
        <v>41</v>
      </c>
      <c r="K104" s="11" t="s">
        <v>42</v>
      </c>
      <c r="L104" s="11" t="s">
        <v>43</v>
      </c>
      <c r="M104" s="12" t="s">
        <v>44</v>
      </c>
      <c r="N104" s="11" t="s">
        <v>45</v>
      </c>
      <c r="O104" s="11" t="s">
        <v>46</v>
      </c>
      <c r="P104" s="13" t="s">
        <v>47</v>
      </c>
      <c r="Q104" s="13" t="s">
        <v>48</v>
      </c>
    </row>
    <row r="105" spans="1:26" s="147" customFormat="1">
      <c r="A105" s="14">
        <v>1</v>
      </c>
      <c r="B105" s="15"/>
      <c r="C105" s="16"/>
      <c r="D105" s="15"/>
      <c r="E105" s="441"/>
      <c r="F105" s="281"/>
      <c r="G105" s="274"/>
      <c r="H105" s="275"/>
      <c r="I105" s="275"/>
      <c r="J105" s="276"/>
      <c r="K105" s="705"/>
      <c r="L105" s="276"/>
      <c r="M105" s="277"/>
      <c r="N105" s="277"/>
      <c r="O105" s="278"/>
      <c r="P105" s="278"/>
      <c r="Q105" s="323"/>
      <c r="R105" s="279"/>
      <c r="S105" s="279"/>
      <c r="T105" s="279"/>
      <c r="U105" s="279"/>
      <c r="V105" s="279"/>
      <c r="W105" s="279"/>
      <c r="X105" s="279"/>
      <c r="Y105" s="279"/>
      <c r="Z105" s="279"/>
    </row>
    <row r="106" spans="1:26" s="147" customFormat="1">
      <c r="A106" s="14"/>
      <c r="B106" s="17" t="s">
        <v>29</v>
      </c>
      <c r="C106" s="16"/>
      <c r="D106" s="15"/>
      <c r="E106" s="303"/>
      <c r="F106" s="281"/>
      <c r="G106" s="281"/>
      <c r="H106" s="281"/>
      <c r="I106" s="276"/>
      <c r="J106" s="276"/>
      <c r="K106" s="282">
        <f>SUM(K105:K105)</f>
        <v>0</v>
      </c>
      <c r="L106" s="282">
        <f>SUM(L105:L105)</f>
        <v>0</v>
      </c>
      <c r="M106" s="283">
        <f>SUM(M105:M105)</f>
        <v>0</v>
      </c>
      <c r="N106" s="282">
        <f>SUM(N105:N105)</f>
        <v>0</v>
      </c>
      <c r="O106" s="278"/>
      <c r="P106" s="278"/>
      <c r="Q106" s="18"/>
    </row>
    <row r="107" spans="1:26">
      <c r="B107" s="284"/>
      <c r="C107" s="284"/>
      <c r="D107" s="284"/>
      <c r="E107" s="285"/>
      <c r="F107" s="284"/>
      <c r="G107" s="284"/>
      <c r="H107" s="284"/>
      <c r="I107" s="284"/>
      <c r="J107" s="284"/>
      <c r="K107" s="284"/>
      <c r="L107" s="284"/>
      <c r="M107" s="284"/>
      <c r="N107" s="284"/>
      <c r="O107" s="284"/>
      <c r="P107" s="284"/>
    </row>
    <row r="108" spans="1:26" ht="18.75">
      <c r="B108" s="19" t="s">
        <v>156</v>
      </c>
      <c r="C108" s="304">
        <f>+K106</f>
        <v>0</v>
      </c>
      <c r="H108" s="287"/>
      <c r="I108" s="287"/>
      <c r="J108" s="287"/>
      <c r="K108" s="287"/>
      <c r="L108" s="287"/>
      <c r="M108" s="287"/>
      <c r="N108" s="284"/>
      <c r="O108" s="284"/>
      <c r="P108" s="284"/>
    </row>
    <row r="110" spans="1:26" ht="15.75" thickBot="1"/>
    <row r="111" spans="1:26" ht="37.15" customHeight="1" thickBot="1">
      <c r="B111" s="24" t="s">
        <v>157</v>
      </c>
      <c r="C111" s="25" t="s">
        <v>158</v>
      </c>
      <c r="D111" s="24" t="s">
        <v>28</v>
      </c>
      <c r="E111" s="25" t="s">
        <v>159</v>
      </c>
    </row>
    <row r="112" spans="1:26" ht="41.45" customHeight="1">
      <c r="B112" s="305" t="s">
        <v>160</v>
      </c>
      <c r="C112" s="306">
        <v>20</v>
      </c>
      <c r="D112" s="306">
        <v>0</v>
      </c>
      <c r="E112" s="1781">
        <f>+D112+D113+D114</f>
        <v>0</v>
      </c>
    </row>
    <row r="113" spans="2:17">
      <c r="B113" s="305" t="s">
        <v>161</v>
      </c>
      <c r="C113" s="300">
        <v>30</v>
      </c>
      <c r="D113" s="337">
        <v>0</v>
      </c>
      <c r="E113" s="1561"/>
    </row>
    <row r="114" spans="2:17" ht="15.75" thickBot="1">
      <c r="B114" s="305" t="s">
        <v>162</v>
      </c>
      <c r="C114" s="307">
        <v>40</v>
      </c>
      <c r="D114" s="307">
        <v>0</v>
      </c>
      <c r="E114" s="1782"/>
    </row>
    <row r="116" spans="2:17" ht="15.75" thickBot="1"/>
    <row r="117" spans="2:17" ht="27" thickBot="1">
      <c r="B117" s="1771" t="s">
        <v>163</v>
      </c>
      <c r="C117" s="1772"/>
      <c r="D117" s="1772"/>
      <c r="E117" s="1772"/>
      <c r="F117" s="1772"/>
      <c r="G117" s="1772"/>
      <c r="H117" s="1772"/>
      <c r="I117" s="1772"/>
      <c r="J117" s="1772"/>
      <c r="K117" s="1772"/>
      <c r="L117" s="1772"/>
      <c r="M117" s="1772"/>
      <c r="N117" s="1773"/>
    </row>
    <row r="119" spans="2:17" ht="76.5" customHeight="1">
      <c r="B119" s="9" t="s">
        <v>88</v>
      </c>
      <c r="C119" s="9" t="s">
        <v>89</v>
      </c>
      <c r="D119" s="9" t="s">
        <v>90</v>
      </c>
      <c r="E119" s="9" t="s">
        <v>91</v>
      </c>
      <c r="F119" s="9" t="s">
        <v>92</v>
      </c>
      <c r="G119" s="9" t="s">
        <v>93</v>
      </c>
      <c r="H119" s="9" t="s">
        <v>94</v>
      </c>
      <c r="I119" s="9" t="s">
        <v>95</v>
      </c>
      <c r="J119" s="1522" t="s">
        <v>96</v>
      </c>
      <c r="K119" s="1529"/>
      <c r="L119" s="1523"/>
      <c r="M119" s="9" t="s">
        <v>97</v>
      </c>
      <c r="N119" s="9" t="s">
        <v>992</v>
      </c>
      <c r="O119" s="9" t="s">
        <v>993</v>
      </c>
      <c r="P119" s="1522" t="s">
        <v>79</v>
      </c>
      <c r="Q119" s="1523"/>
    </row>
    <row r="120" spans="2:17" ht="76.5" customHeight="1">
      <c r="B120" s="308" t="s">
        <v>1495</v>
      </c>
      <c r="C120" s="308" t="s">
        <v>1872</v>
      </c>
      <c r="D120" s="309" t="s">
        <v>6194</v>
      </c>
      <c r="E120" s="309">
        <v>31419637</v>
      </c>
      <c r="F120" s="309" t="s">
        <v>6195</v>
      </c>
      <c r="G120" s="309" t="s">
        <v>1793</v>
      </c>
      <c r="H120" s="932">
        <v>36111</v>
      </c>
      <c r="I120" s="310" t="s">
        <v>5</v>
      </c>
      <c r="J120" s="289" t="s">
        <v>1881</v>
      </c>
      <c r="K120" s="290" t="s">
        <v>1881</v>
      </c>
      <c r="L120" s="291" t="s">
        <v>1881</v>
      </c>
      <c r="M120" s="265" t="s">
        <v>18</v>
      </c>
      <c r="N120" s="265" t="s">
        <v>19</v>
      </c>
      <c r="O120" s="265" t="s">
        <v>18</v>
      </c>
      <c r="P120" s="1539" t="s">
        <v>6258</v>
      </c>
      <c r="Q120" s="1539"/>
    </row>
    <row r="121" spans="2:17" ht="60.75" customHeight="1">
      <c r="B121" s="308" t="s">
        <v>1075</v>
      </c>
      <c r="C121" s="308" t="s">
        <v>1872</v>
      </c>
      <c r="D121" s="309" t="s">
        <v>6199</v>
      </c>
      <c r="E121" s="309">
        <v>38435550</v>
      </c>
      <c r="F121" s="309" t="s">
        <v>277</v>
      </c>
      <c r="G121" s="1222" t="s">
        <v>1105</v>
      </c>
      <c r="H121" s="738">
        <v>30555</v>
      </c>
      <c r="I121" s="310" t="s">
        <v>1881</v>
      </c>
      <c r="J121" s="310" t="s">
        <v>1881</v>
      </c>
      <c r="K121" s="310" t="s">
        <v>1881</v>
      </c>
      <c r="L121" s="310" t="s">
        <v>1881</v>
      </c>
      <c r="M121" s="265" t="s">
        <v>19</v>
      </c>
      <c r="N121" s="265" t="s">
        <v>19</v>
      </c>
      <c r="O121" s="265" t="s">
        <v>18</v>
      </c>
      <c r="P121" s="1539" t="s">
        <v>6259</v>
      </c>
      <c r="Q121" s="1539"/>
    </row>
    <row r="122" spans="2:17" ht="95.25" customHeight="1">
      <c r="B122" s="308" t="s">
        <v>227</v>
      </c>
      <c r="C122" s="308" t="s">
        <v>1872</v>
      </c>
      <c r="D122" s="309" t="s">
        <v>3651</v>
      </c>
      <c r="E122" s="309">
        <v>29806424</v>
      </c>
      <c r="F122" s="309" t="s">
        <v>457</v>
      </c>
      <c r="G122" s="309" t="s">
        <v>1881</v>
      </c>
      <c r="H122" s="268" t="s">
        <v>1881</v>
      </c>
      <c r="I122" s="309" t="s">
        <v>1881</v>
      </c>
      <c r="J122" s="309" t="s">
        <v>1881</v>
      </c>
      <c r="K122" s="309" t="s">
        <v>1881</v>
      </c>
      <c r="L122" s="309" t="s">
        <v>1881</v>
      </c>
      <c r="M122" s="265" t="s">
        <v>18</v>
      </c>
      <c r="N122" s="265" t="s">
        <v>19</v>
      </c>
      <c r="O122" s="265" t="s">
        <v>18</v>
      </c>
      <c r="P122" s="1539" t="s">
        <v>3652</v>
      </c>
      <c r="Q122" s="1539"/>
    </row>
    <row r="123" spans="2:17" ht="95.25" customHeight="1">
      <c r="B123" s="265" t="s">
        <v>3653</v>
      </c>
      <c r="C123" s="265" t="s">
        <v>1872</v>
      </c>
      <c r="D123" s="265" t="s">
        <v>3654</v>
      </c>
      <c r="E123" s="265">
        <v>94512020</v>
      </c>
      <c r="F123" s="265" t="s">
        <v>3655</v>
      </c>
      <c r="G123" s="309" t="s">
        <v>1881</v>
      </c>
      <c r="H123" s="268" t="s">
        <v>1881</v>
      </c>
      <c r="I123" s="309" t="s">
        <v>1881</v>
      </c>
      <c r="J123" s="309" t="s">
        <v>1881</v>
      </c>
      <c r="K123" s="309" t="s">
        <v>1881</v>
      </c>
      <c r="L123" s="309" t="s">
        <v>1881</v>
      </c>
      <c r="M123" s="265" t="s">
        <v>18</v>
      </c>
      <c r="N123" s="265" t="s">
        <v>5</v>
      </c>
      <c r="O123" s="265" t="s">
        <v>5</v>
      </c>
      <c r="P123" s="1574" t="s">
        <v>3656</v>
      </c>
      <c r="Q123" s="1575"/>
    </row>
    <row r="124" spans="2:17" ht="150">
      <c r="B124" s="265" t="s">
        <v>3657</v>
      </c>
      <c r="C124" s="265" t="s">
        <v>1872</v>
      </c>
      <c r="D124" s="265" t="s">
        <v>3658</v>
      </c>
      <c r="E124" s="265">
        <v>94525376</v>
      </c>
      <c r="F124" s="265" t="s">
        <v>1751</v>
      </c>
      <c r="G124" s="265" t="s">
        <v>3659</v>
      </c>
      <c r="H124" s="172">
        <v>38444</v>
      </c>
      <c r="I124" s="265" t="s">
        <v>5</v>
      </c>
      <c r="J124" s="265" t="s">
        <v>3521</v>
      </c>
      <c r="K124" s="298" t="s">
        <v>3660</v>
      </c>
      <c r="L124" s="217" t="s">
        <v>3661</v>
      </c>
      <c r="M124" s="265" t="s">
        <v>18</v>
      </c>
      <c r="N124" s="265" t="s">
        <v>5</v>
      </c>
      <c r="O124" s="265" t="s">
        <v>5</v>
      </c>
      <c r="P124" s="1574" t="s">
        <v>3656</v>
      </c>
      <c r="Q124" s="1575"/>
    </row>
    <row r="125" spans="2:17" ht="105">
      <c r="B125" s="265" t="s">
        <v>3662</v>
      </c>
      <c r="C125" s="265" t="s">
        <v>1872</v>
      </c>
      <c r="D125" s="265" t="s">
        <v>3663</v>
      </c>
      <c r="E125" s="265">
        <v>1017194043</v>
      </c>
      <c r="F125" s="265" t="s">
        <v>749</v>
      </c>
      <c r="G125" s="265" t="s">
        <v>3664</v>
      </c>
      <c r="H125" s="172" t="s">
        <v>1881</v>
      </c>
      <c r="I125" s="265" t="s">
        <v>5</v>
      </c>
      <c r="J125" s="265" t="s">
        <v>3521</v>
      </c>
      <c r="K125" s="298" t="s">
        <v>3665</v>
      </c>
      <c r="L125" s="217" t="s">
        <v>3666</v>
      </c>
      <c r="M125" s="265" t="s">
        <v>18</v>
      </c>
      <c r="N125" s="265" t="s">
        <v>5</v>
      </c>
      <c r="O125" s="265" t="s">
        <v>5</v>
      </c>
      <c r="P125" s="1574" t="s">
        <v>3656</v>
      </c>
      <c r="Q125" s="1575"/>
    </row>
    <row r="126" spans="2:17">
      <c r="B126" s="257"/>
      <c r="C126" s="257"/>
      <c r="D126" s="257"/>
      <c r="E126" s="257"/>
      <c r="F126" s="257"/>
      <c r="G126" s="257"/>
      <c r="H126" s="800"/>
      <c r="I126" s="257"/>
      <c r="J126" s="257"/>
      <c r="K126" s="801"/>
      <c r="L126" s="456"/>
      <c r="M126" s="257"/>
      <c r="N126" s="257"/>
      <c r="O126" s="257"/>
      <c r="P126" s="783"/>
      <c r="Q126" s="783"/>
    </row>
    <row r="127" spans="2:17" ht="15.75" thickBot="1"/>
    <row r="128" spans="2:17" ht="54" customHeight="1">
      <c r="B128" s="146" t="s">
        <v>17</v>
      </c>
      <c r="C128" s="146" t="s">
        <v>157</v>
      </c>
      <c r="D128" s="9" t="s">
        <v>158</v>
      </c>
      <c r="E128" s="146" t="s">
        <v>28</v>
      </c>
      <c r="F128" s="25" t="s">
        <v>228</v>
      </c>
      <c r="G128" s="26"/>
    </row>
    <row r="129" spans="2:7" ht="120.75" customHeight="1">
      <c r="B129" s="1783" t="s">
        <v>229</v>
      </c>
      <c r="C129" s="311" t="s">
        <v>230</v>
      </c>
      <c r="D129" s="337">
        <v>25</v>
      </c>
      <c r="E129" s="337"/>
      <c r="F129" s="1541">
        <f>+E129+E130+E131</f>
        <v>0</v>
      </c>
      <c r="G129" s="27"/>
    </row>
    <row r="130" spans="2:7" ht="76.150000000000006" customHeight="1">
      <c r="B130" s="1783"/>
      <c r="C130" s="311" t="s">
        <v>231</v>
      </c>
      <c r="D130" s="395">
        <v>25</v>
      </c>
      <c r="E130" s="337"/>
      <c r="F130" s="1542"/>
      <c r="G130" s="27"/>
    </row>
    <row r="131" spans="2:7" ht="69" customHeight="1">
      <c r="B131" s="1783"/>
      <c r="C131" s="311" t="s">
        <v>232</v>
      </c>
      <c r="D131" s="337">
        <v>10</v>
      </c>
      <c r="E131" s="337"/>
      <c r="F131" s="1543"/>
      <c r="G131" s="27"/>
    </row>
    <row r="132" spans="2:7">
      <c r="C132"/>
    </row>
    <row r="134" spans="2:7">
      <c r="B134" s="8" t="s">
        <v>233</v>
      </c>
    </row>
    <row r="137" spans="2:7">
      <c r="B137" s="264" t="s">
        <v>17</v>
      </c>
      <c r="C137" s="264" t="s">
        <v>27</v>
      </c>
      <c r="D137" s="146" t="s">
        <v>28</v>
      </c>
      <c r="E137" s="146" t="s">
        <v>29</v>
      </c>
    </row>
    <row r="138" spans="2:7" ht="28.5">
      <c r="B138" s="269" t="s">
        <v>1076</v>
      </c>
      <c r="C138" s="270">
        <v>40</v>
      </c>
      <c r="D138" s="337">
        <f>+E112</f>
        <v>0</v>
      </c>
      <c r="E138" s="1560">
        <f>+D138+D139</f>
        <v>0</v>
      </c>
    </row>
    <row r="139" spans="2:7" ht="42.75">
      <c r="B139" s="269" t="s">
        <v>1077</v>
      </c>
      <c r="C139" s="270">
        <v>60</v>
      </c>
      <c r="D139" s="337">
        <f>+F129</f>
        <v>0</v>
      </c>
      <c r="E139" s="1562"/>
    </row>
  </sheetData>
  <mergeCells count="115">
    <mergeCell ref="E138:E139"/>
    <mergeCell ref="P122:Q122"/>
    <mergeCell ref="P123:Q123"/>
    <mergeCell ref="P124:Q124"/>
    <mergeCell ref="P125:Q125"/>
    <mergeCell ref="B129:B131"/>
    <mergeCell ref="F129:F131"/>
    <mergeCell ref="E112:E114"/>
    <mergeCell ref="B117:N117"/>
    <mergeCell ref="J119:L119"/>
    <mergeCell ref="P119:Q119"/>
    <mergeCell ref="P120:Q120"/>
    <mergeCell ref="P121:Q121"/>
    <mergeCell ref="P92:Q92"/>
    <mergeCell ref="D94:E94"/>
    <mergeCell ref="D95:E95"/>
    <mergeCell ref="B98:N98"/>
    <mergeCell ref="O98:P98"/>
    <mergeCell ref="B101:N101"/>
    <mergeCell ref="H90:H91"/>
    <mergeCell ref="I90:I91"/>
    <mergeCell ref="M90:M91"/>
    <mergeCell ref="N90:N91"/>
    <mergeCell ref="O90:O91"/>
    <mergeCell ref="P90:Q90"/>
    <mergeCell ref="P91:Q91"/>
    <mergeCell ref="B90:B91"/>
    <mergeCell ref="C90:C91"/>
    <mergeCell ref="D90:D91"/>
    <mergeCell ref="E90:E91"/>
    <mergeCell ref="F90:F91"/>
    <mergeCell ref="G90:G91"/>
    <mergeCell ref="H88:H89"/>
    <mergeCell ref="I88:I89"/>
    <mergeCell ref="M88:M89"/>
    <mergeCell ref="N88:N89"/>
    <mergeCell ref="O88:O89"/>
    <mergeCell ref="P88:Q88"/>
    <mergeCell ref="P89:Q89"/>
    <mergeCell ref="B88:B89"/>
    <mergeCell ref="C88:C89"/>
    <mergeCell ref="D88:D89"/>
    <mergeCell ref="E88:E89"/>
    <mergeCell ref="F88:F89"/>
    <mergeCell ref="G88:G89"/>
    <mergeCell ref="H85:H87"/>
    <mergeCell ref="I85:I87"/>
    <mergeCell ref="M85:M87"/>
    <mergeCell ref="N85:N87"/>
    <mergeCell ref="O85:O87"/>
    <mergeCell ref="P85:Q85"/>
    <mergeCell ref="P86:Q86"/>
    <mergeCell ref="P87:Q87"/>
    <mergeCell ref="B85:B87"/>
    <mergeCell ref="C85:C87"/>
    <mergeCell ref="D85:D87"/>
    <mergeCell ref="E85:E87"/>
    <mergeCell ref="F85:F87"/>
    <mergeCell ref="G85:G87"/>
    <mergeCell ref="M80:M81"/>
    <mergeCell ref="O80:O81"/>
    <mergeCell ref="P80:Q80"/>
    <mergeCell ref="P81:Q81"/>
    <mergeCell ref="P82:Q82"/>
    <mergeCell ref="P83:Q83"/>
    <mergeCell ref="P78:Q78"/>
    <mergeCell ref="P79:Q79"/>
    <mergeCell ref="B80:B81"/>
    <mergeCell ref="C80:C81"/>
    <mergeCell ref="D80:D81"/>
    <mergeCell ref="E80:E81"/>
    <mergeCell ref="F80:F81"/>
    <mergeCell ref="G80:G81"/>
    <mergeCell ref="H80:H81"/>
    <mergeCell ref="I80:I81"/>
    <mergeCell ref="H73:H78"/>
    <mergeCell ref="I73:I78"/>
    <mergeCell ref="M73:M78"/>
    <mergeCell ref="N73:N74"/>
    <mergeCell ref="O73:O78"/>
    <mergeCell ref="P73:Q73"/>
    <mergeCell ref="P74:Q74"/>
    <mergeCell ref="P75:Q75"/>
    <mergeCell ref="P76:Q76"/>
    <mergeCell ref="P77:Q77"/>
    <mergeCell ref="B73:B78"/>
    <mergeCell ref="C73:C78"/>
    <mergeCell ref="D73:D78"/>
    <mergeCell ref="E73:E78"/>
    <mergeCell ref="F73:F78"/>
    <mergeCell ref="G73:G78"/>
    <mergeCell ref="O61:P61"/>
    <mergeCell ref="O62:P62"/>
    <mergeCell ref="B68:N68"/>
    <mergeCell ref="J71:L71"/>
    <mergeCell ref="P71:Q71"/>
    <mergeCell ref="P72:Q72"/>
    <mergeCell ref="F54:R54"/>
    <mergeCell ref="C56:N56"/>
    <mergeCell ref="B58:N58"/>
    <mergeCell ref="C10:E10"/>
    <mergeCell ref="B14:C15"/>
    <mergeCell ref="B16:C16"/>
    <mergeCell ref="E24:Q24"/>
    <mergeCell ref="E35:E36"/>
    <mergeCell ref="M38:N38"/>
    <mergeCell ref="B2:P2"/>
    <mergeCell ref="B4:P4"/>
    <mergeCell ref="C6:N6"/>
    <mergeCell ref="C7:N7"/>
    <mergeCell ref="C8:N8"/>
    <mergeCell ref="C9:N9"/>
    <mergeCell ref="B52:B53"/>
    <mergeCell ref="C52:C53"/>
    <mergeCell ref="D52:E52"/>
  </mergeCells>
  <dataValidations count="2">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s>
  <pageMargins left="0.7" right="0.7" top="0.75" bottom="0.75" header="0.3" footer="0.3"/>
  <pageSetup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zoomScale="55" zoomScaleNormal="55"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23</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23</v>
      </c>
      <c r="E15" s="251">
        <v>730898350</v>
      </c>
      <c r="F15" s="753">
        <v>350</v>
      </c>
      <c r="G15" s="316"/>
      <c r="I15" s="252"/>
      <c r="J15" s="252"/>
      <c r="K15" s="252"/>
      <c r="L15" s="252"/>
      <c r="M15" s="252"/>
      <c r="N15" s="2"/>
    </row>
    <row r="16" spans="2:16" ht="15.75" thickBot="1">
      <c r="B16" s="1765" t="s">
        <v>13</v>
      </c>
      <c r="C16" s="1766"/>
      <c r="D16" s="249"/>
      <c r="E16" s="251">
        <v>730898350</v>
      </c>
      <c r="F16" s="753">
        <v>350</v>
      </c>
      <c r="G16" s="316"/>
      <c r="H16" s="253"/>
      <c r="I16" s="248"/>
      <c r="J16" s="248"/>
      <c r="K16" s="248"/>
      <c r="L16" s="248"/>
      <c r="M16" s="248"/>
      <c r="N16" s="254"/>
    </row>
    <row r="17" spans="1:17" ht="45.75" thickBot="1">
      <c r="A17" s="255"/>
      <c r="B17" s="256" t="s">
        <v>14</v>
      </c>
      <c r="C17" s="256" t="s">
        <v>15</v>
      </c>
      <c r="E17" s="250"/>
      <c r="F17" s="250"/>
      <c r="G17" s="250"/>
      <c r="H17" s="250"/>
      <c r="I17" s="257"/>
      <c r="J17" s="257"/>
      <c r="K17" s="257"/>
      <c r="L17" s="257"/>
      <c r="M17" s="257"/>
    </row>
    <row r="18" spans="1:17" ht="15.75" thickBot="1">
      <c r="A18" s="258">
        <v>1</v>
      </c>
      <c r="C18" s="755">
        <f>+F16*0.8</f>
        <v>280</v>
      </c>
      <c r="D18" s="224"/>
      <c r="E18" s="225">
        <f>E16</f>
        <v>730898350</v>
      </c>
      <c r="F18" s="7"/>
      <c r="G18" s="7"/>
      <c r="H18" s="7"/>
      <c r="I18" s="260"/>
      <c r="J18" s="260"/>
      <c r="K18" s="260"/>
      <c r="L18" s="260"/>
      <c r="M18" s="260"/>
    </row>
    <row r="19" spans="1:17">
      <c r="A19" s="261"/>
      <c r="C19" s="262"/>
      <c r="D19" s="252"/>
      <c r="E19" s="263"/>
      <c r="F19" s="7"/>
      <c r="G19" s="7"/>
      <c r="H19" s="7"/>
      <c r="I19" s="260"/>
      <c r="J19" s="260"/>
      <c r="K19" s="260"/>
      <c r="L19" s="260"/>
      <c r="M19" s="260"/>
    </row>
    <row r="20" spans="1:17">
      <c r="A20" s="261"/>
      <c r="C20" s="262"/>
      <c r="D20" s="252"/>
      <c r="E20" s="263"/>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ht="36.75" customHeight="1">
      <c r="A24" s="261"/>
      <c r="B24" s="265" t="s">
        <v>20</v>
      </c>
      <c r="C24" s="337"/>
      <c r="D24" s="337" t="s">
        <v>21</v>
      </c>
      <c r="E24" s="1810"/>
      <c r="F24" s="1811"/>
      <c r="G24" s="1811"/>
      <c r="H24" s="1811"/>
      <c r="I24" s="1811"/>
      <c r="J24" s="1811"/>
      <c r="K24" s="1811"/>
      <c r="L24" s="1811"/>
      <c r="M24" s="1811"/>
      <c r="N24" s="1811"/>
      <c r="O24" s="1811"/>
      <c r="P24" s="1811"/>
      <c r="Q24" s="1811"/>
    </row>
    <row r="25" spans="1:17">
      <c r="A25" s="261"/>
      <c r="B25" s="265" t="s">
        <v>22</v>
      </c>
      <c r="C25" s="337"/>
      <c r="D25" s="337" t="s">
        <v>21</v>
      </c>
      <c r="E25"/>
      <c r="F25"/>
      <c r="G25"/>
      <c r="H25"/>
      <c r="I25" s="248"/>
      <c r="J25" s="248"/>
      <c r="K25" s="248"/>
      <c r="L25" s="248"/>
      <c r="M25" s="248"/>
      <c r="N25" s="2"/>
    </row>
    <row r="26" spans="1:17">
      <c r="A26" s="261"/>
      <c r="B26" s="265" t="s">
        <v>23</v>
      </c>
      <c r="C26" s="337" t="s">
        <v>21</v>
      </c>
      <c r="D26" s="337"/>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5" t="s">
        <v>240</v>
      </c>
      <c r="C28" s="337" t="s">
        <v>21</v>
      </c>
      <c r="D28" s="337"/>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c r="C30"/>
      <c r="D30"/>
      <c r="E30"/>
      <c r="F30"/>
      <c r="G30"/>
      <c r="H30"/>
      <c r="I30" s="248"/>
      <c r="J30" s="248"/>
      <c r="K30" s="248"/>
      <c r="L30" s="248"/>
      <c r="M30" s="248"/>
      <c r="N30" s="2"/>
    </row>
    <row r="31" spans="1:17">
      <c r="A31" s="261"/>
      <c r="B31" s="8" t="s">
        <v>26</v>
      </c>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0</v>
      </c>
      <c r="F35"/>
      <c r="G35"/>
      <c r="H35"/>
      <c r="I35" s="248"/>
      <c r="J35" s="248"/>
      <c r="K35" s="248"/>
      <c r="L35" s="248"/>
      <c r="M35" s="248"/>
      <c r="N35" s="2"/>
    </row>
    <row r="36" spans="1:26" ht="42.75">
      <c r="A36" s="261"/>
      <c r="B36" s="269" t="s">
        <v>31</v>
      </c>
      <c r="C36" s="270">
        <v>60</v>
      </c>
      <c r="D36" s="337">
        <f>+F141</f>
        <v>0</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ht="15.75" thickBot="1">
      <c r="M38" s="1521" t="s">
        <v>518</v>
      </c>
      <c r="N38" s="1521"/>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50">
      <c r="A42" s="14">
        <v>1</v>
      </c>
      <c r="B42" s="15" t="s">
        <v>3521</v>
      </c>
      <c r="C42" s="16" t="s">
        <v>3521</v>
      </c>
      <c r="D42" s="16" t="s">
        <v>3522</v>
      </c>
      <c r="E42" s="186" t="s">
        <v>3523</v>
      </c>
      <c r="F42" s="16" t="s">
        <v>18</v>
      </c>
      <c r="G42" s="99" t="s">
        <v>5</v>
      </c>
      <c r="H42" s="100">
        <v>40070</v>
      </c>
      <c r="I42" s="100">
        <v>40178</v>
      </c>
      <c r="J42" s="103" t="s">
        <v>19</v>
      </c>
      <c r="K42" s="102">
        <v>0</v>
      </c>
      <c r="L42" s="107">
        <v>3.6</v>
      </c>
      <c r="M42" s="186">
        <v>5276</v>
      </c>
      <c r="N42" s="105" t="s">
        <v>5</v>
      </c>
      <c r="O42" s="106">
        <v>581476721</v>
      </c>
      <c r="P42" s="503" t="s">
        <v>6146</v>
      </c>
      <c r="Q42" s="323" t="s">
        <v>6147</v>
      </c>
      <c r="R42" s="279"/>
      <c r="S42" s="279"/>
      <c r="T42" s="279"/>
      <c r="U42" s="279"/>
      <c r="V42" s="279"/>
      <c r="W42" s="279"/>
      <c r="X42" s="279"/>
      <c r="Y42" s="279"/>
      <c r="Z42" s="279"/>
    </row>
    <row r="43" spans="1:26" s="147" customFormat="1" ht="150">
      <c r="A43" s="14">
        <f>+A42+1</f>
        <v>2</v>
      </c>
      <c r="B43" s="15" t="s">
        <v>3521</v>
      </c>
      <c r="C43" s="16" t="s">
        <v>3521</v>
      </c>
      <c r="D43" s="16" t="s">
        <v>3522</v>
      </c>
      <c r="E43" s="186" t="s">
        <v>3667</v>
      </c>
      <c r="F43" s="16" t="s">
        <v>18</v>
      </c>
      <c r="G43" s="16" t="s">
        <v>5</v>
      </c>
      <c r="H43" s="100">
        <v>40212</v>
      </c>
      <c r="I43" s="100">
        <v>40392</v>
      </c>
      <c r="J43" s="103" t="s">
        <v>19</v>
      </c>
      <c r="K43" s="102">
        <v>0</v>
      </c>
      <c r="L43" s="107">
        <v>6</v>
      </c>
      <c r="M43" s="186">
        <v>5276</v>
      </c>
      <c r="N43" s="105" t="s">
        <v>5</v>
      </c>
      <c r="O43" s="106">
        <v>448319748</v>
      </c>
      <c r="P43" s="503" t="s">
        <v>6148</v>
      </c>
      <c r="Q43" s="323" t="s">
        <v>6149</v>
      </c>
      <c r="R43" s="279"/>
      <c r="S43" s="279"/>
      <c r="T43" s="279"/>
      <c r="U43" s="279"/>
      <c r="V43" s="279"/>
      <c r="W43" s="279"/>
      <c r="X43" s="279"/>
      <c r="Y43" s="279"/>
      <c r="Z43" s="279"/>
    </row>
    <row r="44" spans="1:26" s="147" customFormat="1" ht="150">
      <c r="A44" s="14">
        <f t="shared" ref="A44:A49" si="0">+A43+1</f>
        <v>3</v>
      </c>
      <c r="B44" s="15" t="s">
        <v>3521</v>
      </c>
      <c r="C44" s="16" t="s">
        <v>3521</v>
      </c>
      <c r="D44" s="15" t="s">
        <v>3525</v>
      </c>
      <c r="E44" s="186" t="s">
        <v>3526</v>
      </c>
      <c r="F44" s="16" t="s">
        <v>18</v>
      </c>
      <c r="G44" s="16" t="s">
        <v>5</v>
      </c>
      <c r="H44" s="100">
        <v>40499</v>
      </c>
      <c r="I44" s="100">
        <v>40543</v>
      </c>
      <c r="J44" s="103" t="s">
        <v>19</v>
      </c>
      <c r="K44" s="102">
        <v>0</v>
      </c>
      <c r="L44" s="107">
        <v>1.5</v>
      </c>
      <c r="M44" s="186">
        <v>4678</v>
      </c>
      <c r="N44" s="105" t="s">
        <v>5</v>
      </c>
      <c r="O44" s="106">
        <v>689188912</v>
      </c>
      <c r="P44" s="503" t="s">
        <v>6150</v>
      </c>
      <c r="Q44" s="323" t="s">
        <v>6151</v>
      </c>
      <c r="R44" s="279"/>
      <c r="S44" s="279"/>
      <c r="T44" s="279"/>
      <c r="U44" s="279"/>
      <c r="V44" s="279"/>
      <c r="W44" s="279"/>
      <c r="X44" s="279"/>
      <c r="Y44" s="279"/>
      <c r="Z44" s="279"/>
    </row>
    <row r="45" spans="1:26" s="147" customFormat="1" ht="150">
      <c r="A45" s="14">
        <f t="shared" si="0"/>
        <v>4</v>
      </c>
      <c r="B45" s="15" t="s">
        <v>3521</v>
      </c>
      <c r="C45" s="16" t="s">
        <v>3521</v>
      </c>
      <c r="D45" s="16" t="s">
        <v>3522</v>
      </c>
      <c r="E45" s="186" t="s">
        <v>3528</v>
      </c>
      <c r="F45" s="16" t="s">
        <v>18</v>
      </c>
      <c r="G45" s="16" t="s">
        <v>5</v>
      </c>
      <c r="H45" s="100">
        <v>40617</v>
      </c>
      <c r="I45" s="100">
        <v>40908</v>
      </c>
      <c r="J45" s="103" t="s">
        <v>19</v>
      </c>
      <c r="K45" s="102">
        <v>0</v>
      </c>
      <c r="L45" s="107">
        <v>9.5</v>
      </c>
      <c r="M45" s="186">
        <v>2935</v>
      </c>
      <c r="N45" s="105" t="s">
        <v>5</v>
      </c>
      <c r="O45" s="106">
        <v>2409283383</v>
      </c>
      <c r="P45" s="503" t="s">
        <v>6152</v>
      </c>
      <c r="Q45" s="323" t="s">
        <v>6153</v>
      </c>
      <c r="R45" s="279"/>
      <c r="S45" s="279"/>
      <c r="T45" s="279"/>
      <c r="U45" s="279"/>
      <c r="V45" s="279"/>
      <c r="W45" s="279"/>
      <c r="X45" s="279"/>
      <c r="Y45" s="279"/>
      <c r="Z45" s="279"/>
    </row>
    <row r="46" spans="1:26" s="147" customFormat="1" ht="150">
      <c r="A46" s="14">
        <f t="shared" si="0"/>
        <v>5</v>
      </c>
      <c r="B46" s="15" t="s">
        <v>3521</v>
      </c>
      <c r="C46" s="16" t="s">
        <v>3521</v>
      </c>
      <c r="D46" s="18" t="s">
        <v>3669</v>
      </c>
      <c r="E46" s="14" t="s">
        <v>3670</v>
      </c>
      <c r="F46" s="16" t="s">
        <v>18</v>
      </c>
      <c r="G46" s="16" t="s">
        <v>5</v>
      </c>
      <c r="H46" s="100">
        <v>40823</v>
      </c>
      <c r="I46" s="100">
        <v>41250</v>
      </c>
      <c r="J46" s="103" t="s">
        <v>19</v>
      </c>
      <c r="K46" s="102">
        <v>0</v>
      </c>
      <c r="L46" s="107">
        <v>13.9</v>
      </c>
      <c r="M46" s="186">
        <v>130</v>
      </c>
      <c r="N46" s="105" t="s">
        <v>5</v>
      </c>
      <c r="O46" s="106">
        <v>515703000</v>
      </c>
      <c r="P46" s="503" t="s">
        <v>6154</v>
      </c>
      <c r="Q46" s="323" t="s">
        <v>6155</v>
      </c>
      <c r="R46" s="279"/>
      <c r="S46" s="279"/>
      <c r="T46" s="279"/>
      <c r="U46" s="279"/>
      <c r="V46" s="279"/>
      <c r="W46" s="279"/>
      <c r="X46" s="279"/>
      <c r="Y46" s="279"/>
      <c r="Z46" s="279"/>
    </row>
    <row r="47" spans="1:26" s="147" customFormat="1" ht="150">
      <c r="A47" s="14">
        <f t="shared" si="0"/>
        <v>6</v>
      </c>
      <c r="B47" s="15" t="s">
        <v>3521</v>
      </c>
      <c r="C47" s="16" t="s">
        <v>3521</v>
      </c>
      <c r="D47" s="16" t="s">
        <v>3522</v>
      </c>
      <c r="E47" s="186">
        <v>1274</v>
      </c>
      <c r="F47" s="16" t="s">
        <v>18</v>
      </c>
      <c r="G47" s="16" t="s">
        <v>5</v>
      </c>
      <c r="H47" s="100">
        <v>41061</v>
      </c>
      <c r="I47" s="100">
        <v>41274</v>
      </c>
      <c r="J47" s="103" t="s">
        <v>19</v>
      </c>
      <c r="K47" s="102">
        <v>0</v>
      </c>
      <c r="L47" s="107">
        <v>7</v>
      </c>
      <c r="M47" s="186">
        <v>2000</v>
      </c>
      <c r="N47" s="105" t="s">
        <v>5</v>
      </c>
      <c r="O47" s="106">
        <v>1082274954</v>
      </c>
      <c r="P47" s="503" t="s">
        <v>6156</v>
      </c>
      <c r="Q47" s="323" t="s">
        <v>6151</v>
      </c>
      <c r="R47" s="279"/>
      <c r="S47" s="279"/>
      <c r="T47" s="279"/>
      <c r="U47" s="279"/>
      <c r="V47" s="279"/>
      <c r="W47" s="279"/>
      <c r="X47" s="279"/>
      <c r="Y47" s="279"/>
      <c r="Z47" s="279"/>
    </row>
    <row r="48" spans="1:26" s="147" customFormat="1" ht="150">
      <c r="A48" s="14">
        <f t="shared" si="0"/>
        <v>7</v>
      </c>
      <c r="B48" s="15" t="s">
        <v>3521</v>
      </c>
      <c r="C48" s="16" t="s">
        <v>3521</v>
      </c>
      <c r="D48" s="16" t="s">
        <v>3522</v>
      </c>
      <c r="E48" s="186">
        <v>381</v>
      </c>
      <c r="F48" s="16" t="s">
        <v>18</v>
      </c>
      <c r="G48" s="16" t="s">
        <v>5</v>
      </c>
      <c r="H48" s="100">
        <v>41472</v>
      </c>
      <c r="I48" s="100">
        <v>41639</v>
      </c>
      <c r="J48" s="103" t="s">
        <v>19</v>
      </c>
      <c r="K48" s="102">
        <v>0</v>
      </c>
      <c r="L48" s="107">
        <v>5.5</v>
      </c>
      <c r="M48" s="186">
        <v>3865</v>
      </c>
      <c r="N48" s="105" t="s">
        <v>5</v>
      </c>
      <c r="O48" s="106">
        <v>1514919480</v>
      </c>
      <c r="P48" s="503" t="s">
        <v>6157</v>
      </c>
      <c r="Q48" s="323" t="s">
        <v>6151</v>
      </c>
      <c r="R48" s="279"/>
      <c r="S48" s="279"/>
      <c r="T48" s="279"/>
      <c r="U48" s="279"/>
      <c r="V48" s="279"/>
      <c r="W48" s="279"/>
      <c r="X48" s="279"/>
      <c r="Y48" s="279"/>
      <c r="Z48" s="279"/>
    </row>
    <row r="49" spans="1:26" s="147" customFormat="1" ht="150">
      <c r="A49" s="14">
        <f t="shared" si="0"/>
        <v>8</v>
      </c>
      <c r="B49" s="15" t="s">
        <v>3521</v>
      </c>
      <c r="C49" s="16" t="s">
        <v>3521</v>
      </c>
      <c r="D49" s="15" t="s">
        <v>3522</v>
      </c>
      <c r="E49" s="186">
        <v>577</v>
      </c>
      <c r="F49" s="16" t="s">
        <v>18</v>
      </c>
      <c r="G49" s="16" t="s">
        <v>5</v>
      </c>
      <c r="H49" s="100" t="s">
        <v>6158</v>
      </c>
      <c r="I49" s="100">
        <v>41471</v>
      </c>
      <c r="J49" s="103" t="s">
        <v>19</v>
      </c>
      <c r="K49" s="102">
        <v>0</v>
      </c>
      <c r="L49" s="107">
        <v>7.1</v>
      </c>
      <c r="M49" s="186">
        <v>2712</v>
      </c>
      <c r="N49" s="105" t="s">
        <v>5</v>
      </c>
      <c r="O49" s="106">
        <v>537662679</v>
      </c>
      <c r="P49" s="503" t="s">
        <v>6159</v>
      </c>
      <c r="Q49" s="323" t="s">
        <v>6155</v>
      </c>
      <c r="R49" s="279"/>
      <c r="S49" s="279"/>
      <c r="T49" s="279"/>
      <c r="U49" s="279"/>
      <c r="V49" s="279"/>
      <c r="W49" s="279"/>
      <c r="X49" s="279"/>
      <c r="Y49" s="279"/>
      <c r="Z49" s="279"/>
    </row>
    <row r="50" spans="1:26" s="147" customFormat="1">
      <c r="A50" s="14"/>
      <c r="B50" s="17" t="s">
        <v>29</v>
      </c>
      <c r="C50" s="16"/>
      <c r="D50" s="15"/>
      <c r="E50" s="98"/>
      <c r="F50" s="16"/>
      <c r="G50" s="16"/>
      <c r="H50" s="16"/>
      <c r="I50" s="103"/>
      <c r="J50" s="103"/>
      <c r="K50" s="109">
        <f t="shared" ref="K50" si="1">SUM(K42:K49)</f>
        <v>0</v>
      </c>
      <c r="L50" s="109">
        <f t="shared" ref="L50:N50" si="2">SUM(L42:L49)</f>
        <v>54.1</v>
      </c>
      <c r="M50" s="110">
        <f t="shared" si="2"/>
        <v>26872</v>
      </c>
      <c r="N50" s="109">
        <f t="shared" si="2"/>
        <v>0</v>
      </c>
      <c r="O50" s="106"/>
      <c r="P50" s="278"/>
      <c r="Q50" s="18"/>
    </row>
    <row r="51" spans="1:26" s="284" customFormat="1">
      <c r="E51" s="285"/>
    </row>
    <row r="52" spans="1:26" s="284" customFormat="1">
      <c r="B52" s="1550" t="s">
        <v>57</v>
      </c>
      <c r="C52" s="1550" t="s">
        <v>58</v>
      </c>
      <c r="D52" s="1552" t="s">
        <v>59</v>
      </c>
      <c r="E52" s="1552"/>
    </row>
    <row r="53" spans="1:26" s="284" customFormat="1">
      <c r="B53" s="1551"/>
      <c r="C53" s="1551"/>
      <c r="D53" s="324" t="s">
        <v>60</v>
      </c>
      <c r="E53" s="325" t="s">
        <v>61</v>
      </c>
    </row>
    <row r="54" spans="1:26" s="284" customFormat="1" ht="30.6" customHeight="1">
      <c r="B54" s="19" t="s">
        <v>62</v>
      </c>
      <c r="C54" s="286">
        <f>+K50</f>
        <v>0</v>
      </c>
      <c r="D54" s="300"/>
      <c r="E54" s="300" t="s">
        <v>21</v>
      </c>
      <c r="F54" s="1810"/>
      <c r="G54" s="1811"/>
      <c r="H54" s="1811"/>
      <c r="I54" s="1811"/>
      <c r="J54" s="1811"/>
      <c r="K54" s="1811"/>
      <c r="L54" s="1811"/>
      <c r="M54" s="1811"/>
      <c r="N54" s="1811"/>
      <c r="O54" s="1811"/>
      <c r="P54" s="1811"/>
      <c r="Q54" s="1811"/>
      <c r="R54" s="1811"/>
    </row>
    <row r="55" spans="1:26" s="284" customFormat="1" ht="30" customHeight="1">
      <c r="B55" s="19" t="s">
        <v>64</v>
      </c>
      <c r="C55" s="286">
        <f>+M50</f>
        <v>26872</v>
      </c>
      <c r="D55" s="300"/>
      <c r="E55" s="300" t="s">
        <v>21</v>
      </c>
    </row>
    <row r="56" spans="1:26" s="284" customFormat="1">
      <c r="B56" s="288"/>
      <c r="C56" s="1769"/>
      <c r="D56" s="1769"/>
      <c r="E56" s="1769"/>
      <c r="F56" s="1769"/>
      <c r="G56" s="1769"/>
      <c r="H56" s="1769"/>
      <c r="I56" s="1769"/>
      <c r="J56" s="1769"/>
      <c r="K56" s="1769"/>
      <c r="L56" s="1769"/>
      <c r="M56" s="1769"/>
      <c r="N56" s="1769"/>
    </row>
    <row r="57" spans="1:26" ht="28.15" customHeight="1" thickBot="1"/>
    <row r="58" spans="1:26" ht="27" thickBot="1">
      <c r="B58" s="1770" t="s">
        <v>65</v>
      </c>
      <c r="C58" s="1770"/>
      <c r="D58" s="1770"/>
      <c r="E58" s="1770"/>
      <c r="F58" s="1770"/>
      <c r="G58" s="1770"/>
      <c r="H58" s="1770"/>
      <c r="I58" s="1770"/>
      <c r="J58" s="1770"/>
      <c r="K58" s="1770"/>
      <c r="L58" s="1770"/>
      <c r="M58" s="1770"/>
      <c r="N58" s="1770"/>
    </row>
    <row r="61" spans="1:26"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6">
      <c r="B62" s="309" t="s">
        <v>81</v>
      </c>
      <c r="C62" s="309" t="s">
        <v>251</v>
      </c>
      <c r="D62" s="310" t="s">
        <v>6260</v>
      </c>
      <c r="E62" s="310">
        <v>350</v>
      </c>
      <c r="F62" s="196" t="s">
        <v>5</v>
      </c>
      <c r="G62" s="196" t="s">
        <v>5</v>
      </c>
      <c r="H62" s="196" t="s">
        <v>5</v>
      </c>
      <c r="I62" s="291" t="s">
        <v>18</v>
      </c>
      <c r="J62" s="291" t="s">
        <v>18</v>
      </c>
      <c r="K62" s="265" t="s">
        <v>18</v>
      </c>
      <c r="L62" s="265" t="s">
        <v>18</v>
      </c>
      <c r="M62" s="265" t="s">
        <v>18</v>
      </c>
      <c r="N62" s="265" t="s">
        <v>18</v>
      </c>
      <c r="O62" s="1767"/>
      <c r="P62" s="1768"/>
      <c r="Q62" s="265" t="s">
        <v>18</v>
      </c>
    </row>
    <row r="63" spans="1:26">
      <c r="B63" s="236" t="s">
        <v>84</v>
      </c>
    </row>
    <row r="64" spans="1:26">
      <c r="B64" s="236" t="s">
        <v>85</v>
      </c>
    </row>
    <row r="65" spans="2:17">
      <c r="B65" s="236" t="s">
        <v>86</v>
      </c>
    </row>
    <row r="67" spans="2:17" ht="15.75" thickBot="1"/>
    <row r="68" spans="2:17" ht="27" thickBot="1">
      <c r="B68" s="1771" t="s">
        <v>87</v>
      </c>
      <c r="C68" s="1772"/>
      <c r="D68" s="1772"/>
      <c r="E68" s="1772"/>
      <c r="F68" s="1772"/>
      <c r="G68" s="1772"/>
      <c r="H68" s="1772"/>
      <c r="I68" s="1772"/>
      <c r="J68" s="1772"/>
      <c r="K68" s="1772"/>
      <c r="L68" s="1772"/>
      <c r="M68" s="1772"/>
      <c r="N68" s="1773"/>
    </row>
    <row r="71" spans="2:17" ht="76.5" customHeight="1">
      <c r="B71" s="9" t="s">
        <v>88</v>
      </c>
      <c r="C71" s="9" t="s">
        <v>89</v>
      </c>
      <c r="D71" s="9" t="s">
        <v>90</v>
      </c>
      <c r="E71" s="9" t="s">
        <v>91</v>
      </c>
      <c r="F71" s="9" t="s">
        <v>92</v>
      </c>
      <c r="G71" s="9" t="s">
        <v>93</v>
      </c>
      <c r="H71" s="9" t="s">
        <v>94</v>
      </c>
      <c r="I71" s="9" t="s">
        <v>95</v>
      </c>
      <c r="J71" s="1522" t="s">
        <v>96</v>
      </c>
      <c r="K71" s="1529"/>
      <c r="L71" s="1523"/>
      <c r="M71" s="9" t="s">
        <v>97</v>
      </c>
      <c r="N71" s="9" t="s">
        <v>992</v>
      </c>
      <c r="O71" s="9" t="s">
        <v>993</v>
      </c>
      <c r="P71" s="1522" t="s">
        <v>79</v>
      </c>
      <c r="Q71" s="1523"/>
    </row>
    <row r="72" spans="2:17" ht="76.5" customHeight="1">
      <c r="B72" s="1797" t="s">
        <v>356</v>
      </c>
      <c r="C72" s="1797" t="s">
        <v>2195</v>
      </c>
      <c r="D72" s="1797" t="s">
        <v>6261</v>
      </c>
      <c r="E72" s="1582">
        <v>40985338</v>
      </c>
      <c r="F72" s="1582" t="s">
        <v>277</v>
      </c>
      <c r="G72" s="1797" t="s">
        <v>278</v>
      </c>
      <c r="H72" s="1812">
        <v>38335</v>
      </c>
      <c r="I72" s="1815" t="s">
        <v>1881</v>
      </c>
      <c r="J72" s="309" t="s">
        <v>3535</v>
      </c>
      <c r="K72" s="290" t="s">
        <v>6262</v>
      </c>
      <c r="L72" s="290" t="s">
        <v>6263</v>
      </c>
      <c r="M72" s="1560" t="s">
        <v>18</v>
      </c>
      <c r="N72" s="337" t="s">
        <v>19</v>
      </c>
      <c r="O72" s="1560" t="s">
        <v>18</v>
      </c>
      <c r="P72" s="1539" t="s">
        <v>6264</v>
      </c>
      <c r="Q72" s="1539"/>
    </row>
    <row r="73" spans="2:17" ht="60" customHeight="1">
      <c r="B73" s="1799"/>
      <c r="C73" s="1799"/>
      <c r="D73" s="1799"/>
      <c r="E73" s="1584"/>
      <c r="F73" s="1584"/>
      <c r="G73" s="1799"/>
      <c r="H73" s="1814"/>
      <c r="I73" s="1817"/>
      <c r="J73" s="309" t="s">
        <v>6265</v>
      </c>
      <c r="K73" s="290" t="s">
        <v>6266</v>
      </c>
      <c r="L73" s="291" t="s">
        <v>1881</v>
      </c>
      <c r="M73" s="1562"/>
      <c r="N73" s="337" t="s">
        <v>19</v>
      </c>
      <c r="O73" s="1562"/>
      <c r="P73" s="1539" t="s">
        <v>6267</v>
      </c>
      <c r="Q73" s="1539"/>
    </row>
    <row r="74" spans="2:17" ht="33.6" customHeight="1">
      <c r="B74" s="1797" t="s">
        <v>3587</v>
      </c>
      <c r="C74" s="1797" t="s">
        <v>2202</v>
      </c>
      <c r="D74" s="1797" t="s">
        <v>6268</v>
      </c>
      <c r="E74" s="1582">
        <v>1113635896</v>
      </c>
      <c r="F74" s="1582" t="s">
        <v>277</v>
      </c>
      <c r="G74" s="1797" t="s">
        <v>1105</v>
      </c>
      <c r="H74" s="1800">
        <v>41222</v>
      </c>
      <c r="I74" s="1803">
        <v>132686</v>
      </c>
      <c r="J74" s="196" t="s">
        <v>6269</v>
      </c>
      <c r="K74" s="752" t="s">
        <v>6270</v>
      </c>
      <c r="L74" s="196" t="s">
        <v>1881</v>
      </c>
      <c r="M74" s="1560" t="s">
        <v>18</v>
      </c>
      <c r="N74" s="337" t="s">
        <v>19</v>
      </c>
      <c r="O74" s="1560" t="s">
        <v>18</v>
      </c>
      <c r="P74" s="1539" t="s">
        <v>6267</v>
      </c>
      <c r="Q74" s="1539"/>
    </row>
    <row r="75" spans="2:17" ht="33.6" customHeight="1">
      <c r="B75" s="1798"/>
      <c r="C75" s="1798"/>
      <c r="D75" s="1798"/>
      <c r="E75" s="1583"/>
      <c r="F75" s="1583"/>
      <c r="G75" s="1798"/>
      <c r="H75" s="1801"/>
      <c r="I75" s="1804"/>
      <c r="J75" s="196" t="s">
        <v>6269</v>
      </c>
      <c r="K75" s="752" t="s">
        <v>3781</v>
      </c>
      <c r="L75" s="196" t="s">
        <v>1881</v>
      </c>
      <c r="M75" s="1561"/>
      <c r="N75" s="337" t="s">
        <v>19</v>
      </c>
      <c r="O75" s="1561"/>
      <c r="P75" s="1539" t="s">
        <v>6267</v>
      </c>
      <c r="Q75" s="1539"/>
    </row>
    <row r="76" spans="2:17" ht="64.5" customHeight="1">
      <c r="B76" s="1798"/>
      <c r="C76" s="1798"/>
      <c r="D76" s="1798"/>
      <c r="E76" s="1583"/>
      <c r="F76" s="1583"/>
      <c r="G76" s="1798"/>
      <c r="H76" s="1801"/>
      <c r="I76" s="1804"/>
      <c r="J76" s="196" t="s">
        <v>3521</v>
      </c>
      <c r="K76" s="752" t="s">
        <v>3781</v>
      </c>
      <c r="L76" s="196" t="s">
        <v>1881</v>
      </c>
      <c r="M76" s="1561"/>
      <c r="N76" s="337" t="s">
        <v>19</v>
      </c>
      <c r="O76" s="1561"/>
      <c r="P76" s="1539" t="s">
        <v>6271</v>
      </c>
      <c r="Q76" s="1539"/>
    </row>
    <row r="77" spans="2:17" ht="33.6" customHeight="1">
      <c r="B77" s="1798"/>
      <c r="C77" s="1798"/>
      <c r="D77" s="1798"/>
      <c r="E77" s="1583"/>
      <c r="F77" s="1583"/>
      <c r="G77" s="1798"/>
      <c r="H77" s="1801"/>
      <c r="I77" s="1804"/>
      <c r="J77" s="268" t="s">
        <v>6272</v>
      </c>
      <c r="K77" s="290" t="s">
        <v>6224</v>
      </c>
      <c r="L77" s="291" t="s">
        <v>1881</v>
      </c>
      <c r="M77" s="1561"/>
      <c r="N77" s="337" t="s">
        <v>19</v>
      </c>
      <c r="O77" s="1561"/>
      <c r="P77" s="1539" t="s">
        <v>6267</v>
      </c>
      <c r="Q77" s="1539"/>
    </row>
    <row r="78" spans="2:17" ht="52.5" customHeight="1">
      <c r="B78" s="1798"/>
      <c r="C78" s="1798"/>
      <c r="D78" s="1798"/>
      <c r="E78" s="1583"/>
      <c r="F78" s="1583"/>
      <c r="G78" s="1798"/>
      <c r="H78" s="1801"/>
      <c r="I78" s="1804"/>
      <c r="J78" s="268" t="s">
        <v>3545</v>
      </c>
      <c r="K78" s="290" t="s">
        <v>3542</v>
      </c>
      <c r="L78" s="291" t="s">
        <v>3546</v>
      </c>
      <c r="M78" s="1561"/>
      <c r="N78" s="337" t="s">
        <v>19</v>
      </c>
      <c r="O78" s="1561"/>
      <c r="P78" s="1574" t="s">
        <v>6273</v>
      </c>
      <c r="Q78" s="1575"/>
    </row>
    <row r="79" spans="2:17" ht="52.5" customHeight="1">
      <c r="B79" s="1798"/>
      <c r="C79" s="1798"/>
      <c r="D79" s="1798"/>
      <c r="E79" s="1583"/>
      <c r="F79" s="1583"/>
      <c r="G79" s="1798"/>
      <c r="H79" s="1801"/>
      <c r="I79" s="1804"/>
      <c r="J79" s="265" t="s">
        <v>6274</v>
      </c>
      <c r="K79" s="217" t="s">
        <v>6275</v>
      </c>
      <c r="L79" s="265" t="s">
        <v>6276</v>
      </c>
      <c r="M79" s="1561"/>
      <c r="N79" s="337" t="s">
        <v>18</v>
      </c>
      <c r="O79" s="1561"/>
      <c r="P79" s="1574" t="s">
        <v>6277</v>
      </c>
      <c r="Q79" s="1575"/>
    </row>
    <row r="80" spans="2:17" ht="52.5" customHeight="1">
      <c r="B80" s="1798"/>
      <c r="C80" s="1798"/>
      <c r="D80" s="1798"/>
      <c r="E80" s="1583"/>
      <c r="F80" s="1583"/>
      <c r="G80" s="1798"/>
      <c r="H80" s="1801"/>
      <c r="I80" s="1804"/>
      <c r="J80" s="266" t="s">
        <v>3545</v>
      </c>
      <c r="K80" s="299" t="s">
        <v>3554</v>
      </c>
      <c r="L80" s="299" t="s">
        <v>6278</v>
      </c>
      <c r="M80" s="1561"/>
      <c r="N80" s="337" t="s">
        <v>18</v>
      </c>
      <c r="O80" s="1561"/>
      <c r="P80" s="1574" t="s">
        <v>6279</v>
      </c>
      <c r="Q80" s="1575"/>
    </row>
    <row r="81" spans="2:17" ht="63.75" customHeight="1">
      <c r="B81" s="1799"/>
      <c r="C81" s="1799"/>
      <c r="D81" s="1799"/>
      <c r="E81" s="1584"/>
      <c r="F81" s="1584"/>
      <c r="G81" s="1799"/>
      <c r="H81" s="1802"/>
      <c r="I81" s="1805"/>
      <c r="J81" s="266" t="s">
        <v>3545</v>
      </c>
      <c r="K81" s="335" t="s">
        <v>6280</v>
      </c>
      <c r="L81" s="299" t="s">
        <v>6278</v>
      </c>
      <c r="M81" s="1562"/>
      <c r="N81" s="337" t="s">
        <v>18</v>
      </c>
      <c r="O81" s="1562"/>
      <c r="P81" s="1574" t="s">
        <v>6281</v>
      </c>
      <c r="Q81" s="1575"/>
    </row>
    <row r="82" spans="2:17" ht="33.6" customHeight="1">
      <c r="B82" s="1797" t="s">
        <v>3587</v>
      </c>
      <c r="C82" s="1797" t="s">
        <v>2202</v>
      </c>
      <c r="D82" s="1797" t="s">
        <v>6282</v>
      </c>
      <c r="E82" s="1582">
        <v>9773185</v>
      </c>
      <c r="F82" s="1582" t="s">
        <v>3275</v>
      </c>
      <c r="G82" s="1797" t="s">
        <v>1923</v>
      </c>
      <c r="H82" s="1800">
        <v>40994</v>
      </c>
      <c r="I82" s="1803" t="s">
        <v>6283</v>
      </c>
      <c r="J82" s="268" t="s">
        <v>3521</v>
      </c>
      <c r="K82" s="290" t="s">
        <v>6224</v>
      </c>
      <c r="L82" s="291" t="s">
        <v>1881</v>
      </c>
      <c r="M82" s="1560" t="s">
        <v>18</v>
      </c>
      <c r="N82" s="337" t="s">
        <v>19</v>
      </c>
      <c r="O82" s="1560" t="s">
        <v>18</v>
      </c>
      <c r="P82" s="1574" t="s">
        <v>6225</v>
      </c>
      <c r="Q82" s="1575"/>
    </row>
    <row r="83" spans="2:17" ht="33.6" customHeight="1">
      <c r="B83" s="1798"/>
      <c r="C83" s="1798"/>
      <c r="D83" s="1798"/>
      <c r="E83" s="1583"/>
      <c r="F83" s="1583"/>
      <c r="G83" s="1798"/>
      <c r="H83" s="1801"/>
      <c r="I83" s="1804"/>
      <c r="J83" s="268" t="s">
        <v>6272</v>
      </c>
      <c r="K83" s="290" t="s">
        <v>6224</v>
      </c>
      <c r="L83" s="291" t="s">
        <v>1881</v>
      </c>
      <c r="M83" s="1561"/>
      <c r="N83" s="337" t="s">
        <v>19</v>
      </c>
      <c r="O83" s="1561"/>
      <c r="P83" s="1574" t="s">
        <v>6225</v>
      </c>
      <c r="Q83" s="1575"/>
    </row>
    <row r="84" spans="2:17" ht="33.6" customHeight="1">
      <c r="B84" s="1798"/>
      <c r="C84" s="1798"/>
      <c r="D84" s="1798"/>
      <c r="E84" s="1583"/>
      <c r="F84" s="1583"/>
      <c r="G84" s="1798"/>
      <c r="H84" s="1801"/>
      <c r="I84" s="1804"/>
      <c r="J84" s="343" t="s">
        <v>6269</v>
      </c>
      <c r="K84" s="290" t="s">
        <v>6270</v>
      </c>
      <c r="L84" s="291" t="s">
        <v>1881</v>
      </c>
      <c r="M84" s="1561"/>
      <c r="N84" s="337" t="s">
        <v>19</v>
      </c>
      <c r="O84" s="1561"/>
      <c r="P84" s="1574" t="s">
        <v>6225</v>
      </c>
      <c r="Q84" s="1575"/>
    </row>
    <row r="85" spans="2:17" ht="48.75" customHeight="1">
      <c r="B85" s="1798"/>
      <c r="C85" s="1798"/>
      <c r="D85" s="1798"/>
      <c r="E85" s="1583"/>
      <c r="F85" s="1583"/>
      <c r="G85" s="1798"/>
      <c r="H85" s="1801"/>
      <c r="I85" s="1804"/>
      <c r="J85" s="265" t="s">
        <v>6284</v>
      </c>
      <c r="K85" s="265" t="s">
        <v>6285</v>
      </c>
      <c r="L85" s="265" t="s">
        <v>6286</v>
      </c>
      <c r="M85" s="1561"/>
      <c r="N85" s="337" t="s">
        <v>18</v>
      </c>
      <c r="O85" s="1561"/>
      <c r="P85" s="1574" t="s">
        <v>6287</v>
      </c>
      <c r="Q85" s="1575"/>
    </row>
    <row r="86" spans="2:17" ht="51" customHeight="1">
      <c r="B86" s="1798"/>
      <c r="C86" s="1798"/>
      <c r="D86" s="1798"/>
      <c r="E86" s="1583"/>
      <c r="F86" s="1583"/>
      <c r="G86" s="1798"/>
      <c r="H86" s="1801"/>
      <c r="I86" s="1804"/>
      <c r="J86" s="268" t="s">
        <v>6288</v>
      </c>
      <c r="K86" s="290" t="s">
        <v>6289</v>
      </c>
      <c r="L86" s="291" t="s">
        <v>6290</v>
      </c>
      <c r="M86" s="1561"/>
      <c r="N86" s="337" t="s">
        <v>18</v>
      </c>
      <c r="O86" s="1561"/>
      <c r="P86" s="1574" t="s">
        <v>6287</v>
      </c>
      <c r="Q86" s="1575"/>
    </row>
    <row r="87" spans="2:17" ht="51" customHeight="1">
      <c r="B87" s="1798"/>
      <c r="C87" s="1798"/>
      <c r="D87" s="1798"/>
      <c r="E87" s="1583"/>
      <c r="F87" s="1583"/>
      <c r="G87" s="1798"/>
      <c r="H87" s="1801"/>
      <c r="I87" s="1804"/>
      <c r="J87" s="265" t="s">
        <v>6291</v>
      </c>
      <c r="K87" s="265" t="s">
        <v>6292</v>
      </c>
      <c r="L87" s="265" t="s">
        <v>6293</v>
      </c>
      <c r="M87" s="1561"/>
      <c r="N87" s="337" t="s">
        <v>18</v>
      </c>
      <c r="O87" s="1561"/>
      <c r="P87" s="1574" t="s">
        <v>6287</v>
      </c>
      <c r="Q87" s="1575"/>
    </row>
    <row r="88" spans="2:17" ht="88.5" customHeight="1">
      <c r="B88" s="1798"/>
      <c r="C88" s="1798"/>
      <c r="D88" s="1798"/>
      <c r="E88" s="1583"/>
      <c r="F88" s="1583"/>
      <c r="G88" s="1798"/>
      <c r="H88" s="1801"/>
      <c r="I88" s="1804"/>
      <c r="J88" s="265" t="s">
        <v>3553</v>
      </c>
      <c r="K88" s="217" t="s">
        <v>3584</v>
      </c>
      <c r="L88" s="217" t="s">
        <v>6278</v>
      </c>
      <c r="M88" s="1561"/>
      <c r="N88" s="337" t="s">
        <v>19</v>
      </c>
      <c r="O88" s="1561"/>
      <c r="P88" s="1574" t="s">
        <v>6294</v>
      </c>
      <c r="Q88" s="1575"/>
    </row>
    <row r="89" spans="2:17" ht="78" customHeight="1">
      <c r="B89" s="1799"/>
      <c r="C89" s="1799"/>
      <c r="D89" s="1799"/>
      <c r="E89" s="1584"/>
      <c r="F89" s="1584"/>
      <c r="G89" s="1799"/>
      <c r="H89" s="1802"/>
      <c r="I89" s="1805"/>
      <c r="J89" s="265" t="s">
        <v>3553</v>
      </c>
      <c r="K89" s="217" t="s">
        <v>3554</v>
      </c>
      <c r="L89" s="217" t="s">
        <v>6278</v>
      </c>
      <c r="M89" s="1562"/>
      <c r="N89" s="337" t="s">
        <v>18</v>
      </c>
      <c r="O89" s="1562"/>
      <c r="P89" s="1574" t="s">
        <v>6295</v>
      </c>
      <c r="Q89" s="1575"/>
    </row>
    <row r="90" spans="2:17" ht="18.75" customHeight="1">
      <c r="B90" s="777"/>
      <c r="C90" s="777"/>
      <c r="D90" s="777"/>
      <c r="E90" s="778"/>
      <c r="F90" s="778"/>
      <c r="G90" s="777"/>
      <c r="H90" s="779"/>
      <c r="I90" s="780"/>
      <c r="J90" s="257"/>
      <c r="K90" s="257"/>
      <c r="L90" s="257"/>
      <c r="M90" s="783"/>
      <c r="N90" s="783"/>
      <c r="O90" s="783"/>
      <c r="P90" s="261"/>
      <c r="Q90" s="261"/>
    </row>
    <row r="91" spans="2:17" ht="33.6" customHeight="1">
      <c r="B91" s="343" t="s">
        <v>531</v>
      </c>
      <c r="C91" s="343" t="s">
        <v>2195</v>
      </c>
      <c r="D91" s="343" t="s">
        <v>6296</v>
      </c>
      <c r="E91" s="268">
        <v>1130945147</v>
      </c>
      <c r="F91" s="268" t="s">
        <v>6297</v>
      </c>
      <c r="G91" s="343" t="s">
        <v>6298</v>
      </c>
      <c r="H91" s="771" t="s">
        <v>1881</v>
      </c>
      <c r="I91" s="784" t="s">
        <v>5</v>
      </c>
      <c r="J91" s="265" t="s">
        <v>1881</v>
      </c>
      <c r="K91" s="265" t="s">
        <v>1881</v>
      </c>
      <c r="L91" s="265" t="s">
        <v>1881</v>
      </c>
      <c r="M91" s="337" t="s">
        <v>5</v>
      </c>
      <c r="N91" s="337" t="s">
        <v>5</v>
      </c>
      <c r="O91" s="337" t="s">
        <v>5</v>
      </c>
      <c r="P91" s="1539"/>
      <c r="Q91" s="1539"/>
    </row>
    <row r="92" spans="2:17" ht="33.6" customHeight="1">
      <c r="B92" s="777"/>
      <c r="C92" s="777"/>
      <c r="D92" s="778"/>
      <c r="E92" s="778"/>
      <c r="F92" s="778"/>
      <c r="G92" s="777"/>
      <c r="H92" s="779"/>
      <c r="I92" s="780"/>
      <c r="J92" s="257"/>
      <c r="K92" s="257"/>
      <c r="L92" s="257"/>
      <c r="M92" s="783"/>
      <c r="N92" s="783"/>
      <c r="O92" s="783"/>
      <c r="P92" s="261"/>
      <c r="Q92" s="261"/>
    </row>
    <row r="95" spans="2:17" ht="46.15" customHeight="1">
      <c r="B95" s="22" t="s">
        <v>17</v>
      </c>
      <c r="C95" s="22" t="s">
        <v>1064</v>
      </c>
      <c r="D95" s="1522" t="s">
        <v>79</v>
      </c>
      <c r="E95" s="1523"/>
    </row>
    <row r="96" spans="2:17" ht="46.9" customHeight="1">
      <c r="B96" s="217" t="s">
        <v>140</v>
      </c>
      <c r="C96" s="337" t="s">
        <v>18</v>
      </c>
      <c r="D96" s="1567"/>
      <c r="E96" s="1567"/>
    </row>
    <row r="98" spans="1:26" ht="15.75" thickBot="1"/>
    <row r="99" spans="1:26" ht="27" thickBot="1">
      <c r="B99" s="1771" t="s">
        <v>141</v>
      </c>
      <c r="C99" s="1772"/>
      <c r="D99" s="1772"/>
      <c r="E99" s="1772"/>
      <c r="F99" s="1772"/>
      <c r="G99" s="1772"/>
      <c r="H99" s="1772"/>
      <c r="I99" s="1772"/>
      <c r="J99" s="1772"/>
      <c r="K99" s="1772"/>
      <c r="L99" s="1772"/>
      <c r="M99" s="1772"/>
      <c r="N99" s="1773"/>
      <c r="O99" s="1771"/>
      <c r="P99" s="1772"/>
    </row>
    <row r="101" spans="1:26" ht="15.75" thickBot="1"/>
    <row r="102" spans="1:26" ht="27" thickBot="1">
      <c r="B102" s="1771" t="s">
        <v>142</v>
      </c>
      <c r="C102" s="1772"/>
      <c r="D102" s="1772"/>
      <c r="E102" s="1772"/>
      <c r="F102" s="1772"/>
      <c r="G102" s="1772"/>
      <c r="H102" s="1772"/>
      <c r="I102" s="1772"/>
      <c r="J102" s="1772"/>
      <c r="K102" s="1772"/>
      <c r="L102" s="1772"/>
      <c r="M102" s="1772"/>
      <c r="N102" s="1773"/>
    </row>
    <row r="104" spans="1:26" ht="15.75" thickBot="1">
      <c r="M104" s="10"/>
      <c r="N104" s="10"/>
    </row>
    <row r="105" spans="1:26" s="248" customFormat="1" ht="109.5" customHeight="1">
      <c r="B105" s="11" t="s">
        <v>33</v>
      </c>
      <c r="C105" s="11" t="s">
        <v>34</v>
      </c>
      <c r="D105" s="11" t="s">
        <v>35</v>
      </c>
      <c r="E105" s="11" t="s">
        <v>36</v>
      </c>
      <c r="F105" s="11" t="s">
        <v>37</v>
      </c>
      <c r="G105" s="11" t="s">
        <v>38</v>
      </c>
      <c r="H105" s="11" t="s">
        <v>39</v>
      </c>
      <c r="I105" s="11" t="s">
        <v>40</v>
      </c>
      <c r="J105" s="11" t="s">
        <v>41</v>
      </c>
      <c r="K105" s="11" t="s">
        <v>42</v>
      </c>
      <c r="L105" s="11" t="s">
        <v>43</v>
      </c>
      <c r="M105" s="12" t="s">
        <v>44</v>
      </c>
      <c r="N105" s="11" t="s">
        <v>45</v>
      </c>
      <c r="O105" s="11" t="s">
        <v>46</v>
      </c>
      <c r="P105" s="13" t="s">
        <v>47</v>
      </c>
      <c r="Q105" s="13" t="s">
        <v>48</v>
      </c>
    </row>
    <row r="106" spans="1:26" s="147" customFormat="1">
      <c r="A106" s="14">
        <v>1</v>
      </c>
      <c r="B106" s="15"/>
      <c r="C106" s="16"/>
      <c r="D106" s="15"/>
      <c r="E106" s="441"/>
      <c r="F106" s="281"/>
      <c r="G106" s="274"/>
      <c r="H106" s="275"/>
      <c r="I106" s="275"/>
      <c r="J106" s="276"/>
      <c r="K106" s="705"/>
      <c r="L106" s="276"/>
      <c r="M106" s="277"/>
      <c r="N106" s="277"/>
      <c r="O106" s="278"/>
      <c r="P106" s="278"/>
      <c r="Q106" s="323"/>
      <c r="R106" s="279"/>
      <c r="S106" s="279"/>
      <c r="T106" s="279"/>
      <c r="U106" s="279"/>
      <c r="V106" s="279"/>
      <c r="W106" s="279"/>
      <c r="X106" s="279"/>
      <c r="Y106" s="279"/>
      <c r="Z106" s="279"/>
    </row>
    <row r="107" spans="1:26" s="147" customFormat="1">
      <c r="A107" s="14"/>
      <c r="B107" s="17" t="s">
        <v>29</v>
      </c>
      <c r="C107" s="16"/>
      <c r="D107" s="15"/>
      <c r="E107" s="303"/>
      <c r="F107" s="281"/>
      <c r="G107" s="281"/>
      <c r="H107" s="281"/>
      <c r="I107" s="276"/>
      <c r="J107" s="276"/>
      <c r="K107" s="282">
        <f>SUM(K106:K106)</f>
        <v>0</v>
      </c>
      <c r="L107" s="282">
        <f>SUM(L106:L106)</f>
        <v>0</v>
      </c>
      <c r="M107" s="283">
        <f>SUM(M106:M106)</f>
        <v>0</v>
      </c>
      <c r="N107" s="282">
        <f>SUM(N106:N106)</f>
        <v>0</v>
      </c>
      <c r="O107" s="278"/>
      <c r="P107" s="278"/>
      <c r="Q107" s="18"/>
    </row>
    <row r="108" spans="1:26">
      <c r="B108" s="284"/>
      <c r="C108" s="284"/>
      <c r="D108" s="284"/>
      <c r="E108" s="285"/>
      <c r="F108" s="284"/>
      <c r="G108" s="284"/>
      <c r="H108" s="284"/>
      <c r="I108" s="284"/>
      <c r="J108" s="284"/>
      <c r="K108" s="284"/>
      <c r="L108" s="284"/>
      <c r="M108" s="284"/>
      <c r="N108" s="284"/>
      <c r="O108" s="284"/>
      <c r="P108" s="284"/>
    </row>
    <row r="109" spans="1:26" ht="18.75">
      <c r="B109" s="19" t="s">
        <v>156</v>
      </c>
      <c r="C109" s="304">
        <f>+K107</f>
        <v>0</v>
      </c>
      <c r="H109" s="287"/>
      <c r="I109" s="287"/>
      <c r="J109" s="287"/>
      <c r="K109" s="287"/>
      <c r="L109" s="287"/>
      <c r="M109" s="287"/>
      <c r="N109" s="284"/>
      <c r="O109" s="284"/>
      <c r="P109" s="284"/>
    </row>
    <row r="111" spans="1:26" ht="15.75" thickBot="1"/>
    <row r="112" spans="1:26" ht="37.15" customHeight="1" thickBot="1">
      <c r="B112" s="24" t="s">
        <v>157</v>
      </c>
      <c r="C112" s="25" t="s">
        <v>158</v>
      </c>
      <c r="D112" s="24" t="s">
        <v>28</v>
      </c>
      <c r="E112" s="25" t="s">
        <v>159</v>
      </c>
    </row>
    <row r="113" spans="2:17" ht="21" customHeight="1">
      <c r="B113" s="305" t="s">
        <v>160</v>
      </c>
      <c r="C113" s="306">
        <v>20</v>
      </c>
      <c r="D113" s="306">
        <v>0</v>
      </c>
      <c r="E113" s="1781">
        <f>+D113+D114+D115</f>
        <v>0</v>
      </c>
    </row>
    <row r="114" spans="2:17">
      <c r="B114" s="305" t="s">
        <v>161</v>
      </c>
      <c r="C114" s="300">
        <v>30</v>
      </c>
      <c r="D114" s="337">
        <v>0</v>
      </c>
      <c r="E114" s="1561"/>
    </row>
    <row r="115" spans="2:17" ht="15.75" thickBot="1">
      <c r="B115" s="305" t="s">
        <v>162</v>
      </c>
      <c r="C115" s="307">
        <v>40</v>
      </c>
      <c r="D115" s="307">
        <v>0</v>
      </c>
      <c r="E115" s="1782"/>
    </row>
    <row r="117" spans="2:17" ht="15.75" thickBot="1"/>
    <row r="118" spans="2:17" ht="27" thickBot="1">
      <c r="B118" s="1771" t="s">
        <v>163</v>
      </c>
      <c r="C118" s="1772"/>
      <c r="D118" s="1772"/>
      <c r="E118" s="1772"/>
      <c r="F118" s="1772"/>
      <c r="G118" s="1772"/>
      <c r="H118" s="1772"/>
      <c r="I118" s="1772"/>
      <c r="J118" s="1772"/>
      <c r="K118" s="1772"/>
      <c r="L118" s="1772"/>
      <c r="M118" s="1772"/>
      <c r="N118" s="1773"/>
    </row>
    <row r="120" spans="2:17" ht="76.5" customHeight="1">
      <c r="B120" s="9" t="s">
        <v>88</v>
      </c>
      <c r="C120" s="9" t="s">
        <v>89</v>
      </c>
      <c r="D120" s="9" t="s">
        <v>90</v>
      </c>
      <c r="E120" s="9" t="s">
        <v>91</v>
      </c>
      <c r="F120" s="9" t="s">
        <v>92</v>
      </c>
      <c r="G120" s="9" t="s">
        <v>93</v>
      </c>
      <c r="H120" s="9" t="s">
        <v>94</v>
      </c>
      <c r="I120" s="9" t="s">
        <v>95</v>
      </c>
      <c r="J120" s="1522" t="s">
        <v>96</v>
      </c>
      <c r="K120" s="1529"/>
      <c r="L120" s="1523"/>
      <c r="M120" s="9" t="s">
        <v>97</v>
      </c>
      <c r="N120" s="9" t="s">
        <v>992</v>
      </c>
      <c r="O120" s="9" t="s">
        <v>993</v>
      </c>
      <c r="P120" s="1522" t="s">
        <v>79</v>
      </c>
      <c r="Q120" s="1523"/>
    </row>
    <row r="121" spans="2:17" ht="60.75" customHeight="1">
      <c r="B121" s="1820" t="s">
        <v>1495</v>
      </c>
      <c r="C121" s="1797" t="s">
        <v>2195</v>
      </c>
      <c r="D121" s="1797" t="s">
        <v>6299</v>
      </c>
      <c r="E121" s="1582">
        <v>13010181</v>
      </c>
      <c r="F121" s="1582" t="s">
        <v>2981</v>
      </c>
      <c r="G121" s="1582" t="s">
        <v>6300</v>
      </c>
      <c r="H121" s="1812">
        <v>30862</v>
      </c>
      <c r="I121" s="1823">
        <v>19189</v>
      </c>
      <c r="J121" s="289" t="s">
        <v>6301</v>
      </c>
      <c r="K121" s="290" t="s">
        <v>6302</v>
      </c>
      <c r="L121" s="291" t="s">
        <v>6303</v>
      </c>
      <c r="M121" s="1560" t="s">
        <v>19</v>
      </c>
      <c r="N121" s="1560" t="s">
        <v>19</v>
      </c>
      <c r="O121" s="1560" t="s">
        <v>18</v>
      </c>
      <c r="P121" s="1568" t="s">
        <v>6304</v>
      </c>
      <c r="Q121" s="1569"/>
    </row>
    <row r="122" spans="2:17" ht="60.75" customHeight="1">
      <c r="B122" s="1821"/>
      <c r="C122" s="1798"/>
      <c r="D122" s="1798"/>
      <c r="E122" s="1583"/>
      <c r="F122" s="1583"/>
      <c r="G122" s="1583"/>
      <c r="H122" s="1813"/>
      <c r="I122" s="1824"/>
      <c r="J122" s="289" t="s">
        <v>6305</v>
      </c>
      <c r="K122" s="290" t="s">
        <v>6306</v>
      </c>
      <c r="L122" s="291" t="s">
        <v>6307</v>
      </c>
      <c r="M122" s="1561"/>
      <c r="N122" s="1561"/>
      <c r="O122" s="1561"/>
      <c r="P122" s="1570"/>
      <c r="Q122" s="1571"/>
    </row>
    <row r="123" spans="2:17" ht="60.75" customHeight="1">
      <c r="B123" s="1822"/>
      <c r="C123" s="1799"/>
      <c r="D123" s="1799"/>
      <c r="E123" s="1584"/>
      <c r="F123" s="1584"/>
      <c r="G123" s="1584"/>
      <c r="H123" s="1814"/>
      <c r="I123" s="1825"/>
      <c r="J123" s="289" t="s">
        <v>3521</v>
      </c>
      <c r="K123" s="290" t="s">
        <v>6308</v>
      </c>
      <c r="L123" s="291" t="s">
        <v>6309</v>
      </c>
      <c r="M123" s="1562"/>
      <c r="N123" s="1562"/>
      <c r="O123" s="1562"/>
      <c r="P123" s="1572"/>
      <c r="Q123" s="1573"/>
    </row>
    <row r="124" spans="2:17" ht="70.5" customHeight="1">
      <c r="B124" s="308" t="s">
        <v>1075</v>
      </c>
      <c r="C124" s="773" t="s">
        <v>2195</v>
      </c>
      <c r="D124" s="773" t="s">
        <v>6310</v>
      </c>
      <c r="E124" s="774">
        <v>38555579</v>
      </c>
      <c r="F124" s="774" t="s">
        <v>277</v>
      </c>
      <c r="G124" s="774" t="s">
        <v>3645</v>
      </c>
      <c r="H124" s="798">
        <v>38268</v>
      </c>
      <c r="I124" s="799" t="s">
        <v>1881</v>
      </c>
      <c r="J124" s="289" t="s">
        <v>1881</v>
      </c>
      <c r="K124" s="290" t="s">
        <v>1881</v>
      </c>
      <c r="L124" s="291" t="s">
        <v>1881</v>
      </c>
      <c r="M124" s="297" t="s">
        <v>19</v>
      </c>
      <c r="N124" s="297" t="s">
        <v>19</v>
      </c>
      <c r="O124" s="297" t="s">
        <v>18</v>
      </c>
      <c r="P124" s="1539" t="s">
        <v>6200</v>
      </c>
      <c r="Q124" s="1539"/>
    </row>
    <row r="125" spans="2:17" ht="95.25" customHeight="1">
      <c r="B125" s="308" t="s">
        <v>227</v>
      </c>
      <c r="C125" s="343" t="s">
        <v>2195</v>
      </c>
      <c r="D125" s="308" t="s">
        <v>3651</v>
      </c>
      <c r="E125" s="309">
        <v>29806424</v>
      </c>
      <c r="F125" s="309" t="s">
        <v>457</v>
      </c>
      <c r="G125" s="309" t="s">
        <v>1881</v>
      </c>
      <c r="H125" s="268" t="s">
        <v>1881</v>
      </c>
      <c r="I125" s="309" t="s">
        <v>1881</v>
      </c>
      <c r="J125" s="309" t="s">
        <v>1881</v>
      </c>
      <c r="K125" s="309" t="s">
        <v>1881</v>
      </c>
      <c r="L125" s="309" t="s">
        <v>1881</v>
      </c>
      <c r="M125" s="265" t="s">
        <v>18</v>
      </c>
      <c r="N125" s="265" t="s">
        <v>19</v>
      </c>
      <c r="O125" s="265" t="s">
        <v>18</v>
      </c>
      <c r="P125" s="1539" t="s">
        <v>6311</v>
      </c>
      <c r="Q125" s="1539"/>
    </row>
    <row r="126" spans="2:17" ht="95.25" customHeight="1">
      <c r="B126" s="265" t="s">
        <v>3653</v>
      </c>
      <c r="C126" s="337" t="s">
        <v>2195</v>
      </c>
      <c r="D126" s="217" t="s">
        <v>3654</v>
      </c>
      <c r="E126" s="265">
        <v>94512020</v>
      </c>
      <c r="F126" s="265" t="s">
        <v>3655</v>
      </c>
      <c r="G126" s="309" t="s">
        <v>1881</v>
      </c>
      <c r="H126" s="268" t="s">
        <v>1881</v>
      </c>
      <c r="I126" s="309" t="s">
        <v>1881</v>
      </c>
      <c r="J126" s="309" t="s">
        <v>1881</v>
      </c>
      <c r="K126" s="309" t="s">
        <v>1881</v>
      </c>
      <c r="L126" s="309" t="s">
        <v>1881</v>
      </c>
      <c r="M126" s="265" t="s">
        <v>18</v>
      </c>
      <c r="N126" s="265" t="s">
        <v>5</v>
      </c>
      <c r="O126" s="265" t="s">
        <v>5</v>
      </c>
      <c r="P126" s="1574" t="s">
        <v>3656</v>
      </c>
      <c r="Q126" s="1575"/>
    </row>
    <row r="127" spans="2:17" ht="150">
      <c r="B127" s="265" t="s">
        <v>3657</v>
      </c>
      <c r="C127" s="337" t="s">
        <v>2195</v>
      </c>
      <c r="D127" s="217" t="s">
        <v>3658</v>
      </c>
      <c r="E127" s="265">
        <v>94525376</v>
      </c>
      <c r="F127" s="265" t="s">
        <v>1751</v>
      </c>
      <c r="G127" s="265" t="s">
        <v>3659</v>
      </c>
      <c r="H127" s="172">
        <v>38444</v>
      </c>
      <c r="I127" s="265" t="s">
        <v>5</v>
      </c>
      <c r="J127" s="265" t="s">
        <v>3521</v>
      </c>
      <c r="K127" s="298" t="s">
        <v>3660</v>
      </c>
      <c r="L127" s="217" t="s">
        <v>3661</v>
      </c>
      <c r="M127" s="265" t="s">
        <v>18</v>
      </c>
      <c r="N127" s="265" t="s">
        <v>5</v>
      </c>
      <c r="O127" s="265" t="s">
        <v>5</v>
      </c>
      <c r="P127" s="1574" t="s">
        <v>3656</v>
      </c>
      <c r="Q127" s="1575"/>
    </row>
    <row r="128" spans="2:17" ht="105">
      <c r="B128" s="265" t="s">
        <v>3662</v>
      </c>
      <c r="C128" s="265" t="s">
        <v>1185</v>
      </c>
      <c r="D128" s="217" t="s">
        <v>3663</v>
      </c>
      <c r="E128" s="265">
        <v>1017194043</v>
      </c>
      <c r="F128" s="265" t="s">
        <v>749</v>
      </c>
      <c r="G128" s="265" t="s">
        <v>3664</v>
      </c>
      <c r="H128" s="172" t="s">
        <v>1881</v>
      </c>
      <c r="I128" s="265" t="s">
        <v>5</v>
      </c>
      <c r="J128" s="265" t="s">
        <v>3521</v>
      </c>
      <c r="K128" s="298" t="s">
        <v>3665</v>
      </c>
      <c r="L128" s="217" t="s">
        <v>3666</v>
      </c>
      <c r="M128" s="265" t="s">
        <v>18</v>
      </c>
      <c r="N128" s="265" t="s">
        <v>5</v>
      </c>
      <c r="O128" s="265" t="s">
        <v>5</v>
      </c>
      <c r="P128" s="1574" t="s">
        <v>3656</v>
      </c>
      <c r="Q128" s="1575"/>
    </row>
    <row r="129" spans="2:17">
      <c r="B129" s="257"/>
      <c r="C129" s="257"/>
      <c r="D129" s="257"/>
      <c r="E129" s="257"/>
      <c r="F129" s="257"/>
      <c r="G129" s="257"/>
      <c r="H129" s="800"/>
      <c r="I129" s="257"/>
      <c r="J129" s="257"/>
      <c r="K129" s="801"/>
      <c r="L129" s="456"/>
      <c r="M129" s="257"/>
      <c r="N129" s="257"/>
      <c r="O129" s="257"/>
      <c r="P129" s="261"/>
      <c r="Q129" s="261"/>
    </row>
    <row r="130" spans="2:17" ht="15.75" thickBot="1"/>
    <row r="131" spans="2:17" ht="54" customHeight="1">
      <c r="B131" s="146" t="s">
        <v>17</v>
      </c>
      <c r="C131" s="146" t="s">
        <v>157</v>
      </c>
      <c r="D131" s="9" t="s">
        <v>158</v>
      </c>
      <c r="E131" s="146" t="s">
        <v>28</v>
      </c>
      <c r="F131" s="25" t="s">
        <v>228</v>
      </c>
      <c r="G131" s="26"/>
    </row>
    <row r="132" spans="2:17" ht="120.75" customHeight="1">
      <c r="B132" s="1783" t="s">
        <v>229</v>
      </c>
      <c r="C132" s="311" t="s">
        <v>230</v>
      </c>
      <c r="D132" s="337">
        <v>25</v>
      </c>
      <c r="E132" s="337"/>
      <c r="F132" s="1541">
        <f>+E132+E133+E134</f>
        <v>0</v>
      </c>
      <c r="G132" s="27"/>
    </row>
    <row r="133" spans="2:17" ht="76.150000000000006" customHeight="1">
      <c r="B133" s="1783"/>
      <c r="C133" s="311" t="s">
        <v>231</v>
      </c>
      <c r="D133" s="395">
        <v>25</v>
      </c>
      <c r="E133" s="337"/>
      <c r="F133" s="1542"/>
      <c r="G133" s="27"/>
    </row>
    <row r="134" spans="2:17" ht="69" customHeight="1">
      <c r="B134" s="1783"/>
      <c r="C134" s="311" t="s">
        <v>232</v>
      </c>
      <c r="D134" s="337">
        <v>10</v>
      </c>
      <c r="E134" s="337"/>
      <c r="F134" s="1543"/>
      <c r="G134" s="27"/>
    </row>
    <row r="135" spans="2:17">
      <c r="C135"/>
    </row>
    <row r="137" spans="2:17">
      <c r="B137" s="8" t="s">
        <v>233</v>
      </c>
    </row>
    <row r="140" spans="2:17">
      <c r="B140" s="264" t="s">
        <v>17</v>
      </c>
      <c r="C140" s="264" t="s">
        <v>27</v>
      </c>
      <c r="D140" s="146" t="s">
        <v>28</v>
      </c>
      <c r="E140" s="146" t="s">
        <v>29</v>
      </c>
    </row>
    <row r="141" spans="2:17" ht="28.5">
      <c r="B141" s="269" t="s">
        <v>1076</v>
      </c>
      <c r="C141" s="270">
        <v>40</v>
      </c>
      <c r="D141" s="337">
        <f>+E113</f>
        <v>0</v>
      </c>
      <c r="E141" s="1560">
        <f>+D141+D142</f>
        <v>0</v>
      </c>
    </row>
    <row r="142" spans="2:17" ht="42.75">
      <c r="B142" s="269" t="s">
        <v>1077</v>
      </c>
      <c r="C142" s="270">
        <v>60</v>
      </c>
      <c r="D142" s="337">
        <f>+F132</f>
        <v>0</v>
      </c>
      <c r="E142" s="1562"/>
    </row>
  </sheetData>
  <mergeCells count="101">
    <mergeCell ref="E141:E142"/>
    <mergeCell ref="P124:Q124"/>
    <mergeCell ref="P125:Q125"/>
    <mergeCell ref="P126:Q126"/>
    <mergeCell ref="P127:Q127"/>
    <mergeCell ref="P128:Q128"/>
    <mergeCell ref="B132:B134"/>
    <mergeCell ref="F132:F134"/>
    <mergeCell ref="H121:H123"/>
    <mergeCell ref="I121:I123"/>
    <mergeCell ref="M121:M123"/>
    <mergeCell ref="N121:N123"/>
    <mergeCell ref="O121:O123"/>
    <mergeCell ref="P121:Q123"/>
    <mergeCell ref="E113:E115"/>
    <mergeCell ref="B118:N118"/>
    <mergeCell ref="J120:L120"/>
    <mergeCell ref="P120:Q120"/>
    <mergeCell ref="B121:B123"/>
    <mergeCell ref="C121:C123"/>
    <mergeCell ref="D121:D123"/>
    <mergeCell ref="E121:E123"/>
    <mergeCell ref="F121:F123"/>
    <mergeCell ref="G121:G123"/>
    <mergeCell ref="P91:Q91"/>
    <mergeCell ref="D95:E95"/>
    <mergeCell ref="D96:E96"/>
    <mergeCell ref="B99:N99"/>
    <mergeCell ref="O99:P99"/>
    <mergeCell ref="B102:N102"/>
    <mergeCell ref="M82:M89"/>
    <mergeCell ref="O82:O89"/>
    <mergeCell ref="P82:Q82"/>
    <mergeCell ref="P83:Q83"/>
    <mergeCell ref="P84:Q84"/>
    <mergeCell ref="P85:Q85"/>
    <mergeCell ref="P86:Q86"/>
    <mergeCell ref="P87:Q87"/>
    <mergeCell ref="P88:Q88"/>
    <mergeCell ref="P89:Q89"/>
    <mergeCell ref="B82:B89"/>
    <mergeCell ref="C82:C89"/>
    <mergeCell ref="D82:D89"/>
    <mergeCell ref="E82:E89"/>
    <mergeCell ref="F82:F89"/>
    <mergeCell ref="G82:G89"/>
    <mergeCell ref="H82:H89"/>
    <mergeCell ref="I82:I89"/>
    <mergeCell ref="H74:H81"/>
    <mergeCell ref="I74:I81"/>
    <mergeCell ref="B74:B81"/>
    <mergeCell ref="C74:C81"/>
    <mergeCell ref="D74:D81"/>
    <mergeCell ref="E74:E81"/>
    <mergeCell ref="F74:F81"/>
    <mergeCell ref="G74:G81"/>
    <mergeCell ref="G72:G73"/>
    <mergeCell ref="H72:H73"/>
    <mergeCell ref="I72:I73"/>
    <mergeCell ref="P80:Q80"/>
    <mergeCell ref="P81:Q81"/>
    <mergeCell ref="M74:M81"/>
    <mergeCell ref="O74:O81"/>
    <mergeCell ref="P74:Q74"/>
    <mergeCell ref="P75:Q75"/>
    <mergeCell ref="P76:Q76"/>
    <mergeCell ref="P77:Q77"/>
    <mergeCell ref="P78:Q78"/>
    <mergeCell ref="P79:Q79"/>
    <mergeCell ref="O61:P61"/>
    <mergeCell ref="O62:P62"/>
    <mergeCell ref="B68:N68"/>
    <mergeCell ref="J71:L71"/>
    <mergeCell ref="P71:Q71"/>
    <mergeCell ref="B72:B73"/>
    <mergeCell ref="C72:C73"/>
    <mergeCell ref="D72:D73"/>
    <mergeCell ref="E72:E73"/>
    <mergeCell ref="F72:F73"/>
    <mergeCell ref="M72:M73"/>
    <mergeCell ref="O72:O73"/>
    <mergeCell ref="P72:Q72"/>
    <mergeCell ref="P73:Q73"/>
    <mergeCell ref="F54:R54"/>
    <mergeCell ref="C56:N56"/>
    <mergeCell ref="B58:N58"/>
    <mergeCell ref="C10:E10"/>
    <mergeCell ref="B14:C15"/>
    <mergeCell ref="B16:C16"/>
    <mergeCell ref="E24:Q24"/>
    <mergeCell ref="E35:E36"/>
    <mergeCell ref="M38:N38"/>
    <mergeCell ref="B2:P2"/>
    <mergeCell ref="B4:P4"/>
    <mergeCell ref="C6:N6"/>
    <mergeCell ref="C7:N7"/>
    <mergeCell ref="C8:N8"/>
    <mergeCell ref="C9:N9"/>
    <mergeCell ref="B52:B53"/>
    <mergeCell ref="C52:C53"/>
    <mergeCell ref="D52:E52"/>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s>
  <pageMargins left="0.7" right="0.7" top="0.75" bottom="0.75" header="0.3" footer="0.3"/>
  <pageSetup orientation="portrait" horizontalDpi="4294967295" verticalDpi="4294967295"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8"/>
  <sheetViews>
    <sheetView topLeftCell="A10" zoomScale="70" zoomScaleNormal="70"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24</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24</v>
      </c>
      <c r="E15" s="935">
        <v>1305772895</v>
      </c>
      <c r="F15" s="753">
        <v>595</v>
      </c>
      <c r="G15" s="316"/>
      <c r="I15" s="252"/>
      <c r="J15" s="252"/>
      <c r="K15" s="252"/>
      <c r="L15" s="252"/>
      <c r="M15" s="252"/>
      <c r="N15" s="2"/>
    </row>
    <row r="16" spans="2:16" ht="15.75" thickBot="1">
      <c r="B16" s="1765" t="s">
        <v>13</v>
      </c>
      <c r="C16" s="1766"/>
      <c r="D16" s="249"/>
      <c r="E16" s="935">
        <v>1305772895</v>
      </c>
      <c r="F16" s="753">
        <v>595</v>
      </c>
      <c r="G16" s="316"/>
      <c r="H16" s="253"/>
      <c r="I16" s="248"/>
      <c r="J16" s="248"/>
      <c r="K16" s="248"/>
      <c r="L16" s="248"/>
      <c r="M16" s="248"/>
      <c r="N16" s="254"/>
    </row>
    <row r="17" spans="1:17" ht="45.75" thickBot="1">
      <c r="A17" s="255"/>
      <c r="B17" s="256" t="s">
        <v>14</v>
      </c>
      <c r="C17" s="256" t="s">
        <v>15</v>
      </c>
      <c r="E17" s="250"/>
      <c r="F17" s="250"/>
      <c r="G17" s="250"/>
      <c r="H17" s="250"/>
      <c r="I17" s="257"/>
      <c r="J17" s="257"/>
      <c r="K17" s="257"/>
      <c r="L17" s="257"/>
      <c r="M17" s="257"/>
    </row>
    <row r="18" spans="1:17" ht="15.75" thickBot="1">
      <c r="A18" s="258"/>
      <c r="C18" s="755">
        <f>+F16*0.8</f>
        <v>476</v>
      </c>
      <c r="D18" s="224"/>
      <c r="E18" s="225">
        <f>E16</f>
        <v>1305772895</v>
      </c>
      <c r="F18" s="7"/>
      <c r="G18" s="7"/>
      <c r="H18" s="7"/>
      <c r="I18" s="260"/>
      <c r="J18" s="260"/>
      <c r="K18" s="260"/>
      <c r="L18" s="260"/>
      <c r="M18" s="260"/>
    </row>
    <row r="19" spans="1:17">
      <c r="A19" s="261"/>
      <c r="C19" s="262"/>
      <c r="D19" s="252"/>
      <c r="E19" s="263"/>
      <c r="F19" s="7"/>
      <c r="G19" s="7"/>
      <c r="H19" s="7"/>
      <c r="I19" s="260"/>
      <c r="J19" s="260"/>
      <c r="K19" s="260"/>
      <c r="L19" s="260"/>
      <c r="M19" s="260"/>
    </row>
    <row r="20" spans="1:17">
      <c r="A20" s="261"/>
      <c r="C20" s="262"/>
      <c r="D20" s="252"/>
      <c r="E20" s="263"/>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ht="33.75" customHeight="1">
      <c r="A24" s="261"/>
      <c r="B24" s="265" t="s">
        <v>20</v>
      </c>
      <c r="C24" s="337"/>
      <c r="D24" s="337" t="s">
        <v>21</v>
      </c>
      <c r="E24" s="1810"/>
      <c r="F24" s="1811"/>
      <c r="G24" s="1811"/>
      <c r="H24" s="1811"/>
      <c r="I24" s="1811"/>
      <c r="J24" s="1811"/>
      <c r="K24" s="1811"/>
      <c r="L24" s="1811"/>
      <c r="M24" s="1811"/>
      <c r="N24" s="1811"/>
      <c r="O24" s="1811"/>
      <c r="P24" s="1811"/>
      <c r="Q24" s="1811"/>
    </row>
    <row r="25" spans="1:17">
      <c r="A25" s="261"/>
      <c r="B25" s="265" t="s">
        <v>22</v>
      </c>
      <c r="C25" s="337"/>
      <c r="D25" s="337" t="s">
        <v>21</v>
      </c>
      <c r="E25"/>
      <c r="F25"/>
      <c r="G25"/>
      <c r="H25"/>
      <c r="I25" s="248"/>
      <c r="J25" s="248"/>
      <c r="K25" s="248"/>
      <c r="L25" s="248"/>
      <c r="M25" s="248"/>
      <c r="N25" s="2"/>
    </row>
    <row r="26" spans="1:17">
      <c r="A26" s="261"/>
      <c r="B26" s="265" t="s">
        <v>23</v>
      </c>
      <c r="C26" s="337"/>
      <c r="D26" s="337" t="s">
        <v>21</v>
      </c>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5" t="s">
        <v>240</v>
      </c>
      <c r="C28" s="337"/>
      <c r="D28" s="337" t="s">
        <v>21</v>
      </c>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c r="C30"/>
      <c r="D30"/>
      <c r="E30"/>
      <c r="F30"/>
      <c r="G30"/>
      <c r="H30"/>
      <c r="I30" s="248"/>
      <c r="J30" s="248"/>
      <c r="K30" s="248"/>
      <c r="L30" s="248"/>
      <c r="M30" s="248"/>
      <c r="N30" s="2"/>
    </row>
    <row r="31" spans="1:17">
      <c r="A31" s="261"/>
      <c r="B31" s="8" t="s">
        <v>26</v>
      </c>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0</v>
      </c>
      <c r="F35"/>
      <c r="G35"/>
      <c r="H35"/>
      <c r="I35" s="248"/>
      <c r="J35" s="248"/>
      <c r="K35" s="248"/>
      <c r="L35" s="248"/>
      <c r="M35" s="248"/>
      <c r="N35" s="2"/>
    </row>
    <row r="36" spans="1:26" ht="42.75">
      <c r="A36" s="261"/>
      <c r="B36" s="269" t="s">
        <v>31</v>
      </c>
      <c r="C36" s="270">
        <v>60</v>
      </c>
      <c r="D36" s="337">
        <f>+F167</f>
        <v>0</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ht="15.75" thickBot="1">
      <c r="M38" s="1521" t="s">
        <v>518</v>
      </c>
      <c r="N38" s="1521"/>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50">
      <c r="A42" s="14">
        <v>1</v>
      </c>
      <c r="B42" s="15" t="s">
        <v>3521</v>
      </c>
      <c r="C42" s="16" t="s">
        <v>3521</v>
      </c>
      <c r="D42" s="16" t="s">
        <v>3522</v>
      </c>
      <c r="E42" s="186" t="s">
        <v>3523</v>
      </c>
      <c r="F42" s="16" t="s">
        <v>18</v>
      </c>
      <c r="G42" s="99" t="s">
        <v>5</v>
      </c>
      <c r="H42" s="100">
        <v>40070</v>
      </c>
      <c r="I42" s="100">
        <v>40178</v>
      </c>
      <c r="J42" s="103" t="s">
        <v>19</v>
      </c>
      <c r="K42" s="102">
        <v>0</v>
      </c>
      <c r="L42" s="107">
        <v>3.6</v>
      </c>
      <c r="M42" s="186">
        <v>5276</v>
      </c>
      <c r="N42" s="105" t="s">
        <v>5</v>
      </c>
      <c r="O42" s="106">
        <v>581476721</v>
      </c>
      <c r="P42" s="503" t="s">
        <v>6146</v>
      </c>
      <c r="Q42" s="323" t="s">
        <v>6147</v>
      </c>
      <c r="R42" s="279"/>
      <c r="S42" s="279"/>
      <c r="T42" s="279"/>
      <c r="U42" s="279"/>
      <c r="V42" s="279"/>
      <c r="W42" s="279"/>
      <c r="X42" s="279"/>
      <c r="Y42" s="279"/>
      <c r="Z42" s="279"/>
    </row>
    <row r="43" spans="1:26" s="147" customFormat="1" ht="150">
      <c r="A43" s="14">
        <f>+A42+1</f>
        <v>2</v>
      </c>
      <c r="B43" s="15" t="s">
        <v>3521</v>
      </c>
      <c r="C43" s="16" t="s">
        <v>3521</v>
      </c>
      <c r="D43" s="16" t="s">
        <v>3522</v>
      </c>
      <c r="E43" s="186" t="s">
        <v>3667</v>
      </c>
      <c r="F43" s="16" t="s">
        <v>18</v>
      </c>
      <c r="G43" s="16" t="s">
        <v>5</v>
      </c>
      <c r="H43" s="100">
        <v>40212</v>
      </c>
      <c r="I43" s="100">
        <v>40392</v>
      </c>
      <c r="J43" s="103" t="s">
        <v>19</v>
      </c>
      <c r="K43" s="102">
        <v>0</v>
      </c>
      <c r="L43" s="107">
        <v>6</v>
      </c>
      <c r="M43" s="186">
        <v>5276</v>
      </c>
      <c r="N43" s="105" t="s">
        <v>5</v>
      </c>
      <c r="O43" s="106">
        <v>448319748</v>
      </c>
      <c r="P43" s="503" t="s">
        <v>6148</v>
      </c>
      <c r="Q43" s="323" t="s">
        <v>6149</v>
      </c>
      <c r="R43" s="279"/>
      <c r="S43" s="279"/>
      <c r="T43" s="279"/>
      <c r="U43" s="279"/>
      <c r="V43" s="279"/>
      <c r="W43" s="279"/>
      <c r="X43" s="279"/>
      <c r="Y43" s="279"/>
      <c r="Z43" s="279"/>
    </row>
    <row r="44" spans="1:26" s="147" customFormat="1" ht="150">
      <c r="A44" s="14">
        <f t="shared" ref="A44:A49" si="0">+A43+1</f>
        <v>3</v>
      </c>
      <c r="B44" s="15" t="s">
        <v>3521</v>
      </c>
      <c r="C44" s="16" t="s">
        <v>3521</v>
      </c>
      <c r="D44" s="15" t="s">
        <v>3525</v>
      </c>
      <c r="E44" s="186" t="s">
        <v>3526</v>
      </c>
      <c r="F44" s="16" t="s">
        <v>18</v>
      </c>
      <c r="G44" s="16" t="s">
        <v>5</v>
      </c>
      <c r="H44" s="100">
        <v>40499</v>
      </c>
      <c r="I44" s="100">
        <v>40543</v>
      </c>
      <c r="J44" s="103" t="s">
        <v>19</v>
      </c>
      <c r="K44" s="102">
        <v>0</v>
      </c>
      <c r="L44" s="107">
        <v>1.5</v>
      </c>
      <c r="M44" s="186">
        <v>4678</v>
      </c>
      <c r="N44" s="105" t="s">
        <v>5</v>
      </c>
      <c r="O44" s="106">
        <v>689188912</v>
      </c>
      <c r="P44" s="503" t="s">
        <v>6150</v>
      </c>
      <c r="Q44" s="323" t="s">
        <v>6151</v>
      </c>
      <c r="R44" s="279"/>
      <c r="S44" s="279"/>
      <c r="T44" s="279"/>
      <c r="U44" s="279"/>
      <c r="V44" s="279"/>
      <c r="W44" s="279"/>
      <c r="X44" s="279"/>
      <c r="Y44" s="279"/>
      <c r="Z44" s="279"/>
    </row>
    <row r="45" spans="1:26" s="147" customFormat="1" ht="150">
      <c r="A45" s="14">
        <f t="shared" si="0"/>
        <v>4</v>
      </c>
      <c r="B45" s="15" t="s">
        <v>3521</v>
      </c>
      <c r="C45" s="16" t="s">
        <v>3521</v>
      </c>
      <c r="D45" s="16" t="s">
        <v>3522</v>
      </c>
      <c r="E45" s="186" t="s">
        <v>3528</v>
      </c>
      <c r="F45" s="16" t="s">
        <v>18</v>
      </c>
      <c r="G45" s="16" t="s">
        <v>5</v>
      </c>
      <c r="H45" s="100">
        <v>40617</v>
      </c>
      <c r="I45" s="100">
        <v>40908</v>
      </c>
      <c r="J45" s="103" t="s">
        <v>19</v>
      </c>
      <c r="K45" s="102">
        <v>0</v>
      </c>
      <c r="L45" s="107">
        <v>9.5</v>
      </c>
      <c r="M45" s="186">
        <v>2935</v>
      </c>
      <c r="N45" s="105" t="s">
        <v>5</v>
      </c>
      <c r="O45" s="106">
        <v>2409283383</v>
      </c>
      <c r="P45" s="503" t="s">
        <v>6152</v>
      </c>
      <c r="Q45" s="323" t="s">
        <v>6153</v>
      </c>
      <c r="R45" s="279"/>
      <c r="S45" s="279"/>
      <c r="T45" s="279"/>
      <c r="U45" s="279"/>
      <c r="V45" s="279"/>
      <c r="W45" s="279"/>
      <c r="X45" s="279"/>
      <c r="Y45" s="279"/>
      <c r="Z45" s="279"/>
    </row>
    <row r="46" spans="1:26" s="147" customFormat="1" ht="150">
      <c r="A46" s="14">
        <f t="shared" si="0"/>
        <v>5</v>
      </c>
      <c r="B46" s="15" t="s">
        <v>3521</v>
      </c>
      <c r="C46" s="16" t="s">
        <v>3521</v>
      </c>
      <c r="D46" s="18" t="s">
        <v>3669</v>
      </c>
      <c r="E46" s="14" t="s">
        <v>3670</v>
      </c>
      <c r="F46" s="16" t="s">
        <v>18</v>
      </c>
      <c r="G46" s="16" t="s">
        <v>5</v>
      </c>
      <c r="H46" s="100">
        <v>40823</v>
      </c>
      <c r="I46" s="100">
        <v>41250</v>
      </c>
      <c r="J46" s="103" t="s">
        <v>19</v>
      </c>
      <c r="K46" s="102">
        <v>0</v>
      </c>
      <c r="L46" s="107">
        <v>13.9</v>
      </c>
      <c r="M46" s="186">
        <v>130</v>
      </c>
      <c r="N46" s="105" t="s">
        <v>5</v>
      </c>
      <c r="O46" s="106">
        <v>515703000</v>
      </c>
      <c r="P46" s="503" t="s">
        <v>6154</v>
      </c>
      <c r="Q46" s="323" t="s">
        <v>6155</v>
      </c>
      <c r="R46" s="279"/>
      <c r="S46" s="279"/>
      <c r="T46" s="279"/>
      <c r="U46" s="279"/>
      <c r="V46" s="279"/>
      <c r="W46" s="279"/>
      <c r="X46" s="279"/>
      <c r="Y46" s="279"/>
      <c r="Z46" s="279"/>
    </row>
    <row r="47" spans="1:26" s="147" customFormat="1" ht="150">
      <c r="A47" s="14">
        <f t="shared" si="0"/>
        <v>6</v>
      </c>
      <c r="B47" s="15" t="s">
        <v>3521</v>
      </c>
      <c r="C47" s="16" t="s">
        <v>3521</v>
      </c>
      <c r="D47" s="16" t="s">
        <v>3522</v>
      </c>
      <c r="E47" s="186">
        <v>1274</v>
      </c>
      <c r="F47" s="16" t="s">
        <v>18</v>
      </c>
      <c r="G47" s="16" t="s">
        <v>5</v>
      </c>
      <c r="H47" s="100">
        <v>41061</v>
      </c>
      <c r="I47" s="100">
        <v>41274</v>
      </c>
      <c r="J47" s="103" t="s">
        <v>19</v>
      </c>
      <c r="K47" s="102">
        <v>0</v>
      </c>
      <c r="L47" s="107">
        <v>7</v>
      </c>
      <c r="M47" s="186">
        <v>2000</v>
      </c>
      <c r="N47" s="105" t="s">
        <v>5</v>
      </c>
      <c r="O47" s="106">
        <v>1082274954</v>
      </c>
      <c r="P47" s="503" t="s">
        <v>6156</v>
      </c>
      <c r="Q47" s="323" t="s">
        <v>6151</v>
      </c>
      <c r="R47" s="279"/>
      <c r="S47" s="279"/>
      <c r="T47" s="279"/>
      <c r="U47" s="279"/>
      <c r="V47" s="279"/>
      <c r="W47" s="279"/>
      <c r="X47" s="279"/>
      <c r="Y47" s="279"/>
      <c r="Z47" s="279"/>
    </row>
    <row r="48" spans="1:26" s="147" customFormat="1" ht="150">
      <c r="A48" s="14">
        <f t="shared" si="0"/>
        <v>7</v>
      </c>
      <c r="B48" s="15" t="s">
        <v>3521</v>
      </c>
      <c r="C48" s="16" t="s">
        <v>3521</v>
      </c>
      <c r="D48" s="16" t="s">
        <v>3522</v>
      </c>
      <c r="E48" s="186">
        <v>381</v>
      </c>
      <c r="F48" s="16" t="s">
        <v>18</v>
      </c>
      <c r="G48" s="16" t="s">
        <v>5</v>
      </c>
      <c r="H48" s="100">
        <v>41472</v>
      </c>
      <c r="I48" s="100">
        <v>41639</v>
      </c>
      <c r="J48" s="103" t="s">
        <v>19</v>
      </c>
      <c r="K48" s="102">
        <v>0</v>
      </c>
      <c r="L48" s="107">
        <v>5.5</v>
      </c>
      <c r="M48" s="186">
        <v>3865</v>
      </c>
      <c r="N48" s="105" t="s">
        <v>5</v>
      </c>
      <c r="O48" s="106">
        <v>1514919480</v>
      </c>
      <c r="P48" s="503" t="s">
        <v>6157</v>
      </c>
      <c r="Q48" s="323" t="s">
        <v>6151</v>
      </c>
      <c r="R48" s="279"/>
      <c r="S48" s="279"/>
      <c r="T48" s="279"/>
      <c r="U48" s="279"/>
      <c r="V48" s="279"/>
      <c r="W48" s="279"/>
      <c r="X48" s="279"/>
      <c r="Y48" s="279"/>
      <c r="Z48" s="279"/>
    </row>
    <row r="49" spans="1:26" s="147" customFormat="1" ht="150">
      <c r="A49" s="14">
        <f t="shared" si="0"/>
        <v>8</v>
      </c>
      <c r="B49" s="15" t="s">
        <v>3521</v>
      </c>
      <c r="C49" s="16" t="s">
        <v>3521</v>
      </c>
      <c r="D49" s="15" t="s">
        <v>3522</v>
      </c>
      <c r="E49" s="186">
        <v>577</v>
      </c>
      <c r="F49" s="16" t="s">
        <v>18</v>
      </c>
      <c r="G49" s="16" t="s">
        <v>5</v>
      </c>
      <c r="H49" s="100" t="s">
        <v>6158</v>
      </c>
      <c r="I49" s="100">
        <v>41471</v>
      </c>
      <c r="J49" s="103" t="s">
        <v>19</v>
      </c>
      <c r="K49" s="102">
        <v>0</v>
      </c>
      <c r="L49" s="107">
        <v>7.1</v>
      </c>
      <c r="M49" s="186">
        <v>2712</v>
      </c>
      <c r="N49" s="105" t="s">
        <v>5</v>
      </c>
      <c r="O49" s="106">
        <v>537662679</v>
      </c>
      <c r="P49" s="503" t="s">
        <v>6159</v>
      </c>
      <c r="Q49" s="323" t="s">
        <v>6155</v>
      </c>
      <c r="R49" s="279"/>
      <c r="S49" s="279"/>
      <c r="T49" s="279"/>
      <c r="U49" s="279"/>
      <c r="V49" s="279"/>
      <c r="W49" s="279"/>
      <c r="X49" s="279"/>
      <c r="Y49" s="279"/>
      <c r="Z49" s="279"/>
    </row>
    <row r="50" spans="1:26" s="147" customFormat="1">
      <c r="A50" s="14"/>
      <c r="B50" s="17" t="s">
        <v>29</v>
      </c>
      <c r="C50" s="16"/>
      <c r="D50" s="15"/>
      <c r="E50" s="98"/>
      <c r="F50" s="16"/>
      <c r="G50" s="16"/>
      <c r="H50" s="16"/>
      <c r="I50" s="103"/>
      <c r="J50" s="103"/>
      <c r="K50" s="109">
        <f t="shared" ref="K50" si="1">SUM(K42:K49)</f>
        <v>0</v>
      </c>
      <c r="L50" s="109">
        <f t="shared" ref="L50:N50" si="2">SUM(L42:L49)</f>
        <v>54.1</v>
      </c>
      <c r="M50" s="110">
        <f t="shared" si="2"/>
        <v>26872</v>
      </c>
      <c r="N50" s="109">
        <f t="shared" si="2"/>
        <v>0</v>
      </c>
      <c r="O50" s="106"/>
      <c r="P50" s="278"/>
      <c r="Q50" s="18"/>
    </row>
    <row r="51" spans="1:26" s="147" customFormat="1">
      <c r="A51" s="467"/>
      <c r="B51" s="468"/>
      <c r="C51" s="469"/>
      <c r="D51" s="470"/>
      <c r="E51" s="1153"/>
      <c r="F51" s="1154"/>
      <c r="G51" s="1154"/>
      <c r="H51" s="1154"/>
      <c r="I51" s="1155"/>
      <c r="J51" s="1155"/>
      <c r="K51" s="1156"/>
      <c r="L51" s="1156"/>
      <c r="M51" s="1157"/>
      <c r="N51" s="1156"/>
      <c r="O51" s="1158"/>
      <c r="P51" s="1158"/>
      <c r="Q51" s="64"/>
    </row>
    <row r="52" spans="1:26" s="284" customFormat="1">
      <c r="E52" s="285"/>
    </row>
    <row r="53" spans="1:26" s="284" customFormat="1">
      <c r="B53" s="1550" t="s">
        <v>57</v>
      </c>
      <c r="C53" s="1550" t="s">
        <v>58</v>
      </c>
      <c r="D53" s="1552" t="s">
        <v>59</v>
      </c>
      <c r="E53" s="1552"/>
    </row>
    <row r="54" spans="1:26" s="284" customFormat="1">
      <c r="B54" s="1551"/>
      <c r="C54" s="1551"/>
      <c r="D54" s="324" t="s">
        <v>60</v>
      </c>
      <c r="E54" s="325" t="s">
        <v>61</v>
      </c>
    </row>
    <row r="55" spans="1:26" s="284" customFormat="1" ht="30.6" customHeight="1">
      <c r="B55" s="19" t="s">
        <v>62</v>
      </c>
      <c r="C55" s="286">
        <f>+K50</f>
        <v>0</v>
      </c>
      <c r="D55" s="300"/>
      <c r="E55" s="300" t="s">
        <v>21</v>
      </c>
      <c r="F55" s="1810"/>
      <c r="G55" s="1811"/>
      <c r="H55" s="1811"/>
      <c r="I55" s="1811"/>
      <c r="J55" s="1811"/>
      <c r="K55" s="1811"/>
      <c r="L55" s="1811"/>
      <c r="M55" s="1811"/>
      <c r="N55" s="1811"/>
      <c r="O55" s="1811"/>
      <c r="P55" s="1811"/>
      <c r="Q55" s="1811"/>
      <c r="R55" s="1811"/>
    </row>
    <row r="56" spans="1:26" s="284" customFormat="1" ht="30" customHeight="1">
      <c r="B56" s="19" t="s">
        <v>64</v>
      </c>
      <c r="C56" s="286">
        <f>+M50</f>
        <v>26872</v>
      </c>
      <c r="D56" s="300"/>
      <c r="E56" s="300" t="s">
        <v>21</v>
      </c>
    </row>
    <row r="57" spans="1:26" s="284" customFormat="1">
      <c r="B57" s="288"/>
      <c r="C57" s="1769"/>
      <c r="D57" s="1769"/>
      <c r="E57" s="1769"/>
      <c r="F57" s="1769"/>
      <c r="G57" s="1769"/>
      <c r="H57" s="1769"/>
      <c r="I57" s="1769"/>
      <c r="J57" s="1769"/>
      <c r="K57" s="1769"/>
      <c r="L57" s="1769"/>
      <c r="M57" s="1769"/>
      <c r="N57" s="1769"/>
    </row>
    <row r="58" spans="1:26" ht="28.15" customHeight="1" thickBot="1"/>
    <row r="59" spans="1:26" ht="27" thickBot="1">
      <c r="B59" s="1770" t="s">
        <v>65</v>
      </c>
      <c r="C59" s="1770"/>
      <c r="D59" s="1770"/>
      <c r="E59" s="1770"/>
      <c r="F59" s="1770"/>
      <c r="G59" s="1770"/>
      <c r="H59" s="1770"/>
      <c r="I59" s="1770"/>
      <c r="J59" s="1770"/>
      <c r="K59" s="1770"/>
      <c r="L59" s="1770"/>
      <c r="M59" s="1770"/>
      <c r="N59" s="1770"/>
    </row>
    <row r="62" spans="1:26" ht="109.5" customHeight="1">
      <c r="B62" s="9" t="s">
        <v>66</v>
      </c>
      <c r="C62" s="22" t="s">
        <v>67</v>
      </c>
      <c r="D62" s="22" t="s">
        <v>68</v>
      </c>
      <c r="E62" s="22" t="s">
        <v>69</v>
      </c>
      <c r="F62" s="22" t="s">
        <v>70</v>
      </c>
      <c r="G62" s="22" t="s">
        <v>71</v>
      </c>
      <c r="H62" s="22" t="s">
        <v>72</v>
      </c>
      <c r="I62" s="22" t="s">
        <v>73</v>
      </c>
      <c r="J62" s="22" t="s">
        <v>74</v>
      </c>
      <c r="K62" s="22" t="s">
        <v>75</v>
      </c>
      <c r="L62" s="22" t="s">
        <v>76</v>
      </c>
      <c r="M62" s="23" t="s">
        <v>77</v>
      </c>
      <c r="N62" s="23" t="s">
        <v>78</v>
      </c>
      <c r="O62" s="1522" t="s">
        <v>79</v>
      </c>
      <c r="P62" s="1523"/>
      <c r="Q62" s="22" t="s">
        <v>80</v>
      </c>
    </row>
    <row r="63" spans="1:26">
      <c r="B63" s="309" t="s">
        <v>81</v>
      </c>
      <c r="C63" s="309" t="s">
        <v>251</v>
      </c>
      <c r="D63" s="310" t="s">
        <v>6312</v>
      </c>
      <c r="E63" s="310">
        <v>495</v>
      </c>
      <c r="F63" s="196" t="s">
        <v>5</v>
      </c>
      <c r="G63" s="196" t="s">
        <v>5</v>
      </c>
      <c r="H63" s="196" t="s">
        <v>5</v>
      </c>
      <c r="I63" s="291" t="s">
        <v>18</v>
      </c>
      <c r="J63" s="291" t="s">
        <v>18</v>
      </c>
      <c r="K63" s="265" t="s">
        <v>18</v>
      </c>
      <c r="L63" s="265" t="s">
        <v>18</v>
      </c>
      <c r="M63" s="265" t="s">
        <v>18</v>
      </c>
      <c r="N63" s="265" t="s">
        <v>18</v>
      </c>
      <c r="O63" s="1767"/>
      <c r="P63" s="1768"/>
      <c r="Q63" s="265" t="s">
        <v>18</v>
      </c>
    </row>
    <row r="64" spans="1:26" ht="50.25" customHeight="1">
      <c r="B64" s="309" t="s">
        <v>427</v>
      </c>
      <c r="C64" s="309" t="s">
        <v>427</v>
      </c>
      <c r="D64" s="310" t="s">
        <v>1881</v>
      </c>
      <c r="E64" s="310">
        <v>100</v>
      </c>
      <c r="F64" s="196" t="s">
        <v>1881</v>
      </c>
      <c r="G64" s="196" t="s">
        <v>1881</v>
      </c>
      <c r="H64" s="196" t="s">
        <v>1881</v>
      </c>
      <c r="I64" s="1224" t="s">
        <v>1881</v>
      </c>
      <c r="J64" s="1224" t="s">
        <v>1881</v>
      </c>
      <c r="K64" s="1224" t="s">
        <v>1881</v>
      </c>
      <c r="L64" s="1224" t="s">
        <v>1881</v>
      </c>
      <c r="M64" s="1224" t="s">
        <v>1881</v>
      </c>
      <c r="N64" s="1224" t="s">
        <v>1881</v>
      </c>
      <c r="O64" s="1599" t="s">
        <v>6313</v>
      </c>
      <c r="P64" s="1600"/>
      <c r="Q64" s="265" t="s">
        <v>19</v>
      </c>
    </row>
    <row r="65" spans="2:17">
      <c r="B65" s="236" t="s">
        <v>84</v>
      </c>
    </row>
    <row r="66" spans="2:17">
      <c r="B66" s="236" t="s">
        <v>85</v>
      </c>
    </row>
    <row r="67" spans="2:17">
      <c r="B67" s="236" t="s">
        <v>86</v>
      </c>
    </row>
    <row r="69" spans="2:17" ht="15.75" thickBot="1"/>
    <row r="70" spans="2:17" ht="27" thickBot="1">
      <c r="B70" s="1771" t="s">
        <v>87</v>
      </c>
      <c r="C70" s="1772"/>
      <c r="D70" s="1772"/>
      <c r="E70" s="1772"/>
      <c r="F70" s="1772"/>
      <c r="G70" s="1772"/>
      <c r="H70" s="1772"/>
      <c r="I70" s="1772"/>
      <c r="J70" s="1772"/>
      <c r="K70" s="1772"/>
      <c r="L70" s="1772"/>
      <c r="M70" s="1772"/>
      <c r="N70" s="1773"/>
    </row>
    <row r="73" spans="2:17" ht="76.5" customHeight="1">
      <c r="B73" s="9" t="s">
        <v>88</v>
      </c>
      <c r="C73" s="9" t="s">
        <v>89</v>
      </c>
      <c r="D73" s="9" t="s">
        <v>90</v>
      </c>
      <c r="E73" s="9" t="s">
        <v>91</v>
      </c>
      <c r="F73" s="9" t="s">
        <v>92</v>
      </c>
      <c r="G73" s="9" t="s">
        <v>93</v>
      </c>
      <c r="H73" s="9" t="s">
        <v>94</v>
      </c>
      <c r="I73" s="9" t="s">
        <v>95</v>
      </c>
      <c r="J73" s="1522" t="s">
        <v>96</v>
      </c>
      <c r="K73" s="1529"/>
      <c r="L73" s="1523"/>
      <c r="M73" s="9" t="s">
        <v>97</v>
      </c>
      <c r="N73" s="9" t="s">
        <v>992</v>
      </c>
      <c r="O73" s="9" t="s">
        <v>993</v>
      </c>
      <c r="P73" s="1522" t="s">
        <v>79</v>
      </c>
      <c r="Q73" s="1523"/>
    </row>
    <row r="74" spans="2:17" ht="54.75" customHeight="1">
      <c r="B74" s="1797" t="s">
        <v>356</v>
      </c>
      <c r="C74" s="1797" t="s">
        <v>6314</v>
      </c>
      <c r="D74" s="1826" t="s">
        <v>6315</v>
      </c>
      <c r="E74" s="1582">
        <v>38682588</v>
      </c>
      <c r="F74" s="1582" t="s">
        <v>1316</v>
      </c>
      <c r="G74" s="1797" t="s">
        <v>278</v>
      </c>
      <c r="H74" s="1812">
        <v>39237</v>
      </c>
      <c r="I74" s="1815">
        <v>102039</v>
      </c>
      <c r="J74" s="196" t="s">
        <v>6316</v>
      </c>
      <c r="K74" s="752" t="s">
        <v>6317</v>
      </c>
      <c r="L74" s="196" t="s">
        <v>6318</v>
      </c>
      <c r="M74" s="1557" t="s">
        <v>18</v>
      </c>
      <c r="N74" s="300" t="s">
        <v>19</v>
      </c>
      <c r="O74" s="300" t="s">
        <v>18</v>
      </c>
      <c r="P74" s="1627" t="s">
        <v>6319</v>
      </c>
      <c r="Q74" s="1627"/>
    </row>
    <row r="75" spans="2:17" ht="54.75" customHeight="1">
      <c r="B75" s="1798"/>
      <c r="C75" s="1798"/>
      <c r="D75" s="1827"/>
      <c r="E75" s="1583"/>
      <c r="F75" s="1583"/>
      <c r="G75" s="1798"/>
      <c r="H75" s="1813"/>
      <c r="I75" s="1816"/>
      <c r="J75" s="196" t="s">
        <v>6272</v>
      </c>
      <c r="K75" s="752" t="s">
        <v>6224</v>
      </c>
      <c r="L75" s="196" t="s">
        <v>1881</v>
      </c>
      <c r="M75" s="1558"/>
      <c r="N75" s="300" t="s">
        <v>19</v>
      </c>
      <c r="O75" s="300" t="s">
        <v>18</v>
      </c>
      <c r="P75" s="1627" t="s">
        <v>6320</v>
      </c>
      <c r="Q75" s="1627"/>
    </row>
    <row r="76" spans="2:17" ht="90" customHeight="1">
      <c r="B76" s="1799"/>
      <c r="C76" s="1799"/>
      <c r="D76" s="1828"/>
      <c r="E76" s="1584"/>
      <c r="F76" s="1584"/>
      <c r="G76" s="1799"/>
      <c r="H76" s="1814"/>
      <c r="I76" s="1817"/>
      <c r="J76" s="196" t="s">
        <v>3553</v>
      </c>
      <c r="K76" s="752" t="s">
        <v>3554</v>
      </c>
      <c r="L76" s="752" t="s">
        <v>6321</v>
      </c>
      <c r="M76" s="1559"/>
      <c r="N76" s="300" t="s">
        <v>19</v>
      </c>
      <c r="O76" s="300" t="s">
        <v>18</v>
      </c>
      <c r="P76" s="1627" t="s">
        <v>6322</v>
      </c>
      <c r="Q76" s="1627"/>
    </row>
    <row r="77" spans="2:17" ht="33.75" customHeight="1">
      <c r="B77" s="1797" t="s">
        <v>356</v>
      </c>
      <c r="C77" s="1797" t="s">
        <v>6314</v>
      </c>
      <c r="D77" s="1797" t="s">
        <v>6323</v>
      </c>
      <c r="E77" s="1582">
        <v>41956027</v>
      </c>
      <c r="F77" s="1582" t="s">
        <v>1316</v>
      </c>
      <c r="G77" s="1797" t="s">
        <v>476</v>
      </c>
      <c r="H77" s="1812">
        <v>39381</v>
      </c>
      <c r="I77" s="1815">
        <v>103745</v>
      </c>
      <c r="J77" s="268" t="s">
        <v>6272</v>
      </c>
      <c r="K77" s="752" t="s">
        <v>6224</v>
      </c>
      <c r="L77" s="196" t="s">
        <v>1881</v>
      </c>
      <c r="M77" s="1560" t="s">
        <v>18</v>
      </c>
      <c r="N77" s="337" t="s">
        <v>19</v>
      </c>
      <c r="O77" s="1560" t="s">
        <v>19</v>
      </c>
      <c r="P77" s="1539" t="s">
        <v>6320</v>
      </c>
      <c r="Q77" s="1539"/>
    </row>
    <row r="78" spans="2:17" ht="33.6" customHeight="1">
      <c r="B78" s="1798"/>
      <c r="C78" s="1798"/>
      <c r="D78" s="1798"/>
      <c r="E78" s="1583"/>
      <c r="F78" s="1583"/>
      <c r="G78" s="1798"/>
      <c r="H78" s="1813"/>
      <c r="I78" s="1816"/>
      <c r="J78" s="268" t="s">
        <v>6324</v>
      </c>
      <c r="K78" s="752" t="s">
        <v>6325</v>
      </c>
      <c r="L78" s="196" t="s">
        <v>1881</v>
      </c>
      <c r="M78" s="1561"/>
      <c r="N78" s="337" t="s">
        <v>19</v>
      </c>
      <c r="O78" s="1561"/>
      <c r="P78" s="1539" t="s">
        <v>6320</v>
      </c>
      <c r="Q78" s="1539"/>
    </row>
    <row r="79" spans="2:17" ht="33.6" customHeight="1">
      <c r="B79" s="1798"/>
      <c r="C79" s="1798"/>
      <c r="D79" s="1798"/>
      <c r="E79" s="1583"/>
      <c r="F79" s="1583"/>
      <c r="G79" s="1798"/>
      <c r="H79" s="1813"/>
      <c r="I79" s="1816"/>
      <c r="J79" s="268" t="s">
        <v>6326</v>
      </c>
      <c r="K79" s="752" t="s">
        <v>6327</v>
      </c>
      <c r="L79" s="196" t="s">
        <v>1881</v>
      </c>
      <c r="M79" s="1561"/>
      <c r="N79" s="337" t="s">
        <v>19</v>
      </c>
      <c r="O79" s="1561"/>
      <c r="P79" s="1539" t="s">
        <v>6320</v>
      </c>
      <c r="Q79" s="1539"/>
    </row>
    <row r="80" spans="2:17" ht="33.6" customHeight="1">
      <c r="B80" s="1799"/>
      <c r="C80" s="1799"/>
      <c r="D80" s="1799"/>
      <c r="E80" s="1584"/>
      <c r="F80" s="1584"/>
      <c r="G80" s="1799"/>
      <c r="H80" s="1814"/>
      <c r="I80" s="1817"/>
      <c r="J80" s="268" t="s">
        <v>6328</v>
      </c>
      <c r="K80" s="752" t="s">
        <v>6329</v>
      </c>
      <c r="L80" s="196" t="s">
        <v>6330</v>
      </c>
      <c r="M80" s="1562"/>
      <c r="N80" s="337" t="s">
        <v>19</v>
      </c>
      <c r="O80" s="1562"/>
      <c r="P80" s="1539" t="s">
        <v>6331</v>
      </c>
      <c r="Q80" s="1539"/>
    </row>
    <row r="81" spans="2:17" ht="33.6" customHeight="1">
      <c r="B81" s="1797" t="s">
        <v>3587</v>
      </c>
      <c r="C81" s="1797" t="s">
        <v>6332</v>
      </c>
      <c r="D81" s="1797" t="s">
        <v>6333</v>
      </c>
      <c r="E81" s="1582">
        <v>31574675</v>
      </c>
      <c r="F81" s="1582" t="s">
        <v>1316</v>
      </c>
      <c r="G81" s="1797" t="s">
        <v>6334</v>
      </c>
      <c r="H81" s="1800">
        <v>38582</v>
      </c>
      <c r="I81" s="1803" t="s">
        <v>1881</v>
      </c>
      <c r="J81" s="268" t="s">
        <v>2199</v>
      </c>
      <c r="K81" s="752" t="s">
        <v>6335</v>
      </c>
      <c r="L81" s="196" t="s">
        <v>1881</v>
      </c>
      <c r="M81" s="1560" t="s">
        <v>18</v>
      </c>
      <c r="N81" s="337" t="s">
        <v>19</v>
      </c>
      <c r="O81" s="1560" t="s">
        <v>18</v>
      </c>
      <c r="P81" s="1539" t="s">
        <v>6320</v>
      </c>
      <c r="Q81" s="1539"/>
    </row>
    <row r="82" spans="2:17" ht="33.6" customHeight="1">
      <c r="B82" s="1798"/>
      <c r="C82" s="1798"/>
      <c r="D82" s="1798"/>
      <c r="E82" s="1583"/>
      <c r="F82" s="1583"/>
      <c r="G82" s="1798"/>
      <c r="H82" s="1801"/>
      <c r="I82" s="1804"/>
      <c r="J82" s="268" t="s">
        <v>2199</v>
      </c>
      <c r="K82" s="752" t="s">
        <v>6336</v>
      </c>
      <c r="L82" s="196" t="s">
        <v>1881</v>
      </c>
      <c r="M82" s="1561"/>
      <c r="N82" s="271" t="s">
        <v>19</v>
      </c>
      <c r="O82" s="1561"/>
      <c r="P82" s="1539" t="s">
        <v>6320</v>
      </c>
      <c r="Q82" s="1539"/>
    </row>
    <row r="83" spans="2:17" ht="33.6" customHeight="1">
      <c r="B83" s="1799"/>
      <c r="C83" s="1799"/>
      <c r="D83" s="1799"/>
      <c r="E83" s="1584"/>
      <c r="F83" s="1584"/>
      <c r="G83" s="1799"/>
      <c r="H83" s="1802"/>
      <c r="I83" s="1805"/>
      <c r="J83" s="268" t="s">
        <v>6337</v>
      </c>
      <c r="K83" s="752" t="s">
        <v>6338</v>
      </c>
      <c r="L83" s="196" t="s">
        <v>1881</v>
      </c>
      <c r="M83" s="1562"/>
      <c r="N83" s="271" t="s">
        <v>19</v>
      </c>
      <c r="O83" s="1562"/>
      <c r="P83" s="1539" t="s">
        <v>6320</v>
      </c>
      <c r="Q83" s="1539"/>
    </row>
    <row r="84" spans="2:17" ht="33.6" customHeight="1">
      <c r="B84" s="1797" t="s">
        <v>3587</v>
      </c>
      <c r="C84" s="1797" t="s">
        <v>6332</v>
      </c>
      <c r="D84" s="1797" t="s">
        <v>5668</v>
      </c>
      <c r="E84" s="1582">
        <v>31574256</v>
      </c>
      <c r="F84" s="1582" t="s">
        <v>1316</v>
      </c>
      <c r="G84" s="1797" t="s">
        <v>6339</v>
      </c>
      <c r="H84" s="1800">
        <v>37557</v>
      </c>
      <c r="I84" s="1803" t="s">
        <v>1881</v>
      </c>
      <c r="J84" s="268" t="s">
        <v>6340</v>
      </c>
      <c r="K84" s="752" t="s">
        <v>6224</v>
      </c>
      <c r="L84" s="196" t="s">
        <v>1881</v>
      </c>
      <c r="M84" s="1560" t="s">
        <v>18</v>
      </c>
      <c r="N84" s="337" t="s">
        <v>19</v>
      </c>
      <c r="O84" s="1560" t="s">
        <v>18</v>
      </c>
      <c r="P84" s="1539" t="s">
        <v>6320</v>
      </c>
      <c r="Q84" s="1539"/>
    </row>
    <row r="85" spans="2:17" ht="33.6" customHeight="1">
      <c r="B85" s="1798"/>
      <c r="C85" s="1798"/>
      <c r="D85" s="1798"/>
      <c r="E85" s="1583"/>
      <c r="F85" s="1583"/>
      <c r="G85" s="1798"/>
      <c r="H85" s="1801"/>
      <c r="I85" s="1804"/>
      <c r="J85" s="343" t="s">
        <v>6340</v>
      </c>
      <c r="K85" s="752" t="s">
        <v>6341</v>
      </c>
      <c r="L85" s="196" t="s">
        <v>6342</v>
      </c>
      <c r="M85" s="1561"/>
      <c r="N85" s="337" t="s">
        <v>19</v>
      </c>
      <c r="O85" s="1561"/>
      <c r="P85" s="1539" t="s">
        <v>6320</v>
      </c>
      <c r="Q85" s="1539"/>
    </row>
    <row r="86" spans="2:17" ht="55.5" customHeight="1">
      <c r="B86" s="1798"/>
      <c r="C86" s="1798"/>
      <c r="D86" s="1798"/>
      <c r="E86" s="1583"/>
      <c r="F86" s="1583"/>
      <c r="G86" s="1798"/>
      <c r="H86" s="1801"/>
      <c r="I86" s="1804"/>
      <c r="J86" s="343" t="s">
        <v>6343</v>
      </c>
      <c r="K86" s="752" t="s">
        <v>1881</v>
      </c>
      <c r="L86" s="752" t="s">
        <v>6344</v>
      </c>
      <c r="M86" s="1561"/>
      <c r="N86" s="337" t="s">
        <v>19</v>
      </c>
      <c r="O86" s="1561"/>
      <c r="P86" s="1539" t="s">
        <v>6345</v>
      </c>
      <c r="Q86" s="1539"/>
    </row>
    <row r="87" spans="2:17" ht="33.6" customHeight="1">
      <c r="B87" s="1798"/>
      <c r="C87" s="1798"/>
      <c r="D87" s="1798"/>
      <c r="E87" s="1583"/>
      <c r="F87" s="1583"/>
      <c r="G87" s="1798"/>
      <c r="H87" s="1801"/>
      <c r="I87" s="1804"/>
      <c r="J87" s="308" t="s">
        <v>6346</v>
      </c>
      <c r="K87" s="290" t="s">
        <v>6347</v>
      </c>
      <c r="L87" s="290" t="s">
        <v>1881</v>
      </c>
      <c r="M87" s="1561"/>
      <c r="N87" s="337" t="s">
        <v>19</v>
      </c>
      <c r="O87" s="1561"/>
      <c r="P87" s="1539" t="s">
        <v>6320</v>
      </c>
      <c r="Q87" s="1539"/>
    </row>
    <row r="88" spans="2:17" ht="48.75" customHeight="1">
      <c r="B88" s="1798"/>
      <c r="C88" s="1798"/>
      <c r="D88" s="1798"/>
      <c r="E88" s="1583"/>
      <c r="F88" s="1583"/>
      <c r="G88" s="1798"/>
      <c r="H88" s="1801"/>
      <c r="I88" s="1804"/>
      <c r="J88" s="308" t="s">
        <v>6348</v>
      </c>
      <c r="K88" s="290" t="s">
        <v>6349</v>
      </c>
      <c r="L88" s="290" t="s">
        <v>6350</v>
      </c>
      <c r="M88" s="1561"/>
      <c r="N88" s="337" t="s">
        <v>18</v>
      </c>
      <c r="O88" s="1561"/>
      <c r="P88" s="1574" t="s">
        <v>6351</v>
      </c>
      <c r="Q88" s="1575"/>
    </row>
    <row r="89" spans="2:17" ht="48.75" customHeight="1">
      <c r="B89" s="1798"/>
      <c r="C89" s="1798"/>
      <c r="D89" s="1798"/>
      <c r="E89" s="1583"/>
      <c r="F89" s="1583"/>
      <c r="G89" s="1798"/>
      <c r="H89" s="1801"/>
      <c r="I89" s="1804"/>
      <c r="J89" s="308" t="s">
        <v>6352</v>
      </c>
      <c r="K89" s="290" t="s">
        <v>6353</v>
      </c>
      <c r="L89" s="290" t="s">
        <v>1881</v>
      </c>
      <c r="M89" s="1561"/>
      <c r="N89" s="337" t="s">
        <v>19</v>
      </c>
      <c r="O89" s="1561"/>
      <c r="P89" s="1539" t="s">
        <v>6320</v>
      </c>
      <c r="Q89" s="1539"/>
    </row>
    <row r="90" spans="2:17" ht="148.5" customHeight="1">
      <c r="B90" s="1799"/>
      <c r="C90" s="1799"/>
      <c r="D90" s="1799"/>
      <c r="E90" s="1584"/>
      <c r="F90" s="1584"/>
      <c r="G90" s="1799"/>
      <c r="H90" s="1802"/>
      <c r="I90" s="1805"/>
      <c r="J90" s="289" t="s">
        <v>3553</v>
      </c>
      <c r="K90" s="290" t="s">
        <v>3584</v>
      </c>
      <c r="L90" s="290" t="s">
        <v>6354</v>
      </c>
      <c r="M90" s="1562"/>
      <c r="N90" s="337" t="s">
        <v>19</v>
      </c>
      <c r="O90" s="1562"/>
      <c r="P90" s="1539" t="s">
        <v>6355</v>
      </c>
      <c r="Q90" s="1539"/>
    </row>
    <row r="91" spans="2:17" ht="69" customHeight="1">
      <c r="B91" s="966" t="s">
        <v>3587</v>
      </c>
      <c r="C91" s="343" t="s">
        <v>6332</v>
      </c>
      <c r="D91" s="308" t="s">
        <v>6356</v>
      </c>
      <c r="E91" s="268">
        <v>66928678</v>
      </c>
      <c r="F91" s="268" t="s">
        <v>1316</v>
      </c>
      <c r="G91" s="308" t="s">
        <v>6357</v>
      </c>
      <c r="H91" s="771" t="s">
        <v>1881</v>
      </c>
      <c r="I91" s="784" t="s">
        <v>1881</v>
      </c>
      <c r="J91" s="268" t="s">
        <v>1881</v>
      </c>
      <c r="K91" s="752" t="s">
        <v>1881</v>
      </c>
      <c r="L91" s="196" t="s">
        <v>1881</v>
      </c>
      <c r="M91" s="337" t="s">
        <v>18</v>
      </c>
      <c r="N91" s="337" t="s">
        <v>19</v>
      </c>
      <c r="O91" s="337" t="s">
        <v>18</v>
      </c>
      <c r="P91" s="1574" t="s">
        <v>6358</v>
      </c>
      <c r="Q91" s="1575"/>
    </row>
    <row r="92" spans="2:17" ht="69.75" customHeight="1">
      <c r="B92" s="1797" t="s">
        <v>3587</v>
      </c>
      <c r="C92" s="1797" t="s">
        <v>6332</v>
      </c>
      <c r="D92" s="1797" t="s">
        <v>6359</v>
      </c>
      <c r="E92" s="1582">
        <v>1061706548</v>
      </c>
      <c r="F92" s="1582" t="s">
        <v>1104</v>
      </c>
      <c r="G92" s="1797" t="s">
        <v>1105</v>
      </c>
      <c r="H92" s="1800" t="s">
        <v>1881</v>
      </c>
      <c r="I92" s="1803" t="s">
        <v>1881</v>
      </c>
      <c r="J92" s="343" t="s">
        <v>6360</v>
      </c>
      <c r="K92" s="752" t="s">
        <v>6361</v>
      </c>
      <c r="L92" s="752" t="s">
        <v>6362</v>
      </c>
      <c r="M92" s="1560" t="s">
        <v>18</v>
      </c>
      <c r="N92" s="337" t="s">
        <v>19</v>
      </c>
      <c r="O92" s="1560" t="s">
        <v>18</v>
      </c>
      <c r="P92" s="1574" t="s">
        <v>6363</v>
      </c>
      <c r="Q92" s="1575"/>
    </row>
    <row r="93" spans="2:17" ht="51" customHeight="1">
      <c r="B93" s="1798"/>
      <c r="C93" s="1798"/>
      <c r="D93" s="1798"/>
      <c r="E93" s="1583"/>
      <c r="F93" s="1583"/>
      <c r="G93" s="1798"/>
      <c r="H93" s="1801"/>
      <c r="I93" s="1804"/>
      <c r="J93" s="268" t="s">
        <v>3535</v>
      </c>
      <c r="K93" s="752" t="s">
        <v>6364</v>
      </c>
      <c r="L93" s="196" t="s">
        <v>6365</v>
      </c>
      <c r="M93" s="1561"/>
      <c r="N93" s="337" t="s">
        <v>18</v>
      </c>
      <c r="O93" s="1561"/>
      <c r="P93" s="1574" t="s">
        <v>6351</v>
      </c>
      <c r="Q93" s="1575"/>
    </row>
    <row r="94" spans="2:17" ht="33.6" customHeight="1">
      <c r="B94" s="1799"/>
      <c r="C94" s="1799"/>
      <c r="D94" s="1799"/>
      <c r="E94" s="1584"/>
      <c r="F94" s="1584"/>
      <c r="G94" s="1799"/>
      <c r="H94" s="1802"/>
      <c r="I94" s="1805"/>
      <c r="J94" s="268" t="s">
        <v>6366</v>
      </c>
      <c r="K94" s="752" t="s">
        <v>6367</v>
      </c>
      <c r="L94" s="196" t="s">
        <v>1881</v>
      </c>
      <c r="M94" s="1562"/>
      <c r="N94" s="337" t="s">
        <v>19</v>
      </c>
      <c r="O94" s="1562"/>
      <c r="P94" s="1539" t="s">
        <v>6320</v>
      </c>
      <c r="Q94" s="1539"/>
    </row>
    <row r="95" spans="2:17" ht="33.6" customHeight="1">
      <c r="B95" s="1829" t="s">
        <v>6368</v>
      </c>
      <c r="C95" s="1829"/>
      <c r="D95" s="1829"/>
      <c r="E95" s="778"/>
      <c r="F95" s="778"/>
      <c r="G95" s="777"/>
      <c r="H95" s="779"/>
      <c r="I95" s="780"/>
      <c r="J95" s="778"/>
      <c r="K95" s="1225"/>
      <c r="L95" s="794"/>
      <c r="M95" s="783"/>
      <c r="N95" s="783"/>
      <c r="O95" s="783"/>
      <c r="P95" s="783"/>
      <c r="Q95" s="783"/>
    </row>
    <row r="97" spans="2:17">
      <c r="B97" s="337" t="s">
        <v>461</v>
      </c>
      <c r="C97" s="337" t="s">
        <v>6369</v>
      </c>
      <c r="D97" s="337" t="s">
        <v>6370</v>
      </c>
      <c r="E97" s="337">
        <v>10347826</v>
      </c>
      <c r="F97" s="337" t="s">
        <v>6371</v>
      </c>
      <c r="G97" s="337" t="s">
        <v>256</v>
      </c>
      <c r="H97" s="172">
        <v>41447</v>
      </c>
      <c r="I97" s="337" t="s">
        <v>5</v>
      </c>
      <c r="J97" s="337" t="s">
        <v>1881</v>
      </c>
      <c r="K97" s="337" t="s">
        <v>1881</v>
      </c>
      <c r="L97" s="337" t="s">
        <v>1881</v>
      </c>
      <c r="M97" s="337" t="s">
        <v>5</v>
      </c>
      <c r="N97" s="337" t="s">
        <v>5</v>
      </c>
      <c r="O97" s="337" t="s">
        <v>5</v>
      </c>
      <c r="P97" s="1767"/>
      <c r="Q97" s="1768"/>
    </row>
    <row r="98" spans="2:17" ht="60">
      <c r="B98" s="1560" t="s">
        <v>461</v>
      </c>
      <c r="C98" s="1560" t="s">
        <v>6369</v>
      </c>
      <c r="D98" s="1560" t="s">
        <v>6372</v>
      </c>
      <c r="E98" s="1560">
        <v>25536210</v>
      </c>
      <c r="F98" s="1560" t="s">
        <v>6373</v>
      </c>
      <c r="G98" s="1560" t="s">
        <v>6374</v>
      </c>
      <c r="H98" s="1818">
        <v>39067</v>
      </c>
      <c r="I98" s="1560" t="s">
        <v>5</v>
      </c>
      <c r="J98" s="337" t="s">
        <v>6375</v>
      </c>
      <c r="K98" s="337" t="s">
        <v>6376</v>
      </c>
      <c r="L98" s="395" t="s">
        <v>6377</v>
      </c>
      <c r="M98" s="1560" t="s">
        <v>5</v>
      </c>
      <c r="N98" s="1560" t="s">
        <v>5</v>
      </c>
      <c r="O98" s="1560" t="s">
        <v>5</v>
      </c>
      <c r="P98" s="1830"/>
      <c r="Q98" s="1831"/>
    </row>
    <row r="99" spans="2:17" ht="30">
      <c r="B99" s="1562"/>
      <c r="C99" s="1562"/>
      <c r="D99" s="1562"/>
      <c r="E99" s="1562"/>
      <c r="F99" s="1562"/>
      <c r="G99" s="1562"/>
      <c r="H99" s="1819"/>
      <c r="I99" s="1562"/>
      <c r="J99" s="337" t="s">
        <v>6378</v>
      </c>
      <c r="K99" s="337" t="s">
        <v>6379</v>
      </c>
      <c r="L99" s="395" t="s">
        <v>6380</v>
      </c>
      <c r="M99" s="1562"/>
      <c r="N99" s="1562"/>
      <c r="O99" s="1562"/>
      <c r="P99" s="1832"/>
      <c r="Q99" s="1833"/>
    </row>
    <row r="100" spans="2:17" ht="45">
      <c r="B100" s="1560" t="s">
        <v>461</v>
      </c>
      <c r="C100" s="1560" t="s">
        <v>6369</v>
      </c>
      <c r="D100" s="1560" t="s">
        <v>6381</v>
      </c>
      <c r="E100" s="1560">
        <v>25529953</v>
      </c>
      <c r="F100" s="1560" t="s">
        <v>6382</v>
      </c>
      <c r="G100" s="1818" t="s">
        <v>6383</v>
      </c>
      <c r="H100" s="1818">
        <v>41180</v>
      </c>
      <c r="I100" s="1560" t="s">
        <v>5</v>
      </c>
      <c r="J100" s="236" t="s">
        <v>6375</v>
      </c>
      <c r="K100" s="337" t="s">
        <v>6384</v>
      </c>
      <c r="L100" s="395" t="s">
        <v>6385</v>
      </c>
      <c r="M100" s="1560" t="s">
        <v>5</v>
      </c>
      <c r="N100" s="1560" t="s">
        <v>5</v>
      </c>
      <c r="O100" s="1560" t="s">
        <v>5</v>
      </c>
      <c r="P100" s="1830"/>
      <c r="Q100" s="1831"/>
    </row>
    <row r="101" spans="2:17" ht="30">
      <c r="B101" s="1562"/>
      <c r="C101" s="1562"/>
      <c r="D101" s="1562"/>
      <c r="E101" s="1562"/>
      <c r="F101" s="1562"/>
      <c r="G101" s="1819"/>
      <c r="H101" s="1819"/>
      <c r="I101" s="1562"/>
      <c r="J101" s="337" t="s">
        <v>6378</v>
      </c>
      <c r="K101" s="337" t="s">
        <v>6386</v>
      </c>
      <c r="L101" s="395" t="s">
        <v>6380</v>
      </c>
      <c r="M101" s="1562"/>
      <c r="N101" s="1562"/>
      <c r="O101" s="1562"/>
      <c r="P101" s="1832"/>
      <c r="Q101" s="1833"/>
    </row>
    <row r="102" spans="2:17">
      <c r="B102" s="337" t="s">
        <v>461</v>
      </c>
      <c r="C102" s="337" t="s">
        <v>6369</v>
      </c>
      <c r="D102" s="337" t="s">
        <v>6387</v>
      </c>
      <c r="E102" s="337">
        <v>31324680</v>
      </c>
      <c r="F102" s="337" t="s">
        <v>6388</v>
      </c>
      <c r="G102" s="337" t="s">
        <v>4121</v>
      </c>
      <c r="H102" s="337" t="s">
        <v>1881</v>
      </c>
      <c r="I102" s="337" t="s">
        <v>5</v>
      </c>
      <c r="J102" s="337" t="s">
        <v>1881</v>
      </c>
      <c r="K102" s="337" t="s">
        <v>1881</v>
      </c>
      <c r="L102" s="395" t="s">
        <v>1881</v>
      </c>
      <c r="M102" s="337" t="s">
        <v>5</v>
      </c>
      <c r="N102" s="337" t="s">
        <v>5</v>
      </c>
      <c r="O102" s="337" t="s">
        <v>5</v>
      </c>
      <c r="P102" s="1767"/>
      <c r="Q102" s="1768"/>
    </row>
    <row r="103" spans="2:17">
      <c r="B103" s="337" t="s">
        <v>461</v>
      </c>
      <c r="C103" s="337" t="s">
        <v>6369</v>
      </c>
      <c r="D103" s="337" t="s">
        <v>6389</v>
      </c>
      <c r="E103" s="337">
        <v>25531427</v>
      </c>
      <c r="F103" s="337" t="s">
        <v>6390</v>
      </c>
      <c r="G103" s="236" t="s">
        <v>6391</v>
      </c>
      <c r="H103" s="172">
        <v>41259</v>
      </c>
      <c r="I103" s="337" t="s">
        <v>5</v>
      </c>
      <c r="J103" s="337" t="s">
        <v>1881</v>
      </c>
      <c r="K103" s="337" t="s">
        <v>1881</v>
      </c>
      <c r="L103" s="395" t="s">
        <v>1881</v>
      </c>
      <c r="M103" s="337" t="s">
        <v>5</v>
      </c>
      <c r="N103" s="337" t="s">
        <v>5</v>
      </c>
      <c r="O103" s="337" t="s">
        <v>5</v>
      </c>
      <c r="P103" s="1767"/>
      <c r="Q103" s="1768"/>
    </row>
    <row r="104" spans="2:17" ht="75">
      <c r="B104" s="1560" t="s">
        <v>461</v>
      </c>
      <c r="C104" s="1560" t="s">
        <v>6369</v>
      </c>
      <c r="D104" s="1560" t="s">
        <v>6392</v>
      </c>
      <c r="E104" s="1560">
        <v>15381468</v>
      </c>
      <c r="F104" s="1560" t="s">
        <v>6393</v>
      </c>
      <c r="G104" s="1560" t="s">
        <v>3645</v>
      </c>
      <c r="H104" s="1818">
        <v>40431</v>
      </c>
      <c r="I104" s="1560" t="s">
        <v>5</v>
      </c>
      <c r="J104" s="337" t="s">
        <v>6394</v>
      </c>
      <c r="K104" s="337" t="s">
        <v>6395</v>
      </c>
      <c r="L104" s="395" t="s">
        <v>6396</v>
      </c>
      <c r="M104" s="1560" t="s">
        <v>5</v>
      </c>
      <c r="N104" s="1560" t="s">
        <v>5</v>
      </c>
      <c r="O104" s="1560" t="s">
        <v>5</v>
      </c>
      <c r="P104" s="1830"/>
      <c r="Q104" s="1831"/>
    </row>
    <row r="105" spans="2:17">
      <c r="B105" s="1561"/>
      <c r="C105" s="1561"/>
      <c r="D105" s="1561"/>
      <c r="E105" s="1561"/>
      <c r="F105" s="1561"/>
      <c r="G105" s="1561"/>
      <c r="H105" s="1836"/>
      <c r="I105" s="1561"/>
      <c r="J105" s="337" t="s">
        <v>6397</v>
      </c>
      <c r="K105" s="337" t="s">
        <v>6398</v>
      </c>
      <c r="L105" s="395" t="s">
        <v>461</v>
      </c>
      <c r="M105" s="1561"/>
      <c r="N105" s="1561"/>
      <c r="O105" s="1561"/>
      <c r="P105" s="1834"/>
      <c r="Q105" s="1835"/>
    </row>
    <row r="106" spans="2:17" ht="30">
      <c r="B106" s="1562"/>
      <c r="C106" s="1562"/>
      <c r="D106" s="1562"/>
      <c r="E106" s="1562"/>
      <c r="F106" s="1562"/>
      <c r="G106" s="1562"/>
      <c r="H106" s="1819"/>
      <c r="I106" s="1562"/>
      <c r="J106" s="337" t="s">
        <v>6399</v>
      </c>
      <c r="K106" s="337" t="s">
        <v>6400</v>
      </c>
      <c r="L106" s="395" t="s">
        <v>6401</v>
      </c>
      <c r="M106" s="1562"/>
      <c r="N106" s="1562"/>
      <c r="O106" s="1562"/>
      <c r="P106" s="1832"/>
      <c r="Q106" s="1833"/>
    </row>
    <row r="107" spans="2:17">
      <c r="B107" s="337" t="s">
        <v>531</v>
      </c>
      <c r="C107" s="337" t="s">
        <v>6314</v>
      </c>
      <c r="D107" s="337" t="s">
        <v>6402</v>
      </c>
      <c r="E107" s="337">
        <v>1059064026</v>
      </c>
      <c r="F107" s="337" t="s">
        <v>6403</v>
      </c>
      <c r="G107" s="337" t="s">
        <v>1881</v>
      </c>
      <c r="H107" s="337" t="s">
        <v>1881</v>
      </c>
      <c r="I107" s="337" t="s">
        <v>5</v>
      </c>
      <c r="J107" s="337" t="s">
        <v>1881</v>
      </c>
      <c r="K107" s="337" t="s">
        <v>1881</v>
      </c>
      <c r="L107" s="395" t="s">
        <v>1881</v>
      </c>
      <c r="M107" s="337" t="s">
        <v>5</v>
      </c>
      <c r="N107" s="337" t="s">
        <v>5</v>
      </c>
      <c r="O107" s="337" t="s">
        <v>5</v>
      </c>
      <c r="P107" s="1767"/>
      <c r="Q107" s="1768"/>
    </row>
    <row r="108" spans="2:17">
      <c r="B108" s="337" t="s">
        <v>531</v>
      </c>
      <c r="C108" s="337" t="s">
        <v>6314</v>
      </c>
      <c r="D108" s="337" t="s">
        <v>6404</v>
      </c>
      <c r="E108" s="337">
        <v>31584104</v>
      </c>
      <c r="F108" s="337" t="s">
        <v>6405</v>
      </c>
      <c r="G108" s="337" t="s">
        <v>6406</v>
      </c>
      <c r="H108" s="337" t="s">
        <v>1881</v>
      </c>
      <c r="I108" s="337" t="s">
        <v>5</v>
      </c>
      <c r="J108" s="337" t="s">
        <v>1881</v>
      </c>
      <c r="K108" s="337" t="s">
        <v>1881</v>
      </c>
      <c r="L108" s="395" t="s">
        <v>1881</v>
      </c>
      <c r="M108" s="337" t="s">
        <v>5</v>
      </c>
      <c r="N108" s="337" t="s">
        <v>5</v>
      </c>
      <c r="O108" s="337" t="s">
        <v>5</v>
      </c>
      <c r="P108" s="1767"/>
      <c r="Q108" s="1768"/>
    </row>
    <row r="109" spans="2:17">
      <c r="B109" s="337" t="s">
        <v>6407</v>
      </c>
      <c r="C109" s="337" t="s">
        <v>6314</v>
      </c>
      <c r="D109" s="337" t="s">
        <v>6408</v>
      </c>
      <c r="E109" s="337">
        <v>29507211</v>
      </c>
      <c r="F109" s="337" t="s">
        <v>3795</v>
      </c>
      <c r="G109" s="337" t="s">
        <v>465</v>
      </c>
      <c r="H109" s="172">
        <v>41170</v>
      </c>
      <c r="I109" s="337" t="s">
        <v>5</v>
      </c>
      <c r="J109" s="337" t="s">
        <v>1881</v>
      </c>
      <c r="K109" s="337" t="s">
        <v>1881</v>
      </c>
      <c r="L109" s="395" t="s">
        <v>1881</v>
      </c>
      <c r="M109" s="337" t="s">
        <v>5</v>
      </c>
      <c r="N109" s="337" t="s">
        <v>5</v>
      </c>
      <c r="O109" s="337" t="s">
        <v>5</v>
      </c>
      <c r="P109" s="1767"/>
      <c r="Q109" s="1768"/>
    </row>
    <row r="110" spans="2:17">
      <c r="B110" s="337" t="s">
        <v>6407</v>
      </c>
      <c r="C110" s="337" t="s">
        <v>6314</v>
      </c>
      <c r="D110" s="337" t="s">
        <v>6409</v>
      </c>
      <c r="E110" s="337">
        <v>1144146086</v>
      </c>
      <c r="F110" s="337" t="s">
        <v>1736</v>
      </c>
      <c r="G110" s="337" t="s">
        <v>6410</v>
      </c>
      <c r="H110" s="172">
        <v>40523</v>
      </c>
      <c r="I110" s="337" t="s">
        <v>5</v>
      </c>
      <c r="J110" s="337" t="s">
        <v>1881</v>
      </c>
      <c r="K110" s="337" t="s">
        <v>1881</v>
      </c>
      <c r="L110" s="395" t="s">
        <v>1881</v>
      </c>
      <c r="M110" s="337" t="s">
        <v>5</v>
      </c>
      <c r="N110" s="337" t="s">
        <v>5</v>
      </c>
      <c r="O110" s="337" t="s">
        <v>5</v>
      </c>
      <c r="P110" s="1767"/>
      <c r="Q110" s="1768"/>
    </row>
    <row r="111" spans="2:17" ht="30">
      <c r="B111" s="1560" t="s">
        <v>6411</v>
      </c>
      <c r="C111" s="1560" t="s">
        <v>6314</v>
      </c>
      <c r="D111" s="1560" t="s">
        <v>6412</v>
      </c>
      <c r="E111" s="1560">
        <v>48660061</v>
      </c>
      <c r="F111" s="1560" t="s">
        <v>6413</v>
      </c>
      <c r="G111" s="1560" t="s">
        <v>465</v>
      </c>
      <c r="H111" s="1818">
        <v>41177</v>
      </c>
      <c r="I111" s="1560" t="s">
        <v>5</v>
      </c>
      <c r="J111" s="337" t="s">
        <v>6414</v>
      </c>
      <c r="K111" s="337" t="s">
        <v>6415</v>
      </c>
      <c r="L111" s="395" t="s">
        <v>207</v>
      </c>
      <c r="M111" s="1560" t="s">
        <v>5</v>
      </c>
      <c r="N111" s="1560" t="s">
        <v>5</v>
      </c>
      <c r="O111" s="1560" t="s">
        <v>5</v>
      </c>
      <c r="P111" s="326"/>
      <c r="Q111" s="327"/>
    </row>
    <row r="112" spans="2:17" ht="60">
      <c r="B112" s="1562"/>
      <c r="C112" s="1562"/>
      <c r="D112" s="1562"/>
      <c r="E112" s="1562"/>
      <c r="F112" s="1562"/>
      <c r="G112" s="1562"/>
      <c r="H112" s="1819"/>
      <c r="I112" s="1562"/>
      <c r="J112" s="337" t="s">
        <v>6416</v>
      </c>
      <c r="K112" s="337" t="s">
        <v>6417</v>
      </c>
      <c r="L112" s="395" t="s">
        <v>6418</v>
      </c>
      <c r="M112" s="1562"/>
      <c r="N112" s="1562"/>
      <c r="O112" s="1562"/>
      <c r="P112" s="326"/>
      <c r="Q112" s="327"/>
    </row>
    <row r="113" spans="2:17" ht="60">
      <c r="B113" s="1560" t="s">
        <v>207</v>
      </c>
      <c r="C113" s="1560" t="s">
        <v>6314</v>
      </c>
      <c r="D113" s="1560" t="s">
        <v>6419</v>
      </c>
      <c r="E113" s="1560">
        <v>16280044</v>
      </c>
      <c r="F113" s="1560" t="s">
        <v>6420</v>
      </c>
      <c r="G113" s="1560" t="s">
        <v>6421</v>
      </c>
      <c r="H113" s="1560" t="s">
        <v>1881</v>
      </c>
      <c r="I113" s="1560" t="s">
        <v>5</v>
      </c>
      <c r="J113" s="337" t="s">
        <v>6422</v>
      </c>
      <c r="K113" s="337" t="s">
        <v>6423</v>
      </c>
      <c r="L113" s="395" t="s">
        <v>6424</v>
      </c>
      <c r="M113" s="1560" t="s">
        <v>5</v>
      </c>
      <c r="N113" s="1560" t="s">
        <v>5</v>
      </c>
      <c r="O113" s="1560" t="s">
        <v>5</v>
      </c>
      <c r="P113" s="326"/>
      <c r="Q113" s="327"/>
    </row>
    <row r="114" spans="2:17" ht="75">
      <c r="B114" s="1561"/>
      <c r="C114" s="1561"/>
      <c r="D114" s="1561"/>
      <c r="E114" s="1561"/>
      <c r="F114" s="1561"/>
      <c r="G114" s="1561"/>
      <c r="H114" s="1561"/>
      <c r="I114" s="1561"/>
      <c r="J114" s="337" t="s">
        <v>6422</v>
      </c>
      <c r="K114" s="337" t="s">
        <v>6425</v>
      </c>
      <c r="L114" s="395" t="s">
        <v>6426</v>
      </c>
      <c r="M114" s="1561"/>
      <c r="N114" s="1561"/>
      <c r="O114" s="1561"/>
      <c r="P114" s="326"/>
      <c r="Q114" s="327"/>
    </row>
    <row r="115" spans="2:17" ht="45">
      <c r="B115" s="1561"/>
      <c r="C115" s="1561"/>
      <c r="D115" s="1561"/>
      <c r="E115" s="1561"/>
      <c r="F115" s="1561"/>
      <c r="G115" s="1561"/>
      <c r="H115" s="1561"/>
      <c r="I115" s="1561"/>
      <c r="J115" s="337" t="s">
        <v>6427</v>
      </c>
      <c r="K115" s="337" t="s">
        <v>6428</v>
      </c>
      <c r="L115" s="395" t="s">
        <v>6429</v>
      </c>
      <c r="M115" s="1561"/>
      <c r="N115" s="1561"/>
      <c r="O115" s="1561"/>
      <c r="P115" s="326"/>
      <c r="Q115" s="327"/>
    </row>
    <row r="116" spans="2:17">
      <c r="B116" s="1561"/>
      <c r="C116" s="1561"/>
      <c r="D116" s="1561"/>
      <c r="E116" s="1561"/>
      <c r="F116" s="1561"/>
      <c r="G116" s="1561"/>
      <c r="H116" s="1561"/>
      <c r="I116" s="1561"/>
      <c r="J116" s="337" t="s">
        <v>6430</v>
      </c>
      <c r="K116" s="337" t="s">
        <v>6431</v>
      </c>
      <c r="L116" s="395" t="s">
        <v>6432</v>
      </c>
      <c r="M116" s="1561"/>
      <c r="N116" s="1561"/>
      <c r="O116" s="1561"/>
      <c r="P116" s="326"/>
      <c r="Q116" s="327"/>
    </row>
    <row r="117" spans="2:17" ht="30">
      <c r="B117" s="1561"/>
      <c r="C117" s="1561"/>
      <c r="D117" s="1561"/>
      <c r="E117" s="1561"/>
      <c r="F117" s="1561"/>
      <c r="G117" s="1561"/>
      <c r="H117" s="1561"/>
      <c r="I117" s="1561"/>
      <c r="J117" s="337" t="s">
        <v>6433</v>
      </c>
      <c r="K117" s="337" t="s">
        <v>6434</v>
      </c>
      <c r="L117" s="395" t="s">
        <v>6435</v>
      </c>
      <c r="M117" s="1561"/>
      <c r="N117" s="1561"/>
      <c r="O117" s="1561"/>
      <c r="P117" s="326"/>
      <c r="Q117" s="327"/>
    </row>
    <row r="118" spans="2:17">
      <c r="B118" s="1562"/>
      <c r="C118" s="1562"/>
      <c r="D118" s="1562"/>
      <c r="E118" s="1562"/>
      <c r="F118" s="1562"/>
      <c r="G118" s="1562"/>
      <c r="H118" s="1562"/>
      <c r="I118" s="1562"/>
      <c r="J118" s="265" t="s">
        <v>6436</v>
      </c>
      <c r="K118" s="265" t="s">
        <v>6437</v>
      </c>
      <c r="L118" s="217" t="s">
        <v>6438</v>
      </c>
      <c r="M118" s="1562"/>
      <c r="N118" s="1562"/>
      <c r="O118" s="1562"/>
      <c r="P118" s="326"/>
      <c r="Q118" s="327"/>
    </row>
    <row r="119" spans="2:17">
      <c r="B119" s="257"/>
      <c r="C119" s="257"/>
      <c r="D119" s="257"/>
      <c r="E119" s="257"/>
      <c r="F119" s="257"/>
      <c r="G119" s="257"/>
      <c r="H119" s="257"/>
      <c r="I119" s="257"/>
      <c r="J119" s="257"/>
      <c r="K119" s="257"/>
      <c r="L119" s="257"/>
      <c r="M119" s="257"/>
      <c r="N119" s="257"/>
      <c r="O119" s="257"/>
      <c r="P119" s="257"/>
      <c r="Q119" s="257"/>
    </row>
    <row r="120" spans="2:17" ht="46.15" customHeight="1">
      <c r="B120" s="22" t="s">
        <v>17</v>
      </c>
      <c r="C120" s="22" t="s">
        <v>1064</v>
      </c>
      <c r="D120" s="1522" t="s">
        <v>79</v>
      </c>
      <c r="E120" s="1523"/>
    </row>
    <row r="121" spans="2:17" ht="46.9" customHeight="1">
      <c r="B121" s="217" t="s">
        <v>140</v>
      </c>
      <c r="C121" s="337" t="s">
        <v>19</v>
      </c>
      <c r="D121" s="1601" t="s">
        <v>6439</v>
      </c>
      <c r="E121" s="1601"/>
    </row>
    <row r="124" spans="2:17" ht="26.25">
      <c r="B124" s="1760" t="s">
        <v>141</v>
      </c>
      <c r="C124" s="1761"/>
      <c r="D124" s="1761"/>
      <c r="E124" s="1761"/>
      <c r="F124" s="1761"/>
      <c r="G124" s="1761"/>
      <c r="H124" s="1761"/>
      <c r="I124" s="1761"/>
      <c r="J124" s="1761"/>
      <c r="K124" s="1761"/>
      <c r="L124" s="1761"/>
      <c r="M124" s="1761"/>
      <c r="N124" s="1761"/>
      <c r="O124" s="1761"/>
      <c r="P124" s="1761"/>
    </row>
    <row r="126" spans="2:17" ht="15.75" thickBot="1"/>
    <row r="127" spans="2:17" ht="27" thickBot="1">
      <c r="B127" s="1771" t="s">
        <v>142</v>
      </c>
      <c r="C127" s="1772"/>
      <c r="D127" s="1772"/>
      <c r="E127" s="1772"/>
      <c r="F127" s="1772"/>
      <c r="G127" s="1772"/>
      <c r="H127" s="1772"/>
      <c r="I127" s="1772"/>
      <c r="J127" s="1772"/>
      <c r="K127" s="1772"/>
      <c r="L127" s="1772"/>
      <c r="M127" s="1772"/>
      <c r="N127" s="1773"/>
    </row>
    <row r="129" spans="1:26" ht="15.75" thickBot="1">
      <c r="M129" s="10"/>
      <c r="N129" s="10"/>
    </row>
    <row r="130" spans="1:26" s="248" customFormat="1" ht="109.5" customHeight="1">
      <c r="B130" s="11" t="s">
        <v>33</v>
      </c>
      <c r="C130" s="11" t="s">
        <v>34</v>
      </c>
      <c r="D130" s="11" t="s">
        <v>35</v>
      </c>
      <c r="E130" s="11" t="s">
        <v>36</v>
      </c>
      <c r="F130" s="11" t="s">
        <v>37</v>
      </c>
      <c r="G130" s="11" t="s">
        <v>38</v>
      </c>
      <c r="H130" s="11" t="s">
        <v>39</v>
      </c>
      <c r="I130" s="11" t="s">
        <v>40</v>
      </c>
      <c r="J130" s="11" t="s">
        <v>41</v>
      </c>
      <c r="K130" s="11" t="s">
        <v>42</v>
      </c>
      <c r="L130" s="11" t="s">
        <v>43</v>
      </c>
      <c r="M130" s="12" t="s">
        <v>44</v>
      </c>
      <c r="N130" s="11" t="s">
        <v>45</v>
      </c>
      <c r="O130" s="11" t="s">
        <v>46</v>
      </c>
      <c r="P130" s="13" t="s">
        <v>47</v>
      </c>
      <c r="Q130" s="13" t="s">
        <v>48</v>
      </c>
    </row>
    <row r="131" spans="1:26" s="147" customFormat="1">
      <c r="A131" s="14">
        <v>1</v>
      </c>
      <c r="B131" s="15"/>
      <c r="C131" s="16"/>
      <c r="D131" s="15"/>
      <c r="E131" s="441"/>
      <c r="F131" s="281"/>
      <c r="G131" s="274"/>
      <c r="H131" s="275"/>
      <c r="I131" s="275"/>
      <c r="J131" s="276"/>
      <c r="K131" s="705"/>
      <c r="L131" s="276"/>
      <c r="M131" s="277"/>
      <c r="N131" s="277"/>
      <c r="O131" s="278"/>
      <c r="P131" s="278"/>
      <c r="Q131" s="323"/>
      <c r="R131" s="279"/>
      <c r="S131" s="279"/>
      <c r="T131" s="279"/>
      <c r="U131" s="279"/>
      <c r="V131" s="279"/>
      <c r="W131" s="279"/>
      <c r="X131" s="279"/>
      <c r="Y131" s="279"/>
      <c r="Z131" s="279"/>
    </row>
    <row r="132" spans="1:26" s="147" customFormat="1">
      <c r="A132" s="14"/>
      <c r="B132" s="17" t="s">
        <v>29</v>
      </c>
      <c r="C132" s="16"/>
      <c r="D132" s="15"/>
      <c r="E132" s="303"/>
      <c r="F132" s="281"/>
      <c r="G132" s="281"/>
      <c r="H132" s="281"/>
      <c r="I132" s="276"/>
      <c r="J132" s="276"/>
      <c r="K132" s="282">
        <f>SUM(K131:K131)</f>
        <v>0</v>
      </c>
      <c r="L132" s="282">
        <f>SUM(L131:L131)</f>
        <v>0</v>
      </c>
      <c r="M132" s="283">
        <f>SUM(M131:M131)</f>
        <v>0</v>
      </c>
      <c r="N132" s="282">
        <f>SUM(N131:N131)</f>
        <v>0</v>
      </c>
      <c r="O132" s="278"/>
      <c r="P132" s="278"/>
      <c r="Q132" s="18"/>
    </row>
    <row r="133" spans="1:26">
      <c r="B133" s="284"/>
      <c r="C133" s="284"/>
      <c r="D133" s="284"/>
      <c r="E133" s="285"/>
      <c r="F133" s="284"/>
      <c r="G133" s="284"/>
      <c r="H133" s="284"/>
      <c r="I133" s="284"/>
      <c r="J133" s="284"/>
      <c r="K133" s="284"/>
      <c r="L133" s="284"/>
      <c r="M133" s="284"/>
      <c r="N133" s="284"/>
      <c r="O133" s="284"/>
      <c r="P133" s="284"/>
    </row>
    <row r="134" spans="1:26" ht="18.75">
      <c r="B134" s="19" t="s">
        <v>156</v>
      </c>
      <c r="C134" s="304">
        <f>+K132</f>
        <v>0</v>
      </c>
      <c r="H134" s="287"/>
      <c r="I134" s="287"/>
      <c r="J134" s="287"/>
      <c r="K134" s="287"/>
      <c r="L134" s="287"/>
      <c r="M134" s="287"/>
      <c r="N134" s="284"/>
      <c r="O134" s="284"/>
      <c r="P134" s="284"/>
    </row>
    <row r="136" spans="1:26" ht="15.75" thickBot="1"/>
    <row r="137" spans="1:26" ht="37.15" customHeight="1" thickBot="1">
      <c r="B137" s="24" t="s">
        <v>157</v>
      </c>
      <c r="C137" s="25" t="s">
        <v>158</v>
      </c>
      <c r="D137" s="24" t="s">
        <v>28</v>
      </c>
      <c r="E137" s="25" t="s">
        <v>159</v>
      </c>
    </row>
    <row r="138" spans="1:26" ht="41.45" customHeight="1">
      <c r="B138" s="305" t="s">
        <v>160</v>
      </c>
      <c r="C138" s="306">
        <v>20</v>
      </c>
      <c r="D138" s="306">
        <v>0</v>
      </c>
      <c r="E138" s="1781">
        <f>+D138+D139+D140</f>
        <v>0</v>
      </c>
    </row>
    <row r="139" spans="1:26">
      <c r="B139" s="305" t="s">
        <v>161</v>
      </c>
      <c r="C139" s="300">
        <v>30</v>
      </c>
      <c r="D139" s="337">
        <v>0</v>
      </c>
      <c r="E139" s="1561"/>
    </row>
    <row r="140" spans="1:26" ht="15.75" thickBot="1">
      <c r="B140" s="305" t="s">
        <v>162</v>
      </c>
      <c r="C140" s="307">
        <v>40</v>
      </c>
      <c r="D140" s="307">
        <v>0</v>
      </c>
      <c r="E140" s="1782"/>
    </row>
    <row r="142" spans="1:26" ht="15.75" thickBot="1"/>
    <row r="143" spans="1:26" ht="27" thickBot="1">
      <c r="B143" s="1771" t="s">
        <v>163</v>
      </c>
      <c r="C143" s="1772"/>
      <c r="D143" s="1772"/>
      <c r="E143" s="1772"/>
      <c r="F143" s="1772"/>
      <c r="G143" s="1772"/>
      <c r="H143" s="1772"/>
      <c r="I143" s="1772"/>
      <c r="J143" s="1772"/>
      <c r="K143" s="1772"/>
      <c r="L143" s="1772"/>
      <c r="M143" s="1772"/>
      <c r="N143" s="1773"/>
    </row>
    <row r="145" spans="2:17" ht="76.5" customHeight="1">
      <c r="B145" s="9" t="s">
        <v>88</v>
      </c>
      <c r="C145" s="9" t="s">
        <v>89</v>
      </c>
      <c r="D145" s="9" t="s">
        <v>90</v>
      </c>
      <c r="E145" s="9" t="s">
        <v>91</v>
      </c>
      <c r="F145" s="9" t="s">
        <v>92</v>
      </c>
      <c r="G145" s="9" t="s">
        <v>93</v>
      </c>
      <c r="H145" s="9" t="s">
        <v>94</v>
      </c>
      <c r="I145" s="9" t="s">
        <v>95</v>
      </c>
      <c r="J145" s="1522" t="s">
        <v>164</v>
      </c>
      <c r="K145" s="1529"/>
      <c r="L145" s="1523"/>
      <c r="M145" s="9" t="s">
        <v>97</v>
      </c>
      <c r="N145" s="9" t="s">
        <v>992</v>
      </c>
      <c r="O145" s="9" t="s">
        <v>993</v>
      </c>
      <c r="P145" s="1522" t="s">
        <v>79</v>
      </c>
      <c r="Q145" s="1523"/>
    </row>
    <row r="146" spans="2:17" ht="60.75" customHeight="1">
      <c r="B146" s="1820" t="s">
        <v>1495</v>
      </c>
      <c r="C146" s="1797" t="s">
        <v>6440</v>
      </c>
      <c r="D146" s="1797" t="s">
        <v>6299</v>
      </c>
      <c r="E146" s="1582">
        <v>13010181</v>
      </c>
      <c r="F146" s="1582" t="s">
        <v>2981</v>
      </c>
      <c r="G146" s="1582" t="s">
        <v>6300</v>
      </c>
      <c r="H146" s="1812">
        <v>30862</v>
      </c>
      <c r="I146" s="1823">
        <v>19189</v>
      </c>
      <c r="J146" s="289" t="s">
        <v>6301</v>
      </c>
      <c r="K146" s="290" t="s">
        <v>6302</v>
      </c>
      <c r="L146" s="291" t="s">
        <v>6303</v>
      </c>
      <c r="M146" s="1560" t="s">
        <v>19</v>
      </c>
      <c r="N146" s="1560" t="s">
        <v>19</v>
      </c>
      <c r="O146" s="1560" t="s">
        <v>18</v>
      </c>
      <c r="P146" s="1568" t="s">
        <v>6441</v>
      </c>
      <c r="Q146" s="1569"/>
    </row>
    <row r="147" spans="2:17" ht="60.75" customHeight="1">
      <c r="B147" s="1821"/>
      <c r="C147" s="1798"/>
      <c r="D147" s="1798"/>
      <c r="E147" s="1583"/>
      <c r="F147" s="1583"/>
      <c r="G147" s="1583"/>
      <c r="H147" s="1813"/>
      <c r="I147" s="1824"/>
      <c r="J147" s="289" t="s">
        <v>6305</v>
      </c>
      <c r="K147" s="290" t="s">
        <v>6306</v>
      </c>
      <c r="L147" s="291" t="s">
        <v>6307</v>
      </c>
      <c r="M147" s="1561"/>
      <c r="N147" s="1561"/>
      <c r="O147" s="1561"/>
      <c r="P147" s="1570"/>
      <c r="Q147" s="1571"/>
    </row>
    <row r="148" spans="2:17" ht="60.75" customHeight="1">
      <c r="B148" s="1822"/>
      <c r="C148" s="1799"/>
      <c r="D148" s="1799"/>
      <c r="E148" s="1584"/>
      <c r="F148" s="1584"/>
      <c r="G148" s="1584"/>
      <c r="H148" s="1814"/>
      <c r="I148" s="1825"/>
      <c r="J148" s="289" t="s">
        <v>3521</v>
      </c>
      <c r="K148" s="290" t="s">
        <v>6308</v>
      </c>
      <c r="L148" s="291" t="s">
        <v>6309</v>
      </c>
      <c r="M148" s="1562"/>
      <c r="N148" s="1562"/>
      <c r="O148" s="1562"/>
      <c r="P148" s="1572"/>
      <c r="Q148" s="1573"/>
    </row>
    <row r="149" spans="2:17" ht="78.75" customHeight="1">
      <c r="B149" s="308" t="s">
        <v>1075</v>
      </c>
      <c r="C149" s="773" t="s">
        <v>6440</v>
      </c>
      <c r="D149" s="773" t="s">
        <v>6310</v>
      </c>
      <c r="E149" s="774">
        <v>38555579</v>
      </c>
      <c r="F149" s="774" t="s">
        <v>277</v>
      </c>
      <c r="G149" s="774" t="s">
        <v>3645</v>
      </c>
      <c r="H149" s="798">
        <v>38268</v>
      </c>
      <c r="I149" s="799" t="s">
        <v>1881</v>
      </c>
      <c r="J149" s="289" t="s">
        <v>1881</v>
      </c>
      <c r="K149" s="290" t="s">
        <v>1881</v>
      </c>
      <c r="L149" s="291" t="s">
        <v>1881</v>
      </c>
      <c r="M149" s="297" t="s">
        <v>19</v>
      </c>
      <c r="N149" s="297" t="s">
        <v>19</v>
      </c>
      <c r="O149" s="297" t="s">
        <v>18</v>
      </c>
      <c r="P149" s="1539" t="s">
        <v>6200</v>
      </c>
      <c r="Q149" s="1539"/>
    </row>
    <row r="150" spans="2:17" ht="95.25" customHeight="1">
      <c r="B150" s="308" t="s">
        <v>227</v>
      </c>
      <c r="C150" s="343" t="s">
        <v>6440</v>
      </c>
      <c r="D150" s="308" t="s">
        <v>3651</v>
      </c>
      <c r="E150" s="309">
        <v>29806424</v>
      </c>
      <c r="F150" s="309" t="s">
        <v>457</v>
      </c>
      <c r="G150" s="309" t="s">
        <v>1881</v>
      </c>
      <c r="H150" s="268" t="s">
        <v>1881</v>
      </c>
      <c r="I150" s="309" t="s">
        <v>1881</v>
      </c>
      <c r="J150" s="309" t="s">
        <v>1881</v>
      </c>
      <c r="K150" s="309" t="s">
        <v>1881</v>
      </c>
      <c r="L150" s="309" t="s">
        <v>1881</v>
      </c>
      <c r="M150" s="265" t="s">
        <v>18</v>
      </c>
      <c r="N150" s="265" t="s">
        <v>19</v>
      </c>
      <c r="O150" s="265" t="s">
        <v>18</v>
      </c>
      <c r="P150" s="1539" t="s">
        <v>3652</v>
      </c>
      <c r="Q150" s="1539"/>
    </row>
    <row r="151" spans="2:17" ht="95.25" customHeight="1">
      <c r="B151" s="265" t="s">
        <v>3653</v>
      </c>
      <c r="C151" s="343" t="s">
        <v>6440</v>
      </c>
      <c r="D151" s="217" t="s">
        <v>3654</v>
      </c>
      <c r="E151" s="265">
        <v>94512020</v>
      </c>
      <c r="F151" s="265" t="s">
        <v>3655</v>
      </c>
      <c r="G151" s="309" t="s">
        <v>1881</v>
      </c>
      <c r="H151" s="268" t="s">
        <v>1881</v>
      </c>
      <c r="I151" s="309" t="s">
        <v>1881</v>
      </c>
      <c r="J151" s="309" t="s">
        <v>1881</v>
      </c>
      <c r="K151" s="309" t="s">
        <v>1881</v>
      </c>
      <c r="L151" s="309" t="s">
        <v>1881</v>
      </c>
      <c r="M151" s="265" t="s">
        <v>18</v>
      </c>
      <c r="N151" s="265" t="s">
        <v>5</v>
      </c>
      <c r="O151" s="265" t="s">
        <v>5</v>
      </c>
      <c r="P151" s="1574" t="s">
        <v>3656</v>
      </c>
      <c r="Q151" s="1575"/>
    </row>
    <row r="152" spans="2:17" ht="150">
      <c r="B152" s="265" t="s">
        <v>3657</v>
      </c>
      <c r="C152" s="343" t="s">
        <v>6440</v>
      </c>
      <c r="D152" s="217" t="s">
        <v>3658</v>
      </c>
      <c r="E152" s="265">
        <v>94525376</v>
      </c>
      <c r="F152" s="265" t="s">
        <v>1751</v>
      </c>
      <c r="G152" s="265" t="s">
        <v>3659</v>
      </c>
      <c r="H152" s="172">
        <v>38444</v>
      </c>
      <c r="I152" s="265" t="s">
        <v>5</v>
      </c>
      <c r="J152" s="265" t="s">
        <v>3521</v>
      </c>
      <c r="K152" s="298" t="s">
        <v>3660</v>
      </c>
      <c r="L152" s="217" t="s">
        <v>3661</v>
      </c>
      <c r="M152" s="265" t="s">
        <v>18</v>
      </c>
      <c r="N152" s="265" t="s">
        <v>5</v>
      </c>
      <c r="O152" s="265" t="s">
        <v>5</v>
      </c>
      <c r="P152" s="1574" t="s">
        <v>3656</v>
      </c>
      <c r="Q152" s="1575"/>
    </row>
    <row r="153" spans="2:17" ht="105">
      <c r="B153" s="265" t="s">
        <v>3662</v>
      </c>
      <c r="C153" s="265" t="s">
        <v>1185</v>
      </c>
      <c r="D153" s="217" t="s">
        <v>3663</v>
      </c>
      <c r="E153" s="265">
        <v>1017194043</v>
      </c>
      <c r="F153" s="265" t="s">
        <v>749</v>
      </c>
      <c r="G153" s="265" t="s">
        <v>3664</v>
      </c>
      <c r="H153" s="172" t="s">
        <v>1881</v>
      </c>
      <c r="I153" s="265" t="s">
        <v>5</v>
      </c>
      <c r="J153" s="265" t="s">
        <v>3521</v>
      </c>
      <c r="K153" s="298" t="s">
        <v>3665</v>
      </c>
      <c r="L153" s="217" t="s">
        <v>3666</v>
      </c>
      <c r="M153" s="265" t="s">
        <v>18</v>
      </c>
      <c r="N153" s="265" t="s">
        <v>5</v>
      </c>
      <c r="O153" s="265" t="s">
        <v>5</v>
      </c>
      <c r="P153" s="1574" t="s">
        <v>3656</v>
      </c>
      <c r="Q153" s="1575"/>
    </row>
    <row r="154" spans="2:17">
      <c r="B154" s="257"/>
      <c r="C154" s="257"/>
      <c r="D154" s="257"/>
      <c r="E154" s="257"/>
      <c r="F154" s="257"/>
      <c r="G154" s="257"/>
      <c r="H154" s="800"/>
      <c r="I154" s="257"/>
      <c r="J154" s="257"/>
      <c r="K154" s="801"/>
      <c r="L154" s="456"/>
      <c r="M154" s="257"/>
      <c r="N154" s="257"/>
      <c r="O154" s="257"/>
      <c r="P154" s="783"/>
      <c r="Q154" s="783"/>
    </row>
    <row r="155" spans="2:17" ht="15.75" thickBot="1"/>
    <row r="156" spans="2:17" ht="54" customHeight="1">
      <c r="B156" s="146" t="s">
        <v>17</v>
      </c>
      <c r="C156" s="146" t="s">
        <v>157</v>
      </c>
      <c r="D156" s="9" t="s">
        <v>158</v>
      </c>
      <c r="E156" s="146" t="s">
        <v>28</v>
      </c>
      <c r="F156" s="25" t="s">
        <v>228</v>
      </c>
      <c r="G156" s="26"/>
    </row>
    <row r="157" spans="2:17" ht="120.75" customHeight="1">
      <c r="B157" s="1783" t="s">
        <v>229</v>
      </c>
      <c r="C157" s="311" t="s">
        <v>230</v>
      </c>
      <c r="D157" s="337">
        <v>25</v>
      </c>
      <c r="E157" s="337"/>
      <c r="F157" s="1541">
        <f>+E157+E158+E159</f>
        <v>0</v>
      </c>
      <c r="G157" s="27"/>
    </row>
    <row r="158" spans="2:17" ht="76.150000000000006" customHeight="1">
      <c r="B158" s="1783"/>
      <c r="C158" s="311" t="s">
        <v>231</v>
      </c>
      <c r="D158" s="395">
        <v>25</v>
      </c>
      <c r="E158" s="337"/>
      <c r="F158" s="1542"/>
      <c r="G158" s="27"/>
    </row>
    <row r="159" spans="2:17" ht="69" customHeight="1">
      <c r="B159" s="1783"/>
      <c r="C159" s="311" t="s">
        <v>232</v>
      </c>
      <c r="D159" s="337">
        <v>10</v>
      </c>
      <c r="E159" s="337"/>
      <c r="F159" s="1543"/>
      <c r="G159" s="27"/>
    </row>
    <row r="160" spans="2:17">
      <c r="C160"/>
    </row>
    <row r="163" spans="2:5">
      <c r="B163" s="8" t="s">
        <v>233</v>
      </c>
    </row>
    <row r="166" spans="2:5">
      <c r="B166" s="264" t="s">
        <v>17</v>
      </c>
      <c r="C166" s="264" t="s">
        <v>27</v>
      </c>
      <c r="D166" s="146" t="s">
        <v>28</v>
      </c>
      <c r="E166" s="146" t="s">
        <v>29</v>
      </c>
    </row>
    <row r="167" spans="2:5" ht="28.5">
      <c r="B167" s="269" t="s">
        <v>1076</v>
      </c>
      <c r="C167" s="270">
        <v>40</v>
      </c>
      <c r="D167" s="337">
        <f>+E138</f>
        <v>0</v>
      </c>
      <c r="E167" s="1560">
        <f>+D167+D168</f>
        <v>0</v>
      </c>
    </row>
    <row r="168" spans="2:5" ht="42.75">
      <c r="B168" s="269" t="s">
        <v>1077</v>
      </c>
      <c r="C168" s="270">
        <v>60</v>
      </c>
      <c r="D168" s="337">
        <f>+F157</f>
        <v>0</v>
      </c>
      <c r="E168" s="1562"/>
    </row>
  </sheetData>
  <mergeCells count="188">
    <mergeCell ref="B157:B159"/>
    <mergeCell ref="F157:F159"/>
    <mergeCell ref="E167:E168"/>
    <mergeCell ref="P146:Q148"/>
    <mergeCell ref="P149:Q149"/>
    <mergeCell ref="P150:Q150"/>
    <mergeCell ref="P151:Q151"/>
    <mergeCell ref="P152:Q152"/>
    <mergeCell ref="P153:Q153"/>
    <mergeCell ref="G146:G148"/>
    <mergeCell ref="H146:H148"/>
    <mergeCell ref="I146:I148"/>
    <mergeCell ref="M146:M148"/>
    <mergeCell ref="N146:N148"/>
    <mergeCell ref="O146:O148"/>
    <mergeCell ref="B127:N127"/>
    <mergeCell ref="E138:E140"/>
    <mergeCell ref="B143:N143"/>
    <mergeCell ref="J145:L145"/>
    <mergeCell ref="P145:Q145"/>
    <mergeCell ref="B146:B148"/>
    <mergeCell ref="C146:C148"/>
    <mergeCell ref="D146:D148"/>
    <mergeCell ref="E146:E148"/>
    <mergeCell ref="F146:F148"/>
    <mergeCell ref="M113:M118"/>
    <mergeCell ref="N113:N118"/>
    <mergeCell ref="O113:O118"/>
    <mergeCell ref="D120:E120"/>
    <mergeCell ref="D121:E121"/>
    <mergeCell ref="B124:P124"/>
    <mergeCell ref="N111:N112"/>
    <mergeCell ref="O111:O112"/>
    <mergeCell ref="B113:B118"/>
    <mergeCell ref="C113:C118"/>
    <mergeCell ref="D113:D118"/>
    <mergeCell ref="E113:E118"/>
    <mergeCell ref="F113:F118"/>
    <mergeCell ref="G113:G118"/>
    <mergeCell ref="H113:H118"/>
    <mergeCell ref="I113:I118"/>
    <mergeCell ref="P110:Q110"/>
    <mergeCell ref="B111:B112"/>
    <mergeCell ref="C111:C112"/>
    <mergeCell ref="D111:D112"/>
    <mergeCell ref="E111:E112"/>
    <mergeCell ref="F111:F112"/>
    <mergeCell ref="G111:G112"/>
    <mergeCell ref="H111:H112"/>
    <mergeCell ref="I111:I112"/>
    <mergeCell ref="M111:M112"/>
    <mergeCell ref="P109:Q109"/>
    <mergeCell ref="P103:Q103"/>
    <mergeCell ref="B104:B106"/>
    <mergeCell ref="C104:C106"/>
    <mergeCell ref="D104:D106"/>
    <mergeCell ref="E104:E106"/>
    <mergeCell ref="F104:F106"/>
    <mergeCell ref="G104:G106"/>
    <mergeCell ref="H104:H106"/>
    <mergeCell ref="I104:I106"/>
    <mergeCell ref="M104:M106"/>
    <mergeCell ref="P102:Q102"/>
    <mergeCell ref="N98:N99"/>
    <mergeCell ref="O98:O99"/>
    <mergeCell ref="P98:Q99"/>
    <mergeCell ref="N104:N106"/>
    <mergeCell ref="O104:O106"/>
    <mergeCell ref="P104:Q106"/>
    <mergeCell ref="P107:Q107"/>
    <mergeCell ref="P108:Q108"/>
    <mergeCell ref="B100:B101"/>
    <mergeCell ref="C100:C101"/>
    <mergeCell ref="D100:D101"/>
    <mergeCell ref="E100:E101"/>
    <mergeCell ref="F100:F101"/>
    <mergeCell ref="G100:G101"/>
    <mergeCell ref="H100:H101"/>
    <mergeCell ref="P97:Q97"/>
    <mergeCell ref="B98:B99"/>
    <mergeCell ref="C98:C99"/>
    <mergeCell ref="D98:D99"/>
    <mergeCell ref="E98:E99"/>
    <mergeCell ref="F98:F99"/>
    <mergeCell ref="G98:G99"/>
    <mergeCell ref="H98:H99"/>
    <mergeCell ref="I98:I99"/>
    <mergeCell ref="M98:M99"/>
    <mergeCell ref="I100:I101"/>
    <mergeCell ref="M100:M101"/>
    <mergeCell ref="N100:N101"/>
    <mergeCell ref="O100:O101"/>
    <mergeCell ref="P100:Q101"/>
    <mergeCell ref="M92:M94"/>
    <mergeCell ref="O92:O94"/>
    <mergeCell ref="P92:Q92"/>
    <mergeCell ref="P93:Q93"/>
    <mergeCell ref="P94:Q94"/>
    <mergeCell ref="B95:D95"/>
    <mergeCell ref="P90:Q90"/>
    <mergeCell ref="P91:Q91"/>
    <mergeCell ref="B92:B94"/>
    <mergeCell ref="C92:C94"/>
    <mergeCell ref="D92:D94"/>
    <mergeCell ref="E92:E94"/>
    <mergeCell ref="F92:F94"/>
    <mergeCell ref="G92:G94"/>
    <mergeCell ref="H92:H94"/>
    <mergeCell ref="I92:I94"/>
    <mergeCell ref="H84:H90"/>
    <mergeCell ref="I84:I90"/>
    <mergeCell ref="M84:M90"/>
    <mergeCell ref="O84:O90"/>
    <mergeCell ref="P84:Q84"/>
    <mergeCell ref="P85:Q85"/>
    <mergeCell ref="P86:Q86"/>
    <mergeCell ref="P87:Q87"/>
    <mergeCell ref="P88:Q88"/>
    <mergeCell ref="P89:Q89"/>
    <mergeCell ref="B84:B90"/>
    <mergeCell ref="C84:C90"/>
    <mergeCell ref="D84:D90"/>
    <mergeCell ref="E84:E90"/>
    <mergeCell ref="F84:F90"/>
    <mergeCell ref="G84:G90"/>
    <mergeCell ref="H81:H83"/>
    <mergeCell ref="I81:I83"/>
    <mergeCell ref="M81:M83"/>
    <mergeCell ref="O81:O83"/>
    <mergeCell ref="P81:Q81"/>
    <mergeCell ref="P82:Q82"/>
    <mergeCell ref="P83:Q83"/>
    <mergeCell ref="B81:B83"/>
    <mergeCell ref="C81:C83"/>
    <mergeCell ref="D81:D83"/>
    <mergeCell ref="E81:E83"/>
    <mergeCell ref="F81:F83"/>
    <mergeCell ref="G81:G83"/>
    <mergeCell ref="H77:H80"/>
    <mergeCell ref="I77:I80"/>
    <mergeCell ref="M77:M80"/>
    <mergeCell ref="O77:O80"/>
    <mergeCell ref="P77:Q77"/>
    <mergeCell ref="P78:Q78"/>
    <mergeCell ref="P79:Q79"/>
    <mergeCell ref="P80:Q80"/>
    <mergeCell ref="B77:B80"/>
    <mergeCell ref="C77:C80"/>
    <mergeCell ref="D77:D80"/>
    <mergeCell ref="E77:E80"/>
    <mergeCell ref="F77:F80"/>
    <mergeCell ref="G77:G80"/>
    <mergeCell ref="H74:H76"/>
    <mergeCell ref="I74:I76"/>
    <mergeCell ref="M74:M76"/>
    <mergeCell ref="P74:Q74"/>
    <mergeCell ref="P75:Q75"/>
    <mergeCell ref="P76:Q76"/>
    <mergeCell ref="B74:B76"/>
    <mergeCell ref="C74:C76"/>
    <mergeCell ref="D74:D76"/>
    <mergeCell ref="E74:E76"/>
    <mergeCell ref="F74:F76"/>
    <mergeCell ref="G74:G76"/>
    <mergeCell ref="O62:P62"/>
    <mergeCell ref="O63:P63"/>
    <mergeCell ref="O64:P64"/>
    <mergeCell ref="B70:N70"/>
    <mergeCell ref="J73:L73"/>
    <mergeCell ref="P73:Q73"/>
    <mergeCell ref="B53:B54"/>
    <mergeCell ref="C53:C54"/>
    <mergeCell ref="D53:E53"/>
    <mergeCell ref="F55:R55"/>
    <mergeCell ref="C57:N57"/>
    <mergeCell ref="B59:N59"/>
    <mergeCell ref="C10:E10"/>
    <mergeCell ref="B14:C15"/>
    <mergeCell ref="B16:C16"/>
    <mergeCell ref="E24:Q24"/>
    <mergeCell ref="E35:E36"/>
    <mergeCell ref="M38:N38"/>
    <mergeCell ref="B2:P2"/>
    <mergeCell ref="B4:P4"/>
    <mergeCell ref="C6:N6"/>
    <mergeCell ref="C7:N7"/>
    <mergeCell ref="C8:N8"/>
    <mergeCell ref="C9:N9"/>
  </mergeCells>
  <dataValidations count="2">
    <dataValidation type="decimal" allowBlank="1" showInputMessage="1" showErrorMessage="1" sqref="WVH983084 WLL983084 C65580 IV65580 SR65580 ACN65580 AMJ65580 AWF65580 BGB65580 BPX65580 BZT65580 CJP65580 CTL65580 DDH65580 DND65580 DWZ65580 EGV65580 EQR65580 FAN65580 FKJ65580 FUF65580 GEB65580 GNX65580 GXT65580 HHP65580 HRL65580 IBH65580 ILD65580 IUZ65580 JEV65580 JOR65580 JYN65580 KIJ65580 KSF65580 LCB65580 LLX65580 LVT65580 MFP65580 MPL65580 MZH65580 NJD65580 NSZ65580 OCV65580 OMR65580 OWN65580 PGJ65580 PQF65580 QAB65580 QJX65580 QTT65580 RDP65580 RNL65580 RXH65580 SHD65580 SQZ65580 TAV65580 TKR65580 TUN65580 UEJ65580 UOF65580 UYB65580 VHX65580 VRT65580 WBP65580 WLL65580 WVH65580 C131116 IV131116 SR131116 ACN131116 AMJ131116 AWF131116 BGB131116 BPX131116 BZT131116 CJP131116 CTL131116 DDH131116 DND131116 DWZ131116 EGV131116 EQR131116 FAN131116 FKJ131116 FUF131116 GEB131116 GNX131116 GXT131116 HHP131116 HRL131116 IBH131116 ILD131116 IUZ131116 JEV131116 JOR131116 JYN131116 KIJ131116 KSF131116 LCB131116 LLX131116 LVT131116 MFP131116 MPL131116 MZH131116 NJD131116 NSZ131116 OCV131116 OMR131116 OWN131116 PGJ131116 PQF131116 QAB131116 QJX131116 QTT131116 RDP131116 RNL131116 RXH131116 SHD131116 SQZ131116 TAV131116 TKR131116 TUN131116 UEJ131116 UOF131116 UYB131116 VHX131116 VRT131116 WBP131116 WLL131116 WVH131116 C196652 IV196652 SR196652 ACN196652 AMJ196652 AWF196652 BGB196652 BPX196652 BZT196652 CJP196652 CTL196652 DDH196652 DND196652 DWZ196652 EGV196652 EQR196652 FAN196652 FKJ196652 FUF196652 GEB196652 GNX196652 GXT196652 HHP196652 HRL196652 IBH196652 ILD196652 IUZ196652 JEV196652 JOR196652 JYN196652 KIJ196652 KSF196652 LCB196652 LLX196652 LVT196652 MFP196652 MPL196652 MZH196652 NJD196652 NSZ196652 OCV196652 OMR196652 OWN196652 PGJ196652 PQF196652 QAB196652 QJX196652 QTT196652 RDP196652 RNL196652 RXH196652 SHD196652 SQZ196652 TAV196652 TKR196652 TUN196652 UEJ196652 UOF196652 UYB196652 VHX196652 VRT196652 WBP196652 WLL196652 WVH196652 C262188 IV262188 SR262188 ACN262188 AMJ262188 AWF262188 BGB262188 BPX262188 BZT262188 CJP262188 CTL262188 DDH262188 DND262188 DWZ262188 EGV262188 EQR262188 FAN262188 FKJ262188 FUF262188 GEB262188 GNX262188 GXT262188 HHP262188 HRL262188 IBH262188 ILD262188 IUZ262188 JEV262188 JOR262188 JYN262188 KIJ262188 KSF262188 LCB262188 LLX262188 LVT262188 MFP262188 MPL262188 MZH262188 NJD262188 NSZ262188 OCV262188 OMR262188 OWN262188 PGJ262188 PQF262188 QAB262188 QJX262188 QTT262188 RDP262188 RNL262188 RXH262188 SHD262188 SQZ262188 TAV262188 TKR262188 TUN262188 UEJ262188 UOF262188 UYB262188 VHX262188 VRT262188 WBP262188 WLL262188 WVH262188 C327724 IV327724 SR327724 ACN327724 AMJ327724 AWF327724 BGB327724 BPX327724 BZT327724 CJP327724 CTL327724 DDH327724 DND327724 DWZ327724 EGV327724 EQR327724 FAN327724 FKJ327724 FUF327724 GEB327724 GNX327724 GXT327724 HHP327724 HRL327724 IBH327724 ILD327724 IUZ327724 JEV327724 JOR327724 JYN327724 KIJ327724 KSF327724 LCB327724 LLX327724 LVT327724 MFP327724 MPL327724 MZH327724 NJD327724 NSZ327724 OCV327724 OMR327724 OWN327724 PGJ327724 PQF327724 QAB327724 QJX327724 QTT327724 RDP327724 RNL327724 RXH327724 SHD327724 SQZ327724 TAV327724 TKR327724 TUN327724 UEJ327724 UOF327724 UYB327724 VHX327724 VRT327724 WBP327724 WLL327724 WVH327724 C393260 IV393260 SR393260 ACN393260 AMJ393260 AWF393260 BGB393260 BPX393260 BZT393260 CJP393260 CTL393260 DDH393260 DND393260 DWZ393260 EGV393260 EQR393260 FAN393260 FKJ393260 FUF393260 GEB393260 GNX393260 GXT393260 HHP393260 HRL393260 IBH393260 ILD393260 IUZ393260 JEV393260 JOR393260 JYN393260 KIJ393260 KSF393260 LCB393260 LLX393260 LVT393260 MFP393260 MPL393260 MZH393260 NJD393260 NSZ393260 OCV393260 OMR393260 OWN393260 PGJ393260 PQF393260 QAB393260 QJX393260 QTT393260 RDP393260 RNL393260 RXH393260 SHD393260 SQZ393260 TAV393260 TKR393260 TUN393260 UEJ393260 UOF393260 UYB393260 VHX393260 VRT393260 WBP393260 WLL393260 WVH393260 C458796 IV458796 SR458796 ACN458796 AMJ458796 AWF458796 BGB458796 BPX458796 BZT458796 CJP458796 CTL458796 DDH458796 DND458796 DWZ458796 EGV458796 EQR458796 FAN458796 FKJ458796 FUF458796 GEB458796 GNX458796 GXT458796 HHP458796 HRL458796 IBH458796 ILD458796 IUZ458796 JEV458796 JOR458796 JYN458796 KIJ458796 KSF458796 LCB458796 LLX458796 LVT458796 MFP458796 MPL458796 MZH458796 NJD458796 NSZ458796 OCV458796 OMR458796 OWN458796 PGJ458796 PQF458796 QAB458796 QJX458796 QTT458796 RDP458796 RNL458796 RXH458796 SHD458796 SQZ458796 TAV458796 TKR458796 TUN458796 UEJ458796 UOF458796 UYB458796 VHX458796 VRT458796 WBP458796 WLL458796 WVH458796 C524332 IV524332 SR524332 ACN524332 AMJ524332 AWF524332 BGB524332 BPX524332 BZT524332 CJP524332 CTL524332 DDH524332 DND524332 DWZ524332 EGV524332 EQR524332 FAN524332 FKJ524332 FUF524332 GEB524332 GNX524332 GXT524332 HHP524332 HRL524332 IBH524332 ILD524332 IUZ524332 JEV524332 JOR524332 JYN524332 KIJ524332 KSF524332 LCB524332 LLX524332 LVT524332 MFP524332 MPL524332 MZH524332 NJD524332 NSZ524332 OCV524332 OMR524332 OWN524332 PGJ524332 PQF524332 QAB524332 QJX524332 QTT524332 RDP524332 RNL524332 RXH524332 SHD524332 SQZ524332 TAV524332 TKR524332 TUN524332 UEJ524332 UOF524332 UYB524332 VHX524332 VRT524332 WBP524332 WLL524332 WVH524332 C589868 IV589868 SR589868 ACN589868 AMJ589868 AWF589868 BGB589868 BPX589868 BZT589868 CJP589868 CTL589868 DDH589868 DND589868 DWZ589868 EGV589868 EQR589868 FAN589868 FKJ589868 FUF589868 GEB589868 GNX589868 GXT589868 HHP589868 HRL589868 IBH589868 ILD589868 IUZ589868 JEV589868 JOR589868 JYN589868 KIJ589868 KSF589868 LCB589868 LLX589868 LVT589868 MFP589868 MPL589868 MZH589868 NJD589868 NSZ589868 OCV589868 OMR589868 OWN589868 PGJ589868 PQF589868 QAB589868 QJX589868 QTT589868 RDP589868 RNL589868 RXH589868 SHD589868 SQZ589868 TAV589868 TKR589868 TUN589868 UEJ589868 UOF589868 UYB589868 VHX589868 VRT589868 WBP589868 WLL589868 WVH589868 C655404 IV655404 SR655404 ACN655404 AMJ655404 AWF655404 BGB655404 BPX655404 BZT655404 CJP655404 CTL655404 DDH655404 DND655404 DWZ655404 EGV655404 EQR655404 FAN655404 FKJ655404 FUF655404 GEB655404 GNX655404 GXT655404 HHP655404 HRL655404 IBH655404 ILD655404 IUZ655404 JEV655404 JOR655404 JYN655404 KIJ655404 KSF655404 LCB655404 LLX655404 LVT655404 MFP655404 MPL655404 MZH655404 NJD655404 NSZ655404 OCV655404 OMR655404 OWN655404 PGJ655404 PQF655404 QAB655404 QJX655404 QTT655404 RDP655404 RNL655404 RXH655404 SHD655404 SQZ655404 TAV655404 TKR655404 TUN655404 UEJ655404 UOF655404 UYB655404 VHX655404 VRT655404 WBP655404 WLL655404 WVH655404 C720940 IV720940 SR720940 ACN720940 AMJ720940 AWF720940 BGB720940 BPX720940 BZT720940 CJP720940 CTL720940 DDH720940 DND720940 DWZ720940 EGV720940 EQR720940 FAN720940 FKJ720940 FUF720940 GEB720940 GNX720940 GXT720940 HHP720940 HRL720940 IBH720940 ILD720940 IUZ720940 JEV720940 JOR720940 JYN720940 KIJ720940 KSF720940 LCB720940 LLX720940 LVT720940 MFP720940 MPL720940 MZH720940 NJD720940 NSZ720940 OCV720940 OMR720940 OWN720940 PGJ720940 PQF720940 QAB720940 QJX720940 QTT720940 RDP720940 RNL720940 RXH720940 SHD720940 SQZ720940 TAV720940 TKR720940 TUN720940 UEJ720940 UOF720940 UYB720940 VHX720940 VRT720940 WBP720940 WLL720940 WVH720940 C786476 IV786476 SR786476 ACN786476 AMJ786476 AWF786476 BGB786476 BPX786476 BZT786476 CJP786476 CTL786476 DDH786476 DND786476 DWZ786476 EGV786476 EQR786476 FAN786476 FKJ786476 FUF786476 GEB786476 GNX786476 GXT786476 HHP786476 HRL786476 IBH786476 ILD786476 IUZ786476 JEV786476 JOR786476 JYN786476 KIJ786476 KSF786476 LCB786476 LLX786476 LVT786476 MFP786476 MPL786476 MZH786476 NJD786476 NSZ786476 OCV786476 OMR786476 OWN786476 PGJ786476 PQF786476 QAB786476 QJX786476 QTT786476 RDP786476 RNL786476 RXH786476 SHD786476 SQZ786476 TAV786476 TKR786476 TUN786476 UEJ786476 UOF786476 UYB786476 VHX786476 VRT786476 WBP786476 WLL786476 WVH786476 C852012 IV852012 SR852012 ACN852012 AMJ852012 AWF852012 BGB852012 BPX852012 BZT852012 CJP852012 CTL852012 DDH852012 DND852012 DWZ852012 EGV852012 EQR852012 FAN852012 FKJ852012 FUF852012 GEB852012 GNX852012 GXT852012 HHP852012 HRL852012 IBH852012 ILD852012 IUZ852012 JEV852012 JOR852012 JYN852012 KIJ852012 KSF852012 LCB852012 LLX852012 LVT852012 MFP852012 MPL852012 MZH852012 NJD852012 NSZ852012 OCV852012 OMR852012 OWN852012 PGJ852012 PQF852012 QAB852012 QJX852012 QTT852012 RDP852012 RNL852012 RXH852012 SHD852012 SQZ852012 TAV852012 TKR852012 TUN852012 UEJ852012 UOF852012 UYB852012 VHX852012 VRT852012 WBP852012 WLL852012 WVH852012 C917548 IV917548 SR917548 ACN917548 AMJ917548 AWF917548 BGB917548 BPX917548 BZT917548 CJP917548 CTL917548 DDH917548 DND917548 DWZ917548 EGV917548 EQR917548 FAN917548 FKJ917548 FUF917548 GEB917548 GNX917548 GXT917548 HHP917548 HRL917548 IBH917548 ILD917548 IUZ917548 JEV917548 JOR917548 JYN917548 KIJ917548 KSF917548 LCB917548 LLX917548 LVT917548 MFP917548 MPL917548 MZH917548 NJD917548 NSZ917548 OCV917548 OMR917548 OWN917548 PGJ917548 PQF917548 QAB917548 QJX917548 QTT917548 RDP917548 RNL917548 RXH917548 SHD917548 SQZ917548 TAV917548 TKR917548 TUN917548 UEJ917548 UOF917548 UYB917548 VHX917548 VRT917548 WBP917548 WLL917548 WVH917548 C983084 IV983084 SR983084 ACN983084 AMJ983084 AWF983084 BGB983084 BPX983084 BZT983084 CJP983084 CTL983084 DDH983084 DND983084 DWZ983084 EGV983084 EQR983084 FAN983084 FKJ983084 FUF983084 GEB983084 GNX983084 GXT983084 HHP983084 HRL983084 IBH983084 ILD983084 IUZ983084 JEV983084 JOR983084 JYN983084 KIJ983084 KSF983084 LCB983084 LLX983084 LVT983084 MFP983084 MPL983084 MZH983084 NJD983084 NSZ983084 OCV983084 OMR983084 OWN983084 PGJ983084 PQF983084 QAB983084 QJX983084 QTT983084 RDP983084 RNL983084 RXH983084 SHD983084 SQZ983084 TAV983084 TKR983084 TUN983084 UEJ983084 UOF983084 UYB983084 VHX983084 VRT983084 WBP983084 WVH18:WVH37 WLL18:WLL37 WBP18:WBP37 VRT18:VRT37 VHX18:VHX37 UYB18:UYB37 UOF18:UOF37 UEJ18:UEJ37 TUN18:TUN37 TKR18:TKR37 TAV18:TAV37 SQZ18:SQZ37 SHD18:SHD37 RXH18:RXH37 RNL18:RNL37 RDP18:RDP37 QTT18:QTT37 QJX18:QJX37 QAB18:QAB37 PQF18:PQF37 PGJ18:PGJ37 OWN18:OWN37 OMR18:OMR37 OCV18:OCV37 NSZ18:NSZ37 NJD18:NJD37 MZH18:MZH37 MPL18:MPL37 MFP18:MFP37 LVT18:LVT37 LLX18:LLX37 LCB18:LCB37 KSF18:KSF37 KIJ18:KIJ37 JYN18:JYN37 JOR18:JOR37 JEV18:JEV37 IUZ18:IUZ37 ILD18:ILD37 IBH18:IBH37 HRL18:HRL37 HHP18:HHP37 GXT18:GXT37 GNX18:GNX37 GEB18:GEB37 FUF18:FUF37 FKJ18:FKJ37 FAN18:FAN37 EQR18:EQR37 EGV18:EGV37 DWZ18:DWZ37 DND18:DND37 DDH18:DDH37 CTL18:CTL37 CJP18:CJP37 BZT18:BZT37 BPX18:BPX37 BGB18:BGB37 AWF18:AWF37 AMJ18:AMJ37 ACN18:ACN37 SR18:SR37 IV18:IV37">
      <formula1>0</formula1>
      <formula2>1</formula2>
    </dataValidation>
    <dataValidation type="list" allowBlank="1" showInputMessage="1" showErrorMessage="1" sqref="WVE983084 A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A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A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A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A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A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A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A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A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A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A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A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A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A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A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WVE18:WVE37 WLI18:WLI37 WBM18:WBM37 VRQ18:VRQ37 VHU18:VHU37 UXY18:UXY37 UOC18:UOC37 UEG18:UEG37 TUK18:TUK37 TKO18:TKO37 TAS18:TAS37 SQW18:SQW37 SHA18:SHA37 RXE18:RXE37 RNI18:RNI37 RDM18:RDM37 QTQ18:QTQ37 QJU18:QJU37 PZY18:PZY37 PQC18:PQC37 PGG18:PGG37 OWK18:OWK37 OMO18:OMO37 OCS18:OCS37 NSW18:NSW37 NJA18:NJA37 MZE18:MZE37 MPI18:MPI37 MFM18:MFM37 LVQ18:LVQ37 LLU18:LLU37 LBY18:LBY37 KSC18:KSC37 KIG18:KIG37 JYK18:JYK37 JOO18:JOO37 JES18:JES37 IUW18:IUW37 ILA18:ILA37 IBE18:IBE37 HRI18:HRI37 HHM18:HHM37 GXQ18:GXQ37 GNU18:GNU37 GDY18:GDY37 FUC18:FUC37 FKG18:FKG37 FAK18:FAK37 EQO18:EQO37 EGS18:EGS37 DWW18:DWW37 DNA18:DNA37 DDE18:DDE37 CTI18:CTI37 CJM18:CJM37 BZQ18:BZQ37 BPU18:BPU37 BFY18:BFY37 AWC18:AWC37 AMG18:AMG37 ACK18:ACK37 SO18:SO37 IS18:IS37 A18:A37">
      <formula1>"1,2,3,4,5"</formula1>
    </dataValidation>
  </dataValidations>
  <pageMargins left="0.7" right="0.7" top="0.75" bottom="0.75" header="0.3" footer="0.3"/>
  <pageSetup orientation="portrait" horizontalDpi="4294967295" verticalDpi="4294967295"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zoomScale="55" zoomScaleNormal="55"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25</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25</v>
      </c>
      <c r="E15" s="251">
        <v>1044140500</v>
      </c>
      <c r="F15" s="753">
        <v>500</v>
      </c>
      <c r="G15" s="316"/>
      <c r="I15" s="252"/>
      <c r="J15" s="252"/>
      <c r="K15" s="252"/>
      <c r="L15" s="252"/>
      <c r="M15" s="252"/>
      <c r="N15" s="2"/>
    </row>
    <row r="16" spans="2:16" ht="15.75" thickBot="1">
      <c r="B16" s="1765" t="s">
        <v>13</v>
      </c>
      <c r="C16" s="1766"/>
      <c r="D16" s="249"/>
      <c r="E16" s="251">
        <v>1044140500</v>
      </c>
      <c r="F16" s="753">
        <v>500</v>
      </c>
      <c r="G16" s="316"/>
      <c r="H16" s="253"/>
      <c r="I16" s="248"/>
      <c r="J16" s="248"/>
      <c r="K16" s="248"/>
      <c r="L16" s="248"/>
      <c r="M16" s="248"/>
      <c r="N16" s="254"/>
    </row>
    <row r="17" spans="1:17" ht="45.75" thickBot="1">
      <c r="A17" s="255"/>
      <c r="B17" s="256" t="s">
        <v>14</v>
      </c>
      <c r="C17" s="256" t="s">
        <v>15</v>
      </c>
      <c r="E17" s="250"/>
      <c r="F17" s="250"/>
      <c r="G17" s="250"/>
      <c r="H17" s="250"/>
      <c r="I17" s="257"/>
      <c r="J17" s="257"/>
      <c r="K17" s="257"/>
      <c r="L17" s="257"/>
      <c r="M17" s="257"/>
    </row>
    <row r="18" spans="1:17" ht="15.75" thickBot="1">
      <c r="A18" s="258">
        <v>1</v>
      </c>
      <c r="C18" s="755">
        <f>+F16*0.8</f>
        <v>400</v>
      </c>
      <c r="D18" s="224"/>
      <c r="E18" s="225">
        <f>E16</f>
        <v>1044140500</v>
      </c>
      <c r="F18" s="7"/>
      <c r="G18" s="7"/>
      <c r="H18" s="7"/>
      <c r="I18" s="260"/>
      <c r="J18" s="260"/>
      <c r="K18" s="260"/>
      <c r="L18" s="260"/>
      <c r="M18" s="260"/>
    </row>
    <row r="19" spans="1:17">
      <c r="A19" s="261"/>
      <c r="C19" s="748"/>
      <c r="D19" s="224"/>
      <c r="E19" s="508"/>
      <c r="F19" s="7"/>
      <c r="G19" s="7"/>
      <c r="H19" s="7"/>
      <c r="I19" s="260"/>
      <c r="J19" s="260"/>
      <c r="K19" s="260"/>
      <c r="L19" s="260"/>
      <c r="M19" s="260"/>
    </row>
    <row r="20" spans="1:17">
      <c r="A20" s="261"/>
      <c r="C20" s="262"/>
      <c r="D20" s="252"/>
      <c r="E20" s="263"/>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ht="33.75" customHeight="1">
      <c r="A24" s="261"/>
      <c r="B24" s="265" t="s">
        <v>20</v>
      </c>
      <c r="C24" s="337"/>
      <c r="D24" s="337" t="s">
        <v>21</v>
      </c>
      <c r="E24" s="1810"/>
      <c r="F24" s="1811"/>
      <c r="G24" s="1811"/>
      <c r="H24" s="1811"/>
      <c r="I24" s="1811"/>
      <c r="J24" s="1811"/>
      <c r="K24" s="1811"/>
      <c r="L24" s="1811"/>
      <c r="M24" s="1811"/>
      <c r="N24" s="1811"/>
      <c r="O24" s="1811"/>
      <c r="P24" s="1811"/>
      <c r="Q24" s="1811"/>
    </row>
    <row r="25" spans="1:17">
      <c r="A25" s="261"/>
      <c r="B25" s="265" t="s">
        <v>22</v>
      </c>
      <c r="C25" s="337"/>
      <c r="D25" s="337" t="s">
        <v>21</v>
      </c>
      <c r="E25"/>
      <c r="F25"/>
      <c r="G25"/>
      <c r="H25"/>
      <c r="I25" s="248"/>
      <c r="J25" s="248"/>
      <c r="K25" s="248"/>
      <c r="L25" s="248"/>
      <c r="M25" s="248"/>
      <c r="N25" s="2"/>
    </row>
    <row r="26" spans="1:17">
      <c r="A26" s="261"/>
      <c r="B26" s="265" t="s">
        <v>23</v>
      </c>
      <c r="C26" s="337" t="s">
        <v>21</v>
      </c>
      <c r="D26" s="337"/>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5" t="s">
        <v>240</v>
      </c>
      <c r="C28" s="337" t="s">
        <v>21</v>
      </c>
      <c r="D28" s="337"/>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c r="C30"/>
      <c r="D30"/>
      <c r="E30"/>
      <c r="F30"/>
      <c r="G30"/>
      <c r="H30"/>
      <c r="I30" s="248"/>
      <c r="J30" s="248"/>
      <c r="K30" s="248"/>
      <c r="L30" s="248"/>
      <c r="M30" s="248"/>
      <c r="N30" s="2"/>
    </row>
    <row r="31" spans="1:17">
      <c r="A31" s="261"/>
      <c r="B31" s="8" t="s">
        <v>26</v>
      </c>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0</v>
      </c>
      <c r="F35"/>
      <c r="G35"/>
      <c r="H35"/>
      <c r="I35" s="248"/>
      <c r="J35" s="248"/>
      <c r="K35" s="248"/>
      <c r="L35" s="248"/>
      <c r="M35" s="248"/>
      <c r="N35" s="2"/>
    </row>
    <row r="36" spans="1:26" ht="42.75">
      <c r="A36" s="261"/>
      <c r="B36" s="269" t="s">
        <v>31</v>
      </c>
      <c r="C36" s="270">
        <v>60</v>
      </c>
      <c r="D36" s="337">
        <f>+F145</f>
        <v>0</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ht="15.75" thickBot="1">
      <c r="M38" s="1521" t="s">
        <v>518</v>
      </c>
      <c r="N38" s="1521"/>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50">
      <c r="A42" s="14">
        <v>1</v>
      </c>
      <c r="B42" s="15" t="s">
        <v>3521</v>
      </c>
      <c r="C42" s="16" t="s">
        <v>3521</v>
      </c>
      <c r="D42" s="16" t="s">
        <v>3522</v>
      </c>
      <c r="E42" s="441" t="s">
        <v>3523</v>
      </c>
      <c r="F42" s="281" t="s">
        <v>18</v>
      </c>
      <c r="G42" s="274" t="s">
        <v>5</v>
      </c>
      <c r="H42" s="275">
        <v>40070</v>
      </c>
      <c r="I42" s="275">
        <v>40178</v>
      </c>
      <c r="J42" s="276" t="s">
        <v>19</v>
      </c>
      <c r="K42" s="705">
        <v>0</v>
      </c>
      <c r="L42" s="107">
        <v>3.6</v>
      </c>
      <c r="M42" s="441">
        <v>5276</v>
      </c>
      <c r="N42" s="277" t="s">
        <v>5</v>
      </c>
      <c r="O42" s="278">
        <v>581476721</v>
      </c>
      <c r="P42" s="503" t="s">
        <v>6146</v>
      </c>
      <c r="Q42" s="323" t="s">
        <v>6147</v>
      </c>
      <c r="R42" s="279"/>
      <c r="S42" s="279"/>
      <c r="T42" s="279"/>
      <c r="U42" s="279"/>
      <c r="V42" s="279"/>
      <c r="W42" s="279"/>
      <c r="X42" s="279"/>
      <c r="Y42" s="279"/>
      <c r="Z42" s="279"/>
    </row>
    <row r="43" spans="1:26" s="147" customFormat="1" ht="150">
      <c r="A43" s="14">
        <f>+A42+1</f>
        <v>2</v>
      </c>
      <c r="B43" s="15" t="s">
        <v>3521</v>
      </c>
      <c r="C43" s="16" t="s">
        <v>3521</v>
      </c>
      <c r="D43" s="16" t="s">
        <v>3522</v>
      </c>
      <c r="E43" s="441" t="s">
        <v>3667</v>
      </c>
      <c r="F43" s="281" t="s">
        <v>18</v>
      </c>
      <c r="G43" s="281" t="s">
        <v>5</v>
      </c>
      <c r="H43" s="275">
        <v>40212</v>
      </c>
      <c r="I43" s="275">
        <v>40392</v>
      </c>
      <c r="J43" s="276" t="s">
        <v>19</v>
      </c>
      <c r="K43" s="705">
        <v>0</v>
      </c>
      <c r="L43" s="107">
        <v>6</v>
      </c>
      <c r="M43" s="441">
        <v>5276</v>
      </c>
      <c r="N43" s="277" t="s">
        <v>5</v>
      </c>
      <c r="O43" s="278">
        <v>448319748</v>
      </c>
      <c r="P43" s="503" t="s">
        <v>6148</v>
      </c>
      <c r="Q43" s="323" t="s">
        <v>6149</v>
      </c>
      <c r="R43" s="279"/>
      <c r="S43" s="279"/>
      <c r="T43" s="279"/>
      <c r="U43" s="279"/>
      <c r="V43" s="279"/>
      <c r="W43" s="279"/>
      <c r="X43" s="279"/>
      <c r="Y43" s="279"/>
      <c r="Z43" s="279"/>
    </row>
    <row r="44" spans="1:26" s="147" customFormat="1" ht="150">
      <c r="A44" s="14">
        <f t="shared" ref="A44:A49" si="0">+A43+1</f>
        <v>3</v>
      </c>
      <c r="B44" s="15" t="s">
        <v>3521</v>
      </c>
      <c r="C44" s="16" t="s">
        <v>3521</v>
      </c>
      <c r="D44" s="15" t="s">
        <v>3525</v>
      </c>
      <c r="E44" s="441" t="s">
        <v>3526</v>
      </c>
      <c r="F44" s="281" t="s">
        <v>18</v>
      </c>
      <c r="G44" s="281" t="s">
        <v>5</v>
      </c>
      <c r="H44" s="275">
        <v>40499</v>
      </c>
      <c r="I44" s="275">
        <v>40543</v>
      </c>
      <c r="J44" s="276" t="s">
        <v>19</v>
      </c>
      <c r="K44" s="705">
        <v>0</v>
      </c>
      <c r="L44" s="107">
        <v>1.5</v>
      </c>
      <c r="M44" s="441">
        <v>4678</v>
      </c>
      <c r="N44" s="277" t="s">
        <v>5</v>
      </c>
      <c r="O44" s="278">
        <v>689188912</v>
      </c>
      <c r="P44" s="503" t="s">
        <v>6150</v>
      </c>
      <c r="Q44" s="323" t="s">
        <v>6151</v>
      </c>
      <c r="R44" s="279"/>
      <c r="S44" s="279"/>
      <c r="T44" s="279"/>
      <c r="U44" s="279"/>
      <c r="V44" s="279"/>
      <c r="W44" s="279"/>
      <c r="X44" s="279"/>
      <c r="Y44" s="279"/>
      <c r="Z44" s="279"/>
    </row>
    <row r="45" spans="1:26" s="147" customFormat="1" ht="150">
      <c r="A45" s="14">
        <f t="shared" si="0"/>
        <v>4</v>
      </c>
      <c r="B45" s="15" t="s">
        <v>3521</v>
      </c>
      <c r="C45" s="16" t="s">
        <v>3521</v>
      </c>
      <c r="D45" s="16" t="s">
        <v>3522</v>
      </c>
      <c r="E45" s="441" t="s">
        <v>3528</v>
      </c>
      <c r="F45" s="281" t="s">
        <v>18</v>
      </c>
      <c r="G45" s="281" t="s">
        <v>5</v>
      </c>
      <c r="H45" s="275">
        <v>40617</v>
      </c>
      <c r="I45" s="275">
        <v>40908</v>
      </c>
      <c r="J45" s="276" t="s">
        <v>19</v>
      </c>
      <c r="K45" s="705">
        <v>0</v>
      </c>
      <c r="L45" s="107">
        <v>9.5</v>
      </c>
      <c r="M45" s="441">
        <v>2935</v>
      </c>
      <c r="N45" s="277" t="s">
        <v>5</v>
      </c>
      <c r="O45" s="278">
        <v>2409283383</v>
      </c>
      <c r="P45" s="503" t="s">
        <v>6152</v>
      </c>
      <c r="Q45" s="323" t="s">
        <v>6153</v>
      </c>
      <c r="R45" s="279"/>
      <c r="S45" s="279"/>
      <c r="T45" s="279"/>
      <c r="U45" s="279"/>
      <c r="V45" s="279"/>
      <c r="W45" s="279"/>
      <c r="X45" s="279"/>
      <c r="Y45" s="279"/>
      <c r="Z45" s="279"/>
    </row>
    <row r="46" spans="1:26" s="147" customFormat="1" ht="150">
      <c r="A46" s="14">
        <f t="shared" si="0"/>
        <v>5</v>
      </c>
      <c r="B46" s="15" t="s">
        <v>3521</v>
      </c>
      <c r="C46" s="16" t="s">
        <v>3521</v>
      </c>
      <c r="D46" s="18" t="s">
        <v>3669</v>
      </c>
      <c r="E46" s="14" t="s">
        <v>3670</v>
      </c>
      <c r="F46" s="281" t="s">
        <v>18</v>
      </c>
      <c r="G46" s="281" t="s">
        <v>5</v>
      </c>
      <c r="H46" s="275">
        <v>40823</v>
      </c>
      <c r="I46" s="275">
        <v>41250</v>
      </c>
      <c r="J46" s="276" t="s">
        <v>19</v>
      </c>
      <c r="K46" s="705">
        <v>0</v>
      </c>
      <c r="L46" s="107">
        <v>13.9</v>
      </c>
      <c r="M46" s="441">
        <v>130</v>
      </c>
      <c r="N46" s="277" t="s">
        <v>5</v>
      </c>
      <c r="O46" s="278">
        <v>515703000</v>
      </c>
      <c r="P46" s="503" t="s">
        <v>6154</v>
      </c>
      <c r="Q46" s="323" t="s">
        <v>6155</v>
      </c>
      <c r="R46" s="279"/>
      <c r="S46" s="279"/>
      <c r="T46" s="279"/>
      <c r="U46" s="279"/>
      <c r="V46" s="279"/>
      <c r="W46" s="279"/>
      <c r="X46" s="279"/>
      <c r="Y46" s="279"/>
      <c r="Z46" s="279"/>
    </row>
    <row r="47" spans="1:26" s="147" customFormat="1" ht="150">
      <c r="A47" s="14">
        <f t="shared" si="0"/>
        <v>6</v>
      </c>
      <c r="B47" s="15" t="s">
        <v>3521</v>
      </c>
      <c r="C47" s="16" t="s">
        <v>3521</v>
      </c>
      <c r="D47" s="16" t="s">
        <v>3522</v>
      </c>
      <c r="E47" s="441">
        <v>1274</v>
      </c>
      <c r="F47" s="281" t="s">
        <v>18</v>
      </c>
      <c r="G47" s="281" t="s">
        <v>5</v>
      </c>
      <c r="H47" s="275">
        <v>41061</v>
      </c>
      <c r="I47" s="275">
        <v>41274</v>
      </c>
      <c r="J47" s="276" t="s">
        <v>19</v>
      </c>
      <c r="K47" s="705">
        <v>0</v>
      </c>
      <c r="L47" s="107">
        <v>7</v>
      </c>
      <c r="M47" s="441">
        <v>2000</v>
      </c>
      <c r="N47" s="277" t="s">
        <v>5</v>
      </c>
      <c r="O47" s="278">
        <v>1082274954</v>
      </c>
      <c r="P47" s="503" t="s">
        <v>6156</v>
      </c>
      <c r="Q47" s="323" t="s">
        <v>6151</v>
      </c>
      <c r="R47" s="279"/>
      <c r="S47" s="279"/>
      <c r="T47" s="279"/>
      <c r="U47" s="279"/>
      <c r="V47" s="279"/>
      <c r="W47" s="279"/>
      <c r="X47" s="279"/>
      <c r="Y47" s="279"/>
      <c r="Z47" s="279"/>
    </row>
    <row r="48" spans="1:26" s="147" customFormat="1" ht="150">
      <c r="A48" s="14">
        <f t="shared" si="0"/>
        <v>7</v>
      </c>
      <c r="B48" s="15" t="s">
        <v>3521</v>
      </c>
      <c r="C48" s="16" t="s">
        <v>3521</v>
      </c>
      <c r="D48" s="16" t="s">
        <v>3522</v>
      </c>
      <c r="E48" s="441">
        <v>381</v>
      </c>
      <c r="F48" s="281" t="s">
        <v>18</v>
      </c>
      <c r="G48" s="281" t="s">
        <v>5</v>
      </c>
      <c r="H48" s="275">
        <v>41472</v>
      </c>
      <c r="I48" s="275">
        <v>41639</v>
      </c>
      <c r="J48" s="276" t="s">
        <v>19</v>
      </c>
      <c r="K48" s="705">
        <v>0</v>
      </c>
      <c r="L48" s="107">
        <v>5.5</v>
      </c>
      <c r="M48" s="441">
        <v>3865</v>
      </c>
      <c r="N48" s="277" t="s">
        <v>5</v>
      </c>
      <c r="O48" s="278">
        <v>1514919480</v>
      </c>
      <c r="P48" s="503" t="s">
        <v>6157</v>
      </c>
      <c r="Q48" s="323" t="s">
        <v>6151</v>
      </c>
      <c r="R48" s="279"/>
      <c r="S48" s="279"/>
      <c r="T48" s="279"/>
      <c r="U48" s="279"/>
      <c r="V48" s="279"/>
      <c r="W48" s="279"/>
      <c r="X48" s="279"/>
      <c r="Y48" s="279"/>
      <c r="Z48" s="279"/>
    </row>
    <row r="49" spans="1:26" s="147" customFormat="1" ht="150">
      <c r="A49" s="14">
        <f t="shared" si="0"/>
        <v>8</v>
      </c>
      <c r="B49" s="15" t="s">
        <v>3521</v>
      </c>
      <c r="C49" s="16" t="s">
        <v>3521</v>
      </c>
      <c r="D49" s="15" t="s">
        <v>3522</v>
      </c>
      <c r="E49" s="441">
        <v>577</v>
      </c>
      <c r="F49" s="281" t="s">
        <v>18</v>
      </c>
      <c r="G49" s="281" t="s">
        <v>5</v>
      </c>
      <c r="H49" s="275" t="s">
        <v>6158</v>
      </c>
      <c r="I49" s="275">
        <v>41471</v>
      </c>
      <c r="J49" s="276" t="s">
        <v>19</v>
      </c>
      <c r="K49" s="705">
        <v>0</v>
      </c>
      <c r="L49" s="107">
        <v>7.1</v>
      </c>
      <c r="M49" s="441">
        <v>2712</v>
      </c>
      <c r="N49" s="277" t="s">
        <v>5</v>
      </c>
      <c r="O49" s="278">
        <v>537662679</v>
      </c>
      <c r="P49" s="503" t="s">
        <v>6159</v>
      </c>
      <c r="Q49" s="323" t="s">
        <v>6155</v>
      </c>
      <c r="R49" s="279"/>
      <c r="S49" s="279"/>
      <c r="T49" s="279"/>
      <c r="U49" s="279"/>
      <c r="V49" s="279"/>
      <c r="W49" s="279"/>
      <c r="X49" s="279"/>
      <c r="Y49" s="279"/>
      <c r="Z49" s="279"/>
    </row>
    <row r="50" spans="1:26" s="147" customFormat="1">
      <c r="A50" s="14"/>
      <c r="B50" s="17" t="s">
        <v>29</v>
      </c>
      <c r="C50" s="16"/>
      <c r="D50" s="15"/>
      <c r="E50" s="303"/>
      <c r="F50" s="281"/>
      <c r="G50" s="281"/>
      <c r="H50" s="281"/>
      <c r="I50" s="276"/>
      <c r="J50" s="276"/>
      <c r="K50" s="282">
        <f t="shared" ref="K50" si="1">SUM(K42:K49)</f>
        <v>0</v>
      </c>
      <c r="L50" s="282">
        <f t="shared" ref="L50:N50" si="2">SUM(L42:L49)</f>
        <v>54.1</v>
      </c>
      <c r="M50" s="283">
        <f t="shared" si="2"/>
        <v>26872</v>
      </c>
      <c r="N50" s="282">
        <f t="shared" si="2"/>
        <v>0</v>
      </c>
      <c r="O50" s="278"/>
      <c r="P50" s="278"/>
      <c r="Q50" s="18"/>
    </row>
    <row r="51" spans="1:26" s="284" customFormat="1">
      <c r="D51" s="284">
        <v>8</v>
      </c>
      <c r="E51" s="285"/>
    </row>
    <row r="52" spans="1:26" s="284" customFormat="1">
      <c r="B52" s="1550" t="s">
        <v>57</v>
      </c>
      <c r="C52" s="1550" t="s">
        <v>58</v>
      </c>
      <c r="D52" s="1552" t="s">
        <v>59</v>
      </c>
      <c r="E52" s="1552"/>
    </row>
    <row r="53" spans="1:26" s="284" customFormat="1">
      <c r="B53" s="1551"/>
      <c r="C53" s="1551"/>
      <c r="D53" s="324" t="s">
        <v>60</v>
      </c>
      <c r="E53" s="325" t="s">
        <v>61</v>
      </c>
    </row>
    <row r="54" spans="1:26" s="284" customFormat="1" ht="30.6" customHeight="1">
      <c r="B54" s="19" t="s">
        <v>62</v>
      </c>
      <c r="C54" s="286">
        <f>+K50</f>
        <v>0</v>
      </c>
      <c r="D54" s="300"/>
      <c r="E54" s="300" t="s">
        <v>21</v>
      </c>
      <c r="F54" s="1810"/>
      <c r="G54" s="1811"/>
      <c r="H54" s="1811"/>
      <c r="I54" s="1811"/>
      <c r="J54" s="1811"/>
      <c r="K54" s="1811"/>
      <c r="L54" s="1811"/>
      <c r="M54" s="1811"/>
      <c r="N54" s="1811"/>
      <c r="O54" s="1811"/>
      <c r="P54" s="1811"/>
      <c r="Q54" s="1811"/>
      <c r="R54" s="1811"/>
    </row>
    <row r="55" spans="1:26" s="284" customFormat="1" ht="30" customHeight="1">
      <c r="B55" s="19" t="s">
        <v>64</v>
      </c>
      <c r="C55" s="286">
        <f>+M50</f>
        <v>26872</v>
      </c>
      <c r="D55" s="300"/>
      <c r="E55" s="300" t="s">
        <v>21</v>
      </c>
    </row>
    <row r="56" spans="1:26" s="284" customFormat="1">
      <c r="B56" s="288"/>
      <c r="C56" s="1769"/>
      <c r="D56" s="1769"/>
      <c r="E56" s="1769"/>
      <c r="F56" s="1769"/>
      <c r="G56" s="1769"/>
      <c r="H56" s="1769"/>
      <c r="I56" s="1769"/>
      <c r="J56" s="1769"/>
      <c r="K56" s="1769"/>
      <c r="L56" s="1769"/>
      <c r="M56" s="1769"/>
      <c r="N56" s="1769"/>
    </row>
    <row r="57" spans="1:26" ht="28.15" customHeight="1" thickBot="1"/>
    <row r="58" spans="1:26" ht="27" thickBot="1">
      <c r="B58" s="1770" t="s">
        <v>65</v>
      </c>
      <c r="C58" s="1770"/>
      <c r="D58" s="1770"/>
      <c r="E58" s="1770"/>
      <c r="F58" s="1770"/>
      <c r="G58" s="1770"/>
      <c r="H58" s="1770"/>
      <c r="I58" s="1770"/>
      <c r="J58" s="1770"/>
      <c r="K58" s="1770"/>
      <c r="L58" s="1770"/>
      <c r="M58" s="1770"/>
      <c r="N58" s="1770"/>
    </row>
    <row r="61" spans="1:26" ht="109.5" customHeight="1">
      <c r="B61" s="9" t="s">
        <v>66</v>
      </c>
      <c r="C61" s="22" t="s">
        <v>67</v>
      </c>
      <c r="D61" s="22" t="s">
        <v>68</v>
      </c>
      <c r="E61" s="22" t="s">
        <v>69</v>
      </c>
      <c r="F61" s="22" t="s">
        <v>70</v>
      </c>
      <c r="G61" s="22" t="s">
        <v>71</v>
      </c>
      <c r="H61" s="22" t="s">
        <v>72</v>
      </c>
      <c r="I61" s="22" t="s">
        <v>73</v>
      </c>
      <c r="J61" s="22" t="s">
        <v>74</v>
      </c>
      <c r="K61" s="22" t="s">
        <v>75</v>
      </c>
      <c r="L61" s="22" t="s">
        <v>76</v>
      </c>
      <c r="M61" s="23" t="s">
        <v>77</v>
      </c>
      <c r="N61" s="23" t="s">
        <v>78</v>
      </c>
      <c r="O61" s="1522" t="s">
        <v>79</v>
      </c>
      <c r="P61" s="1523"/>
      <c r="Q61" s="22" t="s">
        <v>80</v>
      </c>
    </row>
    <row r="62" spans="1:26">
      <c r="B62" s="309" t="s">
        <v>81</v>
      </c>
      <c r="C62" s="309" t="s">
        <v>251</v>
      </c>
      <c r="D62" s="310" t="s">
        <v>6442</v>
      </c>
      <c r="E62" s="310">
        <v>500</v>
      </c>
      <c r="F62" s="196" t="s">
        <v>5</v>
      </c>
      <c r="G62" s="196" t="s">
        <v>5</v>
      </c>
      <c r="H62" s="196" t="s">
        <v>5</v>
      </c>
      <c r="I62" s="291" t="s">
        <v>18</v>
      </c>
      <c r="J62" s="291" t="s">
        <v>18</v>
      </c>
      <c r="K62" s="265" t="s">
        <v>18</v>
      </c>
      <c r="L62" s="265" t="s">
        <v>18</v>
      </c>
      <c r="M62" s="265" t="s">
        <v>18</v>
      </c>
      <c r="N62" s="265" t="s">
        <v>18</v>
      </c>
      <c r="O62" s="1767"/>
      <c r="P62" s="1768"/>
      <c r="Q62" s="265" t="s">
        <v>18</v>
      </c>
    </row>
    <row r="63" spans="1:26">
      <c r="B63" s="236" t="s">
        <v>84</v>
      </c>
    </row>
    <row r="64" spans="1:26">
      <c r="B64" s="236" t="s">
        <v>85</v>
      </c>
    </row>
    <row r="65" spans="2:17">
      <c r="B65" s="236" t="s">
        <v>86</v>
      </c>
    </row>
    <row r="67" spans="2:17" ht="15.75" thickBot="1"/>
    <row r="68" spans="2:17" ht="27" thickBot="1">
      <c r="B68" s="1771" t="s">
        <v>87</v>
      </c>
      <c r="C68" s="1772"/>
      <c r="D68" s="1772"/>
      <c r="E68" s="1772"/>
      <c r="F68" s="1772"/>
      <c r="G68" s="1772"/>
      <c r="H68" s="1772"/>
      <c r="I68" s="1772"/>
      <c r="J68" s="1772"/>
      <c r="K68" s="1772"/>
      <c r="L68" s="1772"/>
      <c r="M68" s="1772"/>
      <c r="N68" s="1773"/>
    </row>
    <row r="71" spans="2:17" ht="76.5" customHeight="1">
      <c r="B71" s="9" t="s">
        <v>88</v>
      </c>
      <c r="C71" s="9" t="s">
        <v>89</v>
      </c>
      <c r="D71" s="9" t="s">
        <v>90</v>
      </c>
      <c r="E71" s="9" t="s">
        <v>91</v>
      </c>
      <c r="F71" s="9" t="s">
        <v>92</v>
      </c>
      <c r="G71" s="9" t="s">
        <v>93</v>
      </c>
      <c r="H71" s="9" t="s">
        <v>94</v>
      </c>
      <c r="I71" s="9" t="s">
        <v>95</v>
      </c>
      <c r="J71" s="1522" t="s">
        <v>96</v>
      </c>
      <c r="K71" s="1529"/>
      <c r="L71" s="1523"/>
      <c r="M71" s="9" t="s">
        <v>97</v>
      </c>
      <c r="N71" s="9" t="s">
        <v>992</v>
      </c>
      <c r="O71" s="9" t="s">
        <v>993</v>
      </c>
      <c r="P71" s="1522" t="s">
        <v>79</v>
      </c>
      <c r="Q71" s="1523"/>
    </row>
    <row r="72" spans="2:17" ht="45.75" customHeight="1">
      <c r="B72" s="1797" t="s">
        <v>356</v>
      </c>
      <c r="C72" s="1797" t="s">
        <v>3344</v>
      </c>
      <c r="D72" s="1582" t="s">
        <v>6443</v>
      </c>
      <c r="E72" s="1582">
        <v>66777350</v>
      </c>
      <c r="F72" s="1582" t="s">
        <v>6444</v>
      </c>
      <c r="G72" s="1797" t="s">
        <v>2210</v>
      </c>
      <c r="H72" s="1812" t="s">
        <v>1881</v>
      </c>
      <c r="I72" s="1815" t="s">
        <v>51</v>
      </c>
      <c r="J72" s="268" t="s">
        <v>6445</v>
      </c>
      <c r="K72" s="290" t="s">
        <v>1881</v>
      </c>
      <c r="L72" s="291" t="s">
        <v>1881</v>
      </c>
      <c r="M72" s="1560" t="s">
        <v>18</v>
      </c>
      <c r="N72" s="1560" t="s">
        <v>19</v>
      </c>
      <c r="O72" s="1560" t="s">
        <v>18</v>
      </c>
      <c r="P72" s="1539" t="s">
        <v>6446</v>
      </c>
      <c r="Q72" s="1539"/>
    </row>
    <row r="73" spans="2:17" ht="59.25" customHeight="1">
      <c r="B73" s="1798"/>
      <c r="C73" s="1798"/>
      <c r="D73" s="1583"/>
      <c r="E73" s="1583"/>
      <c r="F73" s="1583"/>
      <c r="G73" s="1798"/>
      <c r="H73" s="1813"/>
      <c r="I73" s="1816"/>
      <c r="J73" s="268" t="s">
        <v>6447</v>
      </c>
      <c r="K73" s="290" t="s">
        <v>3754</v>
      </c>
      <c r="L73" s="291" t="s">
        <v>1881</v>
      </c>
      <c r="M73" s="1561"/>
      <c r="N73" s="1561"/>
      <c r="O73" s="1561"/>
      <c r="P73" s="1539" t="s">
        <v>6448</v>
      </c>
      <c r="Q73" s="1539"/>
    </row>
    <row r="74" spans="2:17" ht="61.5" customHeight="1">
      <c r="B74" s="1798"/>
      <c r="C74" s="1798"/>
      <c r="D74" s="1583"/>
      <c r="E74" s="1583"/>
      <c r="F74" s="1583"/>
      <c r="G74" s="1798"/>
      <c r="H74" s="1813"/>
      <c r="I74" s="1816"/>
      <c r="J74" s="268" t="s">
        <v>6447</v>
      </c>
      <c r="K74" s="290" t="s">
        <v>3560</v>
      </c>
      <c r="L74" s="291" t="s">
        <v>1881</v>
      </c>
      <c r="M74" s="1561"/>
      <c r="N74" s="1561"/>
      <c r="O74" s="1561"/>
      <c r="P74" s="1539" t="s">
        <v>6448</v>
      </c>
      <c r="Q74" s="1539"/>
    </row>
    <row r="75" spans="2:17" ht="61.5" customHeight="1">
      <c r="B75" s="1798"/>
      <c r="C75" s="1798"/>
      <c r="D75" s="1583"/>
      <c r="E75" s="1583"/>
      <c r="F75" s="1583"/>
      <c r="G75" s="1798"/>
      <c r="H75" s="1813"/>
      <c r="I75" s="1816"/>
      <c r="J75" s="268" t="s">
        <v>6449</v>
      </c>
      <c r="K75" s="290" t="s">
        <v>6450</v>
      </c>
      <c r="L75" s="291" t="s">
        <v>1881</v>
      </c>
      <c r="M75" s="1561"/>
      <c r="N75" s="1561"/>
      <c r="O75" s="1561"/>
      <c r="P75" s="1539" t="s">
        <v>6448</v>
      </c>
      <c r="Q75" s="1539"/>
    </row>
    <row r="76" spans="2:17" ht="61.5" customHeight="1">
      <c r="B76" s="1798"/>
      <c r="C76" s="1798"/>
      <c r="D76" s="1583"/>
      <c r="E76" s="1583"/>
      <c r="F76" s="1583"/>
      <c r="G76" s="1798"/>
      <c r="H76" s="1813"/>
      <c r="I76" s="1816"/>
      <c r="J76" s="217" t="s">
        <v>6451</v>
      </c>
      <c r="K76" s="265" t="s">
        <v>6452</v>
      </c>
      <c r="L76" s="395" t="s">
        <v>6453</v>
      </c>
      <c r="M76" s="1561"/>
      <c r="N76" s="1561"/>
      <c r="O76" s="1561"/>
      <c r="P76" s="1539" t="s">
        <v>6454</v>
      </c>
      <c r="Q76" s="1539"/>
    </row>
    <row r="77" spans="2:17" ht="174" customHeight="1">
      <c r="B77" s="1798"/>
      <c r="C77" s="1798"/>
      <c r="D77" s="1583"/>
      <c r="E77" s="1583"/>
      <c r="F77" s="1583"/>
      <c r="G77" s="1798"/>
      <c r="H77" s="1813"/>
      <c r="I77" s="1816"/>
      <c r="J77" s="217" t="s">
        <v>6455</v>
      </c>
      <c r="K77" s="217" t="s">
        <v>6456</v>
      </c>
      <c r="L77" s="265" t="s">
        <v>6457</v>
      </c>
      <c r="M77" s="1561"/>
      <c r="N77" s="1561"/>
      <c r="O77" s="1561"/>
      <c r="P77" s="1837" t="s">
        <v>6458</v>
      </c>
      <c r="Q77" s="1838"/>
    </row>
    <row r="78" spans="2:17" ht="61.5" customHeight="1">
      <c r="B78" s="1798"/>
      <c r="C78" s="1798"/>
      <c r="D78" s="1583"/>
      <c r="E78" s="1583"/>
      <c r="F78" s="1583"/>
      <c r="G78" s="1798"/>
      <c r="H78" s="1813"/>
      <c r="I78" s="1816"/>
      <c r="J78" s="217" t="s">
        <v>6459</v>
      </c>
      <c r="K78" s="217" t="s">
        <v>6460</v>
      </c>
      <c r="L78" s="265" t="s">
        <v>6461</v>
      </c>
      <c r="M78" s="1561"/>
      <c r="N78" s="1561"/>
      <c r="O78" s="1561"/>
      <c r="P78" s="1837" t="s">
        <v>6462</v>
      </c>
      <c r="Q78" s="1838"/>
    </row>
    <row r="79" spans="2:17" ht="58.5" customHeight="1">
      <c r="B79" s="1799"/>
      <c r="C79" s="1799"/>
      <c r="D79" s="1584"/>
      <c r="E79" s="1584"/>
      <c r="F79" s="1584"/>
      <c r="G79" s="1799"/>
      <c r="H79" s="1814"/>
      <c r="I79" s="1817"/>
      <c r="J79" s="265"/>
      <c r="K79" s="265"/>
      <c r="L79" s="265"/>
      <c r="M79" s="1562"/>
      <c r="N79" s="1562"/>
      <c r="O79" s="1562"/>
      <c r="P79" s="1539" t="s">
        <v>6463</v>
      </c>
      <c r="Q79" s="1539"/>
    </row>
    <row r="80" spans="2:17" ht="36" customHeight="1">
      <c r="B80" s="1797" t="s">
        <v>356</v>
      </c>
      <c r="C80" s="1797" t="s">
        <v>3344</v>
      </c>
      <c r="D80" s="1582" t="s">
        <v>6464</v>
      </c>
      <c r="E80" s="1582">
        <v>29284934</v>
      </c>
      <c r="F80" s="1582" t="s">
        <v>277</v>
      </c>
      <c r="G80" s="1797" t="s">
        <v>6465</v>
      </c>
      <c r="H80" s="1812">
        <v>39941</v>
      </c>
      <c r="I80" s="1815">
        <v>141379</v>
      </c>
      <c r="J80" s="337" t="s">
        <v>6272</v>
      </c>
      <c r="K80" s="265" t="s">
        <v>3754</v>
      </c>
      <c r="L80" s="265" t="s">
        <v>1881</v>
      </c>
      <c r="M80" s="1560" t="s">
        <v>18</v>
      </c>
      <c r="N80" s="297" t="s">
        <v>19</v>
      </c>
      <c r="O80" s="1560" t="s">
        <v>18</v>
      </c>
      <c r="P80" s="1539" t="s">
        <v>6225</v>
      </c>
      <c r="Q80" s="1539"/>
    </row>
    <row r="81" spans="2:17" ht="33.75" customHeight="1">
      <c r="B81" s="1798"/>
      <c r="C81" s="1798"/>
      <c r="D81" s="1583"/>
      <c r="E81" s="1583"/>
      <c r="F81" s="1583"/>
      <c r="G81" s="1798"/>
      <c r="H81" s="1813"/>
      <c r="I81" s="1816"/>
      <c r="J81" s="268" t="s">
        <v>6272</v>
      </c>
      <c r="K81" s="752" t="s">
        <v>6317</v>
      </c>
      <c r="L81" s="291" t="s">
        <v>6466</v>
      </c>
      <c r="M81" s="1561"/>
      <c r="N81" s="337" t="s">
        <v>19</v>
      </c>
      <c r="O81" s="1561"/>
      <c r="P81" s="1539" t="s">
        <v>3678</v>
      </c>
      <c r="Q81" s="1539"/>
    </row>
    <row r="82" spans="2:17" ht="42.75" customHeight="1">
      <c r="B82" s="1799"/>
      <c r="C82" s="1799"/>
      <c r="D82" s="1584"/>
      <c r="E82" s="1584"/>
      <c r="F82" s="1584"/>
      <c r="G82" s="1799"/>
      <c r="H82" s="1814"/>
      <c r="I82" s="1817"/>
      <c r="J82" s="268" t="s">
        <v>6272</v>
      </c>
      <c r="K82" s="290" t="s">
        <v>6467</v>
      </c>
      <c r="L82" s="291" t="s">
        <v>6468</v>
      </c>
      <c r="M82" s="1562"/>
      <c r="N82" s="337" t="s">
        <v>19</v>
      </c>
      <c r="O82" s="1562"/>
      <c r="P82" s="1574" t="s">
        <v>6469</v>
      </c>
      <c r="Q82" s="1575"/>
    </row>
    <row r="83" spans="2:17" ht="33.6" customHeight="1">
      <c r="B83" s="343" t="s">
        <v>3587</v>
      </c>
      <c r="C83" s="343" t="s">
        <v>5770</v>
      </c>
      <c r="D83" s="309" t="s">
        <v>6470</v>
      </c>
      <c r="E83" s="268">
        <v>38665688</v>
      </c>
      <c r="F83" s="268" t="s">
        <v>277</v>
      </c>
      <c r="G83" s="343" t="s">
        <v>6223</v>
      </c>
      <c r="H83" s="771">
        <v>38696</v>
      </c>
      <c r="I83" s="784">
        <v>135627</v>
      </c>
      <c r="J83" s="268" t="s">
        <v>1881</v>
      </c>
      <c r="K83" s="752" t="s">
        <v>1881</v>
      </c>
      <c r="L83" s="196" t="s">
        <v>1881</v>
      </c>
      <c r="M83" s="337" t="s">
        <v>18</v>
      </c>
      <c r="N83" s="337" t="s">
        <v>19</v>
      </c>
      <c r="O83" s="1560" t="s">
        <v>18</v>
      </c>
      <c r="P83" s="1767" t="s">
        <v>3590</v>
      </c>
      <c r="Q83" s="1768"/>
    </row>
    <row r="84" spans="2:17" ht="33.6" customHeight="1">
      <c r="B84" s="343" t="s">
        <v>3587</v>
      </c>
      <c r="C84" s="343" t="s">
        <v>5770</v>
      </c>
      <c r="D84" s="309" t="s">
        <v>6471</v>
      </c>
      <c r="E84" s="268">
        <v>1130585690</v>
      </c>
      <c r="F84" s="268" t="s">
        <v>277</v>
      </c>
      <c r="G84" s="308" t="s">
        <v>6472</v>
      </c>
      <c r="H84" s="771">
        <v>41236</v>
      </c>
      <c r="I84" s="784" t="s">
        <v>1881</v>
      </c>
      <c r="J84" s="268" t="s">
        <v>3521</v>
      </c>
      <c r="K84" s="290" t="s">
        <v>6224</v>
      </c>
      <c r="L84" s="196" t="s">
        <v>1881</v>
      </c>
      <c r="M84" s="337" t="s">
        <v>18</v>
      </c>
      <c r="N84" s="337" t="s">
        <v>19</v>
      </c>
      <c r="O84" s="1561"/>
      <c r="P84" s="1767" t="s">
        <v>6473</v>
      </c>
      <c r="Q84" s="1768"/>
    </row>
    <row r="85" spans="2:17" ht="33.6" customHeight="1">
      <c r="B85" s="966" t="s">
        <v>3587</v>
      </c>
      <c r="C85" s="343" t="s">
        <v>5770</v>
      </c>
      <c r="D85" s="309" t="s">
        <v>6474</v>
      </c>
      <c r="E85" s="268">
        <v>16727876</v>
      </c>
      <c r="F85" s="268" t="s">
        <v>1316</v>
      </c>
      <c r="G85" s="308" t="s">
        <v>1105</v>
      </c>
      <c r="H85" s="771">
        <v>34153</v>
      </c>
      <c r="I85" s="784">
        <v>101032</v>
      </c>
      <c r="J85" s="268" t="s">
        <v>1881</v>
      </c>
      <c r="K85" s="752" t="s">
        <v>1881</v>
      </c>
      <c r="L85" s="196" t="s">
        <v>1881</v>
      </c>
      <c r="M85" s="337" t="s">
        <v>18</v>
      </c>
      <c r="N85" s="337" t="s">
        <v>19</v>
      </c>
      <c r="O85" s="1562"/>
      <c r="P85" s="1767" t="s">
        <v>3590</v>
      </c>
      <c r="Q85" s="1768"/>
    </row>
    <row r="86" spans="2:17" ht="33.6" customHeight="1">
      <c r="B86" s="1797" t="s">
        <v>3587</v>
      </c>
      <c r="C86" s="1797" t="s">
        <v>5770</v>
      </c>
      <c r="D86" s="1582" t="s">
        <v>6475</v>
      </c>
      <c r="E86" s="1582">
        <v>34606285</v>
      </c>
      <c r="F86" s="1582" t="s">
        <v>277</v>
      </c>
      <c r="G86" s="1797" t="s">
        <v>6223</v>
      </c>
      <c r="H86" s="1800">
        <v>39991</v>
      </c>
      <c r="I86" s="1803">
        <v>112882</v>
      </c>
      <c r="J86" s="268" t="s">
        <v>587</v>
      </c>
      <c r="K86" s="752" t="s">
        <v>6476</v>
      </c>
      <c r="L86" s="196" t="s">
        <v>1881</v>
      </c>
      <c r="M86" s="337"/>
      <c r="N86" s="337" t="s">
        <v>19</v>
      </c>
      <c r="O86" s="1567" t="s">
        <v>18</v>
      </c>
      <c r="P86" s="1539" t="s">
        <v>6225</v>
      </c>
      <c r="Q86" s="1539"/>
    </row>
    <row r="87" spans="2:17" ht="33.6" customHeight="1">
      <c r="B87" s="1798"/>
      <c r="C87" s="1798"/>
      <c r="D87" s="1583"/>
      <c r="E87" s="1583"/>
      <c r="F87" s="1583"/>
      <c r="G87" s="1798"/>
      <c r="H87" s="1801"/>
      <c r="I87" s="1804"/>
      <c r="J87" s="268" t="s">
        <v>6168</v>
      </c>
      <c r="K87" s="752" t="s">
        <v>6477</v>
      </c>
      <c r="L87" s="196" t="s">
        <v>1881</v>
      </c>
      <c r="M87" s="1567" t="s">
        <v>18</v>
      </c>
      <c r="N87" s="337" t="s">
        <v>19</v>
      </c>
      <c r="O87" s="1567"/>
      <c r="P87" s="1539" t="s">
        <v>6225</v>
      </c>
      <c r="Q87" s="1539"/>
    </row>
    <row r="88" spans="2:17" ht="33.6" customHeight="1">
      <c r="B88" s="1798"/>
      <c r="C88" s="1798"/>
      <c r="D88" s="1583"/>
      <c r="E88" s="1583"/>
      <c r="F88" s="1583"/>
      <c r="G88" s="1798"/>
      <c r="H88" s="1801"/>
      <c r="I88" s="1804"/>
      <c r="J88" s="268" t="s">
        <v>6478</v>
      </c>
      <c r="K88" s="752" t="s">
        <v>6479</v>
      </c>
      <c r="L88" s="196" t="s">
        <v>1881</v>
      </c>
      <c r="M88" s="1567"/>
      <c r="N88" s="337" t="s">
        <v>19</v>
      </c>
      <c r="O88" s="1567"/>
      <c r="P88" s="1539" t="s">
        <v>6225</v>
      </c>
      <c r="Q88" s="1539"/>
    </row>
    <row r="89" spans="2:17" ht="33.6" customHeight="1">
      <c r="B89" s="1798"/>
      <c r="C89" s="1798"/>
      <c r="D89" s="1583"/>
      <c r="E89" s="1583"/>
      <c r="F89" s="1583"/>
      <c r="G89" s="1798"/>
      <c r="H89" s="1801"/>
      <c r="I89" s="1804"/>
      <c r="J89" s="268" t="s">
        <v>3728</v>
      </c>
      <c r="K89" s="752" t="s">
        <v>6480</v>
      </c>
      <c r="L89" s="196" t="s">
        <v>1881</v>
      </c>
      <c r="M89" s="1567"/>
      <c r="N89" s="337" t="s">
        <v>19</v>
      </c>
      <c r="O89" s="1567"/>
      <c r="P89" s="1539" t="s">
        <v>6225</v>
      </c>
      <c r="Q89" s="1539"/>
    </row>
    <row r="90" spans="2:17" ht="33.6" customHeight="1">
      <c r="B90" s="1798"/>
      <c r="C90" s="1798"/>
      <c r="D90" s="1583"/>
      <c r="E90" s="1583"/>
      <c r="F90" s="1583"/>
      <c r="G90" s="1798"/>
      <c r="H90" s="1801"/>
      <c r="I90" s="1804"/>
      <c r="J90" s="289" t="s">
        <v>6481</v>
      </c>
      <c r="K90" s="290" t="s">
        <v>6482</v>
      </c>
      <c r="L90" s="291" t="s">
        <v>6483</v>
      </c>
      <c r="M90" s="1567"/>
      <c r="N90" s="337" t="s">
        <v>19</v>
      </c>
      <c r="O90" s="1567"/>
      <c r="P90" s="1567" t="s">
        <v>6484</v>
      </c>
      <c r="Q90" s="1567"/>
    </row>
    <row r="91" spans="2:17" ht="33.6" customHeight="1">
      <c r="B91" s="1798"/>
      <c r="C91" s="1798"/>
      <c r="D91" s="1583"/>
      <c r="E91" s="1583"/>
      <c r="F91" s="1583"/>
      <c r="G91" s="1798"/>
      <c r="H91" s="1801"/>
      <c r="I91" s="1804"/>
      <c r="J91" s="268" t="s">
        <v>6399</v>
      </c>
      <c r="K91" s="752" t="s">
        <v>6485</v>
      </c>
      <c r="L91" s="291" t="s">
        <v>6483</v>
      </c>
      <c r="M91" s="1567"/>
      <c r="N91" s="337" t="s">
        <v>19</v>
      </c>
      <c r="O91" s="1567"/>
      <c r="P91" s="1567" t="s">
        <v>6486</v>
      </c>
      <c r="Q91" s="1567"/>
    </row>
    <row r="92" spans="2:17" ht="78.75" customHeight="1">
      <c r="B92" s="1798"/>
      <c r="C92" s="1798"/>
      <c r="D92" s="1583"/>
      <c r="E92" s="1583"/>
      <c r="F92" s="1583"/>
      <c r="G92" s="1798"/>
      <c r="H92" s="1801"/>
      <c r="I92" s="1804"/>
      <c r="J92" s="268" t="s">
        <v>6487</v>
      </c>
      <c r="K92" s="752" t="s">
        <v>6482</v>
      </c>
      <c r="L92" s="291" t="s">
        <v>6483</v>
      </c>
      <c r="M92" s="1567"/>
      <c r="N92" s="337" t="s">
        <v>19</v>
      </c>
      <c r="O92" s="1567"/>
      <c r="P92" s="1574" t="s">
        <v>6488</v>
      </c>
      <c r="Q92" s="1575"/>
    </row>
    <row r="93" spans="2:17" ht="33.6" customHeight="1">
      <c r="B93" s="1799"/>
      <c r="C93" s="1799"/>
      <c r="D93" s="1584"/>
      <c r="E93" s="1584"/>
      <c r="F93" s="1584"/>
      <c r="G93" s="1799"/>
      <c r="H93" s="1802"/>
      <c r="I93" s="1805"/>
      <c r="J93" s="265" t="s">
        <v>6174</v>
      </c>
      <c r="K93" s="265" t="s">
        <v>6489</v>
      </c>
      <c r="L93" s="265" t="s">
        <v>1881</v>
      </c>
      <c r="M93" s="1567"/>
      <c r="N93" s="337" t="s">
        <v>19</v>
      </c>
      <c r="O93" s="1567"/>
      <c r="P93" s="1539" t="s">
        <v>6225</v>
      </c>
      <c r="Q93" s="1539"/>
    </row>
    <row r="94" spans="2:17" ht="33.6" customHeight="1">
      <c r="B94" s="777"/>
      <c r="C94" s="777"/>
      <c r="D94" s="778"/>
      <c r="E94" s="778"/>
      <c r="F94" s="778"/>
      <c r="G94" s="777"/>
      <c r="H94" s="779"/>
      <c r="I94" s="780"/>
      <c r="J94" s="257"/>
      <c r="K94" s="257"/>
      <c r="L94" s="257"/>
      <c r="M94" s="783"/>
      <c r="N94" s="783"/>
      <c r="O94" s="783"/>
      <c r="P94" s="261"/>
      <c r="Q94" s="261"/>
    </row>
    <row r="95" spans="2:17" ht="33.6" customHeight="1">
      <c r="B95" s="343" t="s">
        <v>461</v>
      </c>
      <c r="C95" s="343" t="s">
        <v>6490</v>
      </c>
      <c r="D95" s="268" t="s">
        <v>6491</v>
      </c>
      <c r="E95" s="268">
        <v>14698504</v>
      </c>
      <c r="F95" s="268" t="s">
        <v>6492</v>
      </c>
      <c r="G95" s="343" t="s">
        <v>1194</v>
      </c>
      <c r="H95" s="771">
        <v>41374</v>
      </c>
      <c r="I95" s="784" t="s">
        <v>5</v>
      </c>
      <c r="J95" s="265" t="s">
        <v>154</v>
      </c>
      <c r="K95" s="265" t="s">
        <v>6493</v>
      </c>
      <c r="L95" s="265" t="s">
        <v>461</v>
      </c>
      <c r="M95" s="337" t="s">
        <v>5</v>
      </c>
      <c r="N95" s="337" t="s">
        <v>5</v>
      </c>
      <c r="O95" s="337" t="s">
        <v>5</v>
      </c>
      <c r="P95" s="1574"/>
      <c r="Q95" s="1575"/>
    </row>
    <row r="96" spans="2:17" ht="33.6" customHeight="1">
      <c r="B96" s="343" t="s">
        <v>6494</v>
      </c>
      <c r="C96" s="343" t="s">
        <v>3344</v>
      </c>
      <c r="D96" s="268" t="s">
        <v>6495</v>
      </c>
      <c r="E96" s="268">
        <v>25389353</v>
      </c>
      <c r="F96" s="268" t="s">
        <v>451</v>
      </c>
      <c r="G96" s="343" t="s">
        <v>6496</v>
      </c>
      <c r="H96" s="771">
        <v>34936</v>
      </c>
      <c r="I96" s="784" t="s">
        <v>5</v>
      </c>
      <c r="J96" s="265" t="s">
        <v>1881</v>
      </c>
      <c r="K96" s="265" t="s">
        <v>1881</v>
      </c>
      <c r="L96" s="265" t="s">
        <v>1881</v>
      </c>
      <c r="M96" s="337" t="s">
        <v>5</v>
      </c>
      <c r="N96" s="337" t="s">
        <v>5</v>
      </c>
      <c r="O96" s="337" t="s">
        <v>5</v>
      </c>
      <c r="P96" s="1574"/>
      <c r="Q96" s="1575"/>
    </row>
    <row r="97" spans="1:26" ht="33.6" customHeight="1">
      <c r="B97" s="1797" t="s">
        <v>6494</v>
      </c>
      <c r="C97" s="1797" t="s">
        <v>3344</v>
      </c>
      <c r="D97" s="1582" t="s">
        <v>6497</v>
      </c>
      <c r="E97" s="1582">
        <v>1149684344</v>
      </c>
      <c r="F97" s="1582" t="s">
        <v>451</v>
      </c>
      <c r="G97" s="1797" t="s">
        <v>6410</v>
      </c>
      <c r="H97" s="1800">
        <v>40621</v>
      </c>
      <c r="I97" s="1803" t="s">
        <v>5</v>
      </c>
      <c r="J97" s="265" t="s">
        <v>6498</v>
      </c>
      <c r="K97" s="265" t="s">
        <v>6499</v>
      </c>
      <c r="L97" s="265" t="s">
        <v>6500</v>
      </c>
      <c r="M97" s="1560" t="s">
        <v>5</v>
      </c>
      <c r="N97" s="1560" t="s">
        <v>5</v>
      </c>
      <c r="O97" s="1560" t="s">
        <v>5</v>
      </c>
      <c r="P97" s="1568"/>
      <c r="Q97" s="1569"/>
    </row>
    <row r="98" spans="1:26" ht="33.6" customHeight="1">
      <c r="B98" s="1799"/>
      <c r="C98" s="1799"/>
      <c r="D98" s="1584"/>
      <c r="E98" s="1584"/>
      <c r="F98" s="1584"/>
      <c r="G98" s="1799"/>
      <c r="H98" s="1802"/>
      <c r="I98" s="1805"/>
      <c r="J98" s="265" t="s">
        <v>6501</v>
      </c>
      <c r="K98" s="265" t="s">
        <v>6502</v>
      </c>
      <c r="L98" s="265" t="s">
        <v>6503</v>
      </c>
      <c r="M98" s="1562"/>
      <c r="N98" s="1562"/>
      <c r="O98" s="1562"/>
      <c r="P98" s="1572"/>
      <c r="Q98" s="1573"/>
    </row>
    <row r="101" spans="1:26" ht="46.15" customHeight="1">
      <c r="B101" s="22" t="s">
        <v>17</v>
      </c>
      <c r="C101" s="22" t="s">
        <v>1064</v>
      </c>
      <c r="D101" s="1522" t="s">
        <v>79</v>
      </c>
      <c r="E101" s="1523"/>
    </row>
    <row r="102" spans="1:26" ht="46.9" customHeight="1">
      <c r="B102" s="217" t="s">
        <v>140</v>
      </c>
      <c r="C102" s="337" t="s">
        <v>18</v>
      </c>
      <c r="D102" s="1567"/>
      <c r="E102" s="1567"/>
    </row>
    <row r="104" spans="1:26" ht="15.75" thickBot="1"/>
    <row r="105" spans="1:26" ht="27" thickBot="1">
      <c r="B105" s="1771" t="s">
        <v>141</v>
      </c>
      <c r="C105" s="1772"/>
      <c r="D105" s="1772"/>
      <c r="E105" s="1772"/>
      <c r="F105" s="1772"/>
      <c r="G105" s="1772"/>
      <c r="H105" s="1772"/>
      <c r="I105" s="1772"/>
      <c r="J105" s="1772"/>
      <c r="K105" s="1772"/>
      <c r="L105" s="1772"/>
      <c r="M105" s="1772"/>
      <c r="N105" s="1773"/>
      <c r="O105" s="1771"/>
      <c r="P105" s="1772"/>
    </row>
    <row r="107" spans="1:26" ht="15.75" thickBot="1"/>
    <row r="108" spans="1:26" ht="27" thickBot="1">
      <c r="B108" s="1771" t="s">
        <v>142</v>
      </c>
      <c r="C108" s="1772"/>
      <c r="D108" s="1772"/>
      <c r="E108" s="1772"/>
      <c r="F108" s="1772"/>
      <c r="G108" s="1772"/>
      <c r="H108" s="1772"/>
      <c r="I108" s="1772"/>
      <c r="J108" s="1772"/>
      <c r="K108" s="1772"/>
      <c r="L108" s="1772"/>
      <c r="M108" s="1772"/>
      <c r="N108" s="1773"/>
    </row>
    <row r="110" spans="1:26" ht="15.75" thickBot="1">
      <c r="M110" s="10"/>
      <c r="N110" s="10"/>
    </row>
    <row r="111" spans="1:26" s="248" customFormat="1" ht="109.5" customHeight="1">
      <c r="B111" s="11" t="s">
        <v>33</v>
      </c>
      <c r="C111" s="11" t="s">
        <v>34</v>
      </c>
      <c r="D111" s="11" t="s">
        <v>35</v>
      </c>
      <c r="E111" s="11" t="s">
        <v>36</v>
      </c>
      <c r="F111" s="11" t="s">
        <v>37</v>
      </c>
      <c r="G111" s="11" t="s">
        <v>38</v>
      </c>
      <c r="H111" s="11" t="s">
        <v>39</v>
      </c>
      <c r="I111" s="11" t="s">
        <v>40</v>
      </c>
      <c r="J111" s="11" t="s">
        <v>41</v>
      </c>
      <c r="K111" s="11" t="s">
        <v>42</v>
      </c>
      <c r="L111" s="11" t="s">
        <v>43</v>
      </c>
      <c r="M111" s="12" t="s">
        <v>44</v>
      </c>
      <c r="N111" s="11" t="s">
        <v>45</v>
      </c>
      <c r="O111" s="11" t="s">
        <v>46</v>
      </c>
      <c r="P111" s="13" t="s">
        <v>47</v>
      </c>
      <c r="Q111" s="13" t="s">
        <v>48</v>
      </c>
    </row>
    <row r="112" spans="1:26" s="147" customFormat="1">
      <c r="A112" s="14">
        <v>1</v>
      </c>
      <c r="B112" s="15"/>
      <c r="C112" s="16"/>
      <c r="D112" s="15"/>
      <c r="E112" s="441"/>
      <c r="F112" s="281"/>
      <c r="G112" s="274"/>
      <c r="H112" s="275"/>
      <c r="I112" s="275"/>
      <c r="J112" s="276"/>
      <c r="K112" s="705"/>
      <c r="L112" s="276"/>
      <c r="M112" s="277"/>
      <c r="N112" s="277"/>
      <c r="O112" s="278"/>
      <c r="P112" s="278"/>
      <c r="Q112" s="323"/>
      <c r="R112" s="279"/>
      <c r="S112" s="279"/>
      <c r="T112" s="279"/>
      <c r="U112" s="279"/>
      <c r="V112" s="279"/>
      <c r="W112" s="279"/>
      <c r="X112" s="279"/>
      <c r="Y112" s="279"/>
      <c r="Z112" s="279"/>
    </row>
    <row r="113" spans="1:17" s="147" customFormat="1">
      <c r="A113" s="14"/>
      <c r="B113" s="17" t="s">
        <v>29</v>
      </c>
      <c r="C113" s="16"/>
      <c r="D113" s="15"/>
      <c r="E113" s="303"/>
      <c r="F113" s="281"/>
      <c r="G113" s="281"/>
      <c r="H113" s="281"/>
      <c r="I113" s="276"/>
      <c r="J113" s="276"/>
      <c r="K113" s="282">
        <f>SUM(K112:K112)</f>
        <v>0</v>
      </c>
      <c r="L113" s="282">
        <f>SUM(L112:L112)</f>
        <v>0</v>
      </c>
      <c r="M113" s="283">
        <f>SUM(M112:M112)</f>
        <v>0</v>
      </c>
      <c r="N113" s="282">
        <f>SUM(N112:N112)</f>
        <v>0</v>
      </c>
      <c r="O113" s="278"/>
      <c r="P113" s="278"/>
      <c r="Q113" s="18"/>
    </row>
    <row r="114" spans="1:17">
      <c r="B114" s="284"/>
      <c r="C114" s="284"/>
      <c r="D114" s="284"/>
      <c r="E114" s="285"/>
      <c r="F114" s="284"/>
      <c r="G114" s="284"/>
      <c r="H114" s="284"/>
      <c r="I114" s="284"/>
      <c r="J114" s="284"/>
      <c r="K114" s="284"/>
      <c r="L114" s="284"/>
      <c r="M114" s="284"/>
      <c r="N114" s="284"/>
      <c r="O114" s="284"/>
      <c r="P114" s="284"/>
    </row>
    <row r="115" spans="1:17" ht="18.75">
      <c r="B115" s="19" t="s">
        <v>156</v>
      </c>
      <c r="C115" s="304">
        <f>+K113</f>
        <v>0</v>
      </c>
      <c r="H115" s="287"/>
      <c r="I115" s="287"/>
      <c r="J115" s="287"/>
      <c r="K115" s="287"/>
      <c r="L115" s="287"/>
      <c r="M115" s="287"/>
      <c r="N115" s="284"/>
      <c r="O115" s="284"/>
      <c r="P115" s="284"/>
    </row>
    <row r="117" spans="1:17" ht="15.75" thickBot="1"/>
    <row r="118" spans="1:17" ht="37.15" customHeight="1" thickBot="1">
      <c r="B118" s="24" t="s">
        <v>157</v>
      </c>
      <c r="C118" s="25" t="s">
        <v>158</v>
      </c>
      <c r="D118" s="24" t="s">
        <v>28</v>
      </c>
      <c r="E118" s="25" t="s">
        <v>159</v>
      </c>
    </row>
    <row r="119" spans="1:17" ht="41.45" customHeight="1">
      <c r="B119" s="305" t="s">
        <v>160</v>
      </c>
      <c r="C119" s="306">
        <v>20</v>
      </c>
      <c r="D119" s="306">
        <v>0</v>
      </c>
      <c r="E119" s="1781">
        <f>+D119+D120+D121</f>
        <v>0</v>
      </c>
    </row>
    <row r="120" spans="1:17">
      <c r="B120" s="305" t="s">
        <v>161</v>
      </c>
      <c r="C120" s="300">
        <v>30</v>
      </c>
      <c r="D120" s="337">
        <v>0</v>
      </c>
      <c r="E120" s="1561"/>
    </row>
    <row r="121" spans="1:17" ht="15.75" thickBot="1">
      <c r="B121" s="305" t="s">
        <v>162</v>
      </c>
      <c r="C121" s="307">
        <v>40</v>
      </c>
      <c r="D121" s="307">
        <v>0</v>
      </c>
      <c r="E121" s="1782"/>
    </row>
    <row r="123" spans="1:17" ht="15.75" thickBot="1"/>
    <row r="124" spans="1:17" ht="27" thickBot="1">
      <c r="B124" s="1771" t="s">
        <v>163</v>
      </c>
      <c r="C124" s="1772"/>
      <c r="D124" s="1772"/>
      <c r="E124" s="1772"/>
      <c r="F124" s="1772"/>
      <c r="G124" s="1772"/>
      <c r="H124" s="1772"/>
      <c r="I124" s="1772"/>
      <c r="J124" s="1772"/>
      <c r="K124" s="1772"/>
      <c r="L124" s="1772"/>
      <c r="M124" s="1772"/>
      <c r="N124" s="1773"/>
    </row>
    <row r="126" spans="1:17" ht="76.5" customHeight="1">
      <c r="B126" s="9" t="s">
        <v>88</v>
      </c>
      <c r="C126" s="9" t="s">
        <v>89</v>
      </c>
      <c r="D126" s="9" t="s">
        <v>90</v>
      </c>
      <c r="E126" s="9" t="s">
        <v>91</v>
      </c>
      <c r="F126" s="9" t="s">
        <v>92</v>
      </c>
      <c r="G126" s="9" t="s">
        <v>93</v>
      </c>
      <c r="H126" s="9" t="s">
        <v>94</v>
      </c>
      <c r="I126" s="9" t="s">
        <v>95</v>
      </c>
      <c r="J126" s="1522" t="s">
        <v>96</v>
      </c>
      <c r="K126" s="1529"/>
      <c r="L126" s="1523"/>
      <c r="M126" s="9" t="s">
        <v>97</v>
      </c>
      <c r="N126" s="9" t="s">
        <v>992</v>
      </c>
      <c r="O126" s="9" t="s">
        <v>993</v>
      </c>
      <c r="P126" s="1840" t="s">
        <v>79</v>
      </c>
      <c r="Q126" s="1841"/>
    </row>
    <row r="127" spans="1:17" ht="126" customHeight="1">
      <c r="B127" s="308" t="s">
        <v>1495</v>
      </c>
      <c r="C127" s="308" t="s">
        <v>6490</v>
      </c>
      <c r="D127" s="308" t="s">
        <v>6504</v>
      </c>
      <c r="E127" s="309">
        <v>1130584375</v>
      </c>
      <c r="F127" s="1222" t="s">
        <v>6505</v>
      </c>
      <c r="G127" s="309" t="s">
        <v>3645</v>
      </c>
      <c r="H127" s="932">
        <v>41446</v>
      </c>
      <c r="I127" s="310" t="s">
        <v>1881</v>
      </c>
      <c r="J127" s="289" t="s">
        <v>3521</v>
      </c>
      <c r="K127" s="290" t="s">
        <v>6506</v>
      </c>
      <c r="L127" s="291" t="s">
        <v>6507</v>
      </c>
      <c r="M127" s="265" t="s">
        <v>18</v>
      </c>
      <c r="N127" s="265" t="s">
        <v>19</v>
      </c>
      <c r="O127" s="740" t="s">
        <v>18</v>
      </c>
      <c r="P127" s="1539" t="s">
        <v>6508</v>
      </c>
      <c r="Q127" s="1539"/>
    </row>
    <row r="128" spans="1:17" ht="60.75" customHeight="1">
      <c r="B128" s="308" t="s">
        <v>1075</v>
      </c>
      <c r="C128" s="308" t="s">
        <v>6490</v>
      </c>
      <c r="D128" s="308" t="s">
        <v>6509</v>
      </c>
      <c r="E128" s="309">
        <v>66996843</v>
      </c>
      <c r="F128" s="268" t="s">
        <v>277</v>
      </c>
      <c r="G128" s="309" t="s">
        <v>3645</v>
      </c>
      <c r="H128" s="932">
        <v>36651</v>
      </c>
      <c r="I128" s="310" t="s">
        <v>1881</v>
      </c>
      <c r="J128" s="289" t="s">
        <v>1881</v>
      </c>
      <c r="K128" s="290" t="s">
        <v>1881</v>
      </c>
      <c r="L128" s="291" t="s">
        <v>1881</v>
      </c>
      <c r="M128" s="265" t="s">
        <v>18</v>
      </c>
      <c r="N128" s="265" t="s">
        <v>19</v>
      </c>
      <c r="O128" s="740" t="s">
        <v>18</v>
      </c>
      <c r="P128" s="1539" t="s">
        <v>6510</v>
      </c>
      <c r="Q128" s="1539"/>
    </row>
    <row r="129" spans="1:17" ht="95.25" customHeight="1">
      <c r="B129" s="308" t="s">
        <v>227</v>
      </c>
      <c r="C129" s="308" t="s">
        <v>6490</v>
      </c>
      <c r="D129" s="308" t="s">
        <v>3651</v>
      </c>
      <c r="E129" s="309">
        <v>29806424</v>
      </c>
      <c r="F129" s="309" t="s">
        <v>457</v>
      </c>
      <c r="G129" s="309" t="s">
        <v>1881</v>
      </c>
      <c r="H129" s="268" t="s">
        <v>1881</v>
      </c>
      <c r="I129" s="309" t="s">
        <v>1881</v>
      </c>
      <c r="J129" s="309" t="s">
        <v>1881</v>
      </c>
      <c r="K129" s="309" t="s">
        <v>1881</v>
      </c>
      <c r="L129" s="309" t="s">
        <v>1881</v>
      </c>
      <c r="M129" s="265" t="s">
        <v>18</v>
      </c>
      <c r="N129" s="265" t="s">
        <v>19</v>
      </c>
      <c r="O129" s="265" t="s">
        <v>18</v>
      </c>
      <c r="P129" s="1539" t="s">
        <v>3652</v>
      </c>
      <c r="Q129" s="1539"/>
    </row>
    <row r="130" spans="1:17" ht="95.25" customHeight="1">
      <c r="B130" s="265" t="s">
        <v>3653</v>
      </c>
      <c r="C130" s="308" t="s">
        <v>6490</v>
      </c>
      <c r="D130" s="217" t="s">
        <v>3654</v>
      </c>
      <c r="E130" s="265">
        <v>94512020</v>
      </c>
      <c r="F130" s="265" t="s">
        <v>3655</v>
      </c>
      <c r="G130" s="309" t="s">
        <v>1881</v>
      </c>
      <c r="H130" s="268" t="s">
        <v>1881</v>
      </c>
      <c r="I130" s="309" t="s">
        <v>1881</v>
      </c>
      <c r="J130" s="309" t="s">
        <v>1881</v>
      </c>
      <c r="K130" s="309" t="s">
        <v>1881</v>
      </c>
      <c r="L130" s="309" t="s">
        <v>1881</v>
      </c>
      <c r="M130" s="265" t="s">
        <v>18</v>
      </c>
      <c r="N130" s="265" t="s">
        <v>5</v>
      </c>
      <c r="O130" s="265" t="s">
        <v>5</v>
      </c>
      <c r="P130" s="1574" t="s">
        <v>3656</v>
      </c>
      <c r="Q130" s="1575"/>
    </row>
    <row r="131" spans="1:17" ht="150">
      <c r="B131" s="265" t="s">
        <v>3657</v>
      </c>
      <c r="C131" s="308" t="s">
        <v>6490</v>
      </c>
      <c r="D131" s="217" t="s">
        <v>3658</v>
      </c>
      <c r="E131" s="265">
        <v>94525376</v>
      </c>
      <c r="F131" s="265" t="s">
        <v>1751</v>
      </c>
      <c r="G131" s="265" t="s">
        <v>3659</v>
      </c>
      <c r="H131" s="172">
        <v>38444</v>
      </c>
      <c r="I131" s="265" t="s">
        <v>5</v>
      </c>
      <c r="J131" s="265" t="s">
        <v>3521</v>
      </c>
      <c r="K131" s="298" t="s">
        <v>3660</v>
      </c>
      <c r="L131" s="217" t="s">
        <v>3661</v>
      </c>
      <c r="M131" s="265" t="s">
        <v>18</v>
      </c>
      <c r="N131" s="265" t="s">
        <v>5</v>
      </c>
      <c r="O131" s="265" t="s">
        <v>5</v>
      </c>
      <c r="P131" s="1574" t="s">
        <v>3656</v>
      </c>
      <c r="Q131" s="1575"/>
    </row>
    <row r="132" spans="1:17" ht="105">
      <c r="B132" s="265" t="s">
        <v>3662</v>
      </c>
      <c r="C132" s="265" t="s">
        <v>1185</v>
      </c>
      <c r="D132" s="217" t="s">
        <v>3663</v>
      </c>
      <c r="E132" s="265">
        <v>1017194043</v>
      </c>
      <c r="F132" s="265" t="s">
        <v>749</v>
      </c>
      <c r="G132" s="265" t="s">
        <v>3664</v>
      </c>
      <c r="H132" s="172" t="s">
        <v>1881</v>
      </c>
      <c r="I132" s="265" t="s">
        <v>5</v>
      </c>
      <c r="J132" s="265" t="s">
        <v>3521</v>
      </c>
      <c r="K132" s="298" t="s">
        <v>3665</v>
      </c>
      <c r="L132" s="217" t="s">
        <v>3666</v>
      </c>
      <c r="M132" s="265" t="s">
        <v>18</v>
      </c>
      <c r="N132" s="265" t="s">
        <v>5</v>
      </c>
      <c r="O132" s="265" t="s">
        <v>5</v>
      </c>
      <c r="P132" s="1574" t="s">
        <v>3656</v>
      </c>
      <c r="Q132" s="1575"/>
    </row>
    <row r="133" spans="1:17">
      <c r="A133" s="257"/>
      <c r="B133" s="257"/>
      <c r="C133" s="257"/>
      <c r="D133" s="257"/>
      <c r="E133" s="257"/>
      <c r="F133" s="1226"/>
      <c r="G133" s="257"/>
      <c r="H133" s="800"/>
      <c r="I133" s="257"/>
      <c r="J133" s="257"/>
      <c r="K133" s="801"/>
      <c r="L133" s="456"/>
      <c r="M133" s="257"/>
      <c r="N133" s="257"/>
      <c r="O133" s="257"/>
      <c r="P133" s="261"/>
      <c r="Q133" s="261"/>
    </row>
    <row r="134" spans="1:17" ht="15.75" thickBot="1">
      <c r="A134" s="257"/>
      <c r="B134" s="257"/>
      <c r="C134" s="257"/>
      <c r="D134" s="257"/>
      <c r="E134" s="257"/>
      <c r="F134" s="1226"/>
      <c r="G134" s="257"/>
      <c r="H134" s="800"/>
      <c r="I134" s="257"/>
      <c r="J134" s="257"/>
      <c r="K134" s="801"/>
      <c r="L134" s="456"/>
      <c r="M134" s="257"/>
      <c r="N134" s="257"/>
      <c r="O134" s="257"/>
      <c r="P134" s="261"/>
      <c r="Q134" s="261"/>
    </row>
    <row r="135" spans="1:17" ht="54" customHeight="1" thickBot="1">
      <c r="B135" s="1227" t="s">
        <v>17</v>
      </c>
      <c r="C135" s="1228" t="s">
        <v>157</v>
      </c>
      <c r="D135" s="1229" t="s">
        <v>158</v>
      </c>
      <c r="E135" s="1230" t="s">
        <v>28</v>
      </c>
      <c r="F135" s="1231" t="s">
        <v>228</v>
      </c>
      <c r="G135" s="26"/>
    </row>
    <row r="136" spans="1:17" ht="120.75" customHeight="1">
      <c r="B136" s="1839" t="s">
        <v>229</v>
      </c>
      <c r="C136" s="1232" t="s">
        <v>230</v>
      </c>
      <c r="D136" s="297">
        <v>25</v>
      </c>
      <c r="E136" s="297"/>
      <c r="F136" s="1541">
        <f>+E136+E137+E138</f>
        <v>0</v>
      </c>
      <c r="G136" s="27"/>
    </row>
    <row r="137" spans="1:17" ht="76.150000000000006" customHeight="1">
      <c r="B137" s="1783"/>
      <c r="C137" s="311" t="s">
        <v>231</v>
      </c>
      <c r="D137" s="395">
        <v>25</v>
      </c>
      <c r="E137" s="337"/>
      <c r="F137" s="1542"/>
      <c r="G137" s="27"/>
    </row>
    <row r="138" spans="1:17" ht="69" customHeight="1">
      <c r="B138" s="1783"/>
      <c r="C138" s="311" t="s">
        <v>232</v>
      </c>
      <c r="D138" s="337">
        <v>10</v>
      </c>
      <c r="E138" s="337"/>
      <c r="F138" s="1543"/>
      <c r="G138" s="27"/>
    </row>
    <row r="139" spans="1:17">
      <c r="C139"/>
    </row>
    <row r="141" spans="1:17">
      <c r="B141" s="8" t="s">
        <v>233</v>
      </c>
    </row>
    <row r="144" spans="1:17">
      <c r="B144" s="264" t="s">
        <v>17</v>
      </c>
      <c r="C144" s="264" t="s">
        <v>27</v>
      </c>
      <c r="D144" s="146" t="s">
        <v>28</v>
      </c>
      <c r="E144" s="146" t="s">
        <v>29</v>
      </c>
    </row>
    <row r="145" spans="2:5" ht="28.5">
      <c r="B145" s="269" t="s">
        <v>1076</v>
      </c>
      <c r="C145" s="270">
        <v>40</v>
      </c>
      <c r="D145" s="337">
        <f>+E119</f>
        <v>0</v>
      </c>
      <c r="E145" s="1560">
        <f>+D145+D146</f>
        <v>0</v>
      </c>
    </row>
    <row r="146" spans="2:5" ht="42.75">
      <c r="B146" s="269" t="s">
        <v>1077</v>
      </c>
      <c r="C146" s="270">
        <v>60</v>
      </c>
      <c r="D146" s="337">
        <f>+F136</f>
        <v>0</v>
      </c>
      <c r="E146" s="1562"/>
    </row>
  </sheetData>
  <mergeCells count="109">
    <mergeCell ref="P130:Q130"/>
    <mergeCell ref="P131:Q131"/>
    <mergeCell ref="P132:Q132"/>
    <mergeCell ref="B136:B138"/>
    <mergeCell ref="F136:F138"/>
    <mergeCell ref="E145:E146"/>
    <mergeCell ref="B124:N124"/>
    <mergeCell ref="J126:L126"/>
    <mergeCell ref="P126:Q126"/>
    <mergeCell ref="P127:Q127"/>
    <mergeCell ref="P128:Q128"/>
    <mergeCell ref="P129:Q129"/>
    <mergeCell ref="D101:E101"/>
    <mergeCell ref="D102:E102"/>
    <mergeCell ref="B105:N105"/>
    <mergeCell ref="O105:P105"/>
    <mergeCell ref="B108:N108"/>
    <mergeCell ref="E119:E121"/>
    <mergeCell ref="H97:H98"/>
    <mergeCell ref="I97:I98"/>
    <mergeCell ref="M97:M98"/>
    <mergeCell ref="N97:N98"/>
    <mergeCell ref="O97:O98"/>
    <mergeCell ref="P97:Q98"/>
    <mergeCell ref="P92:Q92"/>
    <mergeCell ref="P93:Q93"/>
    <mergeCell ref="P95:Q95"/>
    <mergeCell ref="P96:Q96"/>
    <mergeCell ref="B97:B98"/>
    <mergeCell ref="C97:C98"/>
    <mergeCell ref="D97:D98"/>
    <mergeCell ref="E97:E98"/>
    <mergeCell ref="F97:F98"/>
    <mergeCell ref="G97:G98"/>
    <mergeCell ref="H86:H93"/>
    <mergeCell ref="I86:I93"/>
    <mergeCell ref="O86:O93"/>
    <mergeCell ref="P86:Q86"/>
    <mergeCell ref="M87:M93"/>
    <mergeCell ref="P87:Q87"/>
    <mergeCell ref="P88:Q88"/>
    <mergeCell ref="P89:Q89"/>
    <mergeCell ref="P90:Q90"/>
    <mergeCell ref="P91:Q91"/>
    <mergeCell ref="B86:B93"/>
    <mergeCell ref="C86:C93"/>
    <mergeCell ref="D86:D93"/>
    <mergeCell ref="E86:E93"/>
    <mergeCell ref="M80:M82"/>
    <mergeCell ref="O80:O82"/>
    <mergeCell ref="P80:Q80"/>
    <mergeCell ref="P81:Q81"/>
    <mergeCell ref="P82:Q82"/>
    <mergeCell ref="O83:O85"/>
    <mergeCell ref="P83:Q83"/>
    <mergeCell ref="P84:Q84"/>
    <mergeCell ref="P85:Q85"/>
    <mergeCell ref="B80:B82"/>
    <mergeCell ref="C80:C82"/>
    <mergeCell ref="D80:D82"/>
    <mergeCell ref="E80:E82"/>
    <mergeCell ref="F80:F82"/>
    <mergeCell ref="G80:G82"/>
    <mergeCell ref="H80:H82"/>
    <mergeCell ref="I80:I82"/>
    <mergeCell ref="F86:F93"/>
    <mergeCell ref="G86:G93"/>
    <mergeCell ref="O61:P61"/>
    <mergeCell ref="O62:P62"/>
    <mergeCell ref="B68:N68"/>
    <mergeCell ref="J71:L71"/>
    <mergeCell ref="P71:Q71"/>
    <mergeCell ref="B72:B79"/>
    <mergeCell ref="C72:C79"/>
    <mergeCell ref="D72:D79"/>
    <mergeCell ref="E72:E79"/>
    <mergeCell ref="F72:F79"/>
    <mergeCell ref="P72:Q72"/>
    <mergeCell ref="P73:Q73"/>
    <mergeCell ref="P74:Q74"/>
    <mergeCell ref="P75:Q75"/>
    <mergeCell ref="P76:Q76"/>
    <mergeCell ref="P77:Q77"/>
    <mergeCell ref="G72:G79"/>
    <mergeCell ref="H72:H79"/>
    <mergeCell ref="I72:I79"/>
    <mergeCell ref="M72:M79"/>
    <mergeCell ref="N72:N79"/>
    <mergeCell ref="O72:O79"/>
    <mergeCell ref="P78:Q78"/>
    <mergeCell ref="P79:Q79"/>
    <mergeCell ref="F54:R54"/>
    <mergeCell ref="C56:N56"/>
    <mergeCell ref="B58:N58"/>
    <mergeCell ref="C10:E10"/>
    <mergeCell ref="B14:C15"/>
    <mergeCell ref="B16:C16"/>
    <mergeCell ref="E24:Q24"/>
    <mergeCell ref="E35:E36"/>
    <mergeCell ref="M38:N38"/>
    <mergeCell ref="B2:P2"/>
    <mergeCell ref="B4:P4"/>
    <mergeCell ref="C6:N6"/>
    <mergeCell ref="C7:N7"/>
    <mergeCell ref="C8:N8"/>
    <mergeCell ref="C9:N9"/>
    <mergeCell ref="B52:B53"/>
    <mergeCell ref="C52:C53"/>
    <mergeCell ref="D52:E52"/>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s>
  <pageMargins left="0.7" right="0.7" top="0.75" bottom="0.75" header="0.3" footer="0.3"/>
  <pageSetup orientation="portrait"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zoomScale="55" zoomScaleNormal="55"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4.57031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26</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26</v>
      </c>
      <c r="E15" s="251">
        <v>1670624800</v>
      </c>
      <c r="F15" s="753">
        <v>800</v>
      </c>
      <c r="G15" s="316"/>
      <c r="I15" s="252"/>
      <c r="J15" s="252"/>
      <c r="K15" s="252"/>
      <c r="L15" s="252"/>
      <c r="M15" s="252"/>
      <c r="N15" s="2"/>
    </row>
    <row r="16" spans="2:16" ht="15.75" thickBot="1">
      <c r="B16" s="1765" t="s">
        <v>13</v>
      </c>
      <c r="C16" s="1766"/>
      <c r="D16" s="249"/>
      <c r="E16" s="3">
        <v>1670624800</v>
      </c>
      <c r="F16" s="754">
        <v>800</v>
      </c>
      <c r="G16" s="316"/>
      <c r="H16" s="253"/>
      <c r="I16" s="248"/>
      <c r="J16" s="248"/>
      <c r="K16" s="248"/>
      <c r="L16" s="248"/>
      <c r="M16" s="248"/>
      <c r="N16" s="254"/>
    </row>
    <row r="17" spans="1:17" ht="45.75" thickBot="1">
      <c r="A17" s="255"/>
      <c r="B17" s="256" t="s">
        <v>14</v>
      </c>
      <c r="C17" s="256" t="s">
        <v>15</v>
      </c>
      <c r="E17" s="250"/>
      <c r="F17" s="250"/>
      <c r="G17" s="250"/>
      <c r="H17" s="250"/>
      <c r="I17" s="257"/>
      <c r="J17" s="257"/>
      <c r="K17" s="257"/>
      <c r="L17" s="257"/>
      <c r="M17" s="257"/>
    </row>
    <row r="18" spans="1:17" ht="15.75" thickBot="1">
      <c r="A18" s="258">
        <v>1</v>
      </c>
      <c r="C18" s="755">
        <f>+F16*0.8</f>
        <v>640</v>
      </c>
      <c r="D18" s="224"/>
      <c r="E18" s="225">
        <f>E16</f>
        <v>1670624800</v>
      </c>
      <c r="F18" s="7"/>
      <c r="G18" s="7"/>
      <c r="H18" s="7"/>
      <c r="I18" s="260"/>
      <c r="J18" s="260"/>
      <c r="K18" s="260"/>
      <c r="L18" s="260"/>
      <c r="M18" s="260"/>
    </row>
    <row r="19" spans="1:17">
      <c r="A19" s="261"/>
      <c r="C19" s="748"/>
      <c r="D19" s="224"/>
      <c r="E19" s="508"/>
      <c r="F19" s="7"/>
      <c r="G19" s="7"/>
      <c r="H19" s="7"/>
      <c r="I19" s="260"/>
      <c r="J19" s="260"/>
      <c r="K19" s="260"/>
      <c r="L19" s="260"/>
      <c r="M19" s="260"/>
    </row>
    <row r="20" spans="1:17">
      <c r="A20" s="261"/>
      <c r="C20" s="748"/>
      <c r="D20" s="224"/>
      <c r="E20" s="508"/>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c r="A24" s="261"/>
      <c r="B24" s="265" t="s">
        <v>20</v>
      </c>
      <c r="C24" s="337" t="s">
        <v>21</v>
      </c>
      <c r="D24" s="337"/>
      <c r="E24" s="1810"/>
      <c r="F24" s="1811"/>
      <c r="G24" s="1811"/>
      <c r="H24" s="1811"/>
      <c r="I24" s="1811"/>
      <c r="J24" s="1811"/>
      <c r="K24" s="1811"/>
      <c r="L24" s="1811"/>
      <c r="M24" s="1811"/>
      <c r="N24" s="1811"/>
      <c r="O24" s="1811"/>
      <c r="P24" s="1811"/>
      <c r="Q24" s="1811"/>
    </row>
    <row r="25" spans="1:17">
      <c r="A25" s="261"/>
      <c r="B25" s="265" t="s">
        <v>22</v>
      </c>
      <c r="C25" s="337" t="s">
        <v>21</v>
      </c>
      <c r="D25" s="337"/>
      <c r="E25"/>
      <c r="F25"/>
      <c r="G25"/>
      <c r="H25"/>
      <c r="I25" s="248"/>
      <c r="J25" s="248"/>
      <c r="K25" s="248"/>
      <c r="L25" s="248"/>
      <c r="M25" s="248"/>
      <c r="N25" s="2"/>
    </row>
    <row r="26" spans="1:17">
      <c r="A26" s="261"/>
      <c r="B26" s="265" t="s">
        <v>23</v>
      </c>
      <c r="C26" s="337" t="s">
        <v>21</v>
      </c>
      <c r="D26" s="337"/>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5" t="s">
        <v>240</v>
      </c>
      <c r="C28" s="337" t="s">
        <v>21</v>
      </c>
      <c r="D28" s="337"/>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c r="C30"/>
      <c r="D30"/>
      <c r="E30"/>
      <c r="F30"/>
      <c r="G30"/>
      <c r="H30"/>
      <c r="I30" s="248"/>
      <c r="J30" s="248"/>
      <c r="K30" s="248"/>
      <c r="L30" s="248"/>
      <c r="M30" s="248"/>
      <c r="N30" s="2"/>
    </row>
    <row r="31" spans="1:17">
      <c r="A31" s="261"/>
      <c r="B31" s="8" t="s">
        <v>26</v>
      </c>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c r="C33"/>
      <c r="D33"/>
      <c r="E33"/>
      <c r="F33"/>
      <c r="G33"/>
      <c r="H33"/>
      <c r="I33" s="248"/>
      <c r="J33" s="248"/>
      <c r="K33" s="248"/>
      <c r="L33" s="248"/>
      <c r="M33" s="248"/>
      <c r="N33" s="2"/>
    </row>
    <row r="34" spans="1:26">
      <c r="A34" s="261"/>
      <c r="B34" s="264" t="s">
        <v>17</v>
      </c>
      <c r="C34" s="264" t="s">
        <v>27</v>
      </c>
      <c r="D34" s="146" t="s">
        <v>28</v>
      </c>
      <c r="E34" s="146" t="s">
        <v>29</v>
      </c>
      <c r="F34"/>
      <c r="G34"/>
      <c r="H34"/>
      <c r="I34" s="248"/>
      <c r="J34" s="248"/>
      <c r="K34" s="248"/>
      <c r="L34" s="248"/>
      <c r="M34" s="248"/>
      <c r="N34" s="2"/>
    </row>
    <row r="35" spans="1:26" ht="28.5">
      <c r="A35" s="261"/>
      <c r="B35" s="269" t="s">
        <v>30</v>
      </c>
      <c r="C35" s="270">
        <v>40</v>
      </c>
      <c r="D35" s="337">
        <v>0</v>
      </c>
      <c r="E35" s="1560">
        <f>+D35+D36</f>
        <v>25</v>
      </c>
      <c r="F35"/>
      <c r="G35"/>
      <c r="H35"/>
      <c r="I35" s="248"/>
      <c r="J35" s="248"/>
      <c r="K35" s="248"/>
      <c r="L35" s="248"/>
      <c r="M35" s="248"/>
      <c r="N35" s="2"/>
    </row>
    <row r="36" spans="1:26" ht="42.75">
      <c r="A36" s="261"/>
      <c r="B36" s="269" t="s">
        <v>31</v>
      </c>
      <c r="C36" s="270">
        <v>60</v>
      </c>
      <c r="D36" s="337">
        <v>25</v>
      </c>
      <c r="E36" s="1562"/>
      <c r="F36"/>
      <c r="G36"/>
      <c r="H36"/>
      <c r="I36" s="248"/>
      <c r="J36" s="248"/>
      <c r="K36" s="248"/>
      <c r="L36" s="248"/>
      <c r="M36" s="248"/>
      <c r="N36" s="2"/>
    </row>
    <row r="37" spans="1:26">
      <c r="A37" s="261"/>
      <c r="C37" s="262"/>
      <c r="D37" s="252"/>
      <c r="E37" s="263"/>
      <c r="F37" s="7"/>
      <c r="G37" s="7"/>
      <c r="H37" s="7"/>
      <c r="I37" s="260"/>
      <c r="J37" s="260"/>
      <c r="K37" s="260"/>
      <c r="L37" s="260"/>
      <c r="M37" s="260"/>
    </row>
    <row r="38" spans="1:26">
      <c r="A38" s="261"/>
      <c r="C38" s="262"/>
      <c r="D38" s="252"/>
      <c r="E38" s="263"/>
      <c r="F38" s="7"/>
      <c r="G38" s="7"/>
      <c r="H38" s="7"/>
      <c r="I38" s="260"/>
      <c r="J38" s="260"/>
      <c r="K38" s="260"/>
      <c r="L38" s="260"/>
      <c r="M38" s="260"/>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96" customHeight="1">
      <c r="A42" s="14">
        <v>1</v>
      </c>
      <c r="B42" s="15" t="s">
        <v>3521</v>
      </c>
      <c r="C42" s="16" t="s">
        <v>3521</v>
      </c>
      <c r="D42" s="16" t="s">
        <v>3522</v>
      </c>
      <c r="E42" s="756" t="s">
        <v>3523</v>
      </c>
      <c r="F42" s="757" t="s">
        <v>18</v>
      </c>
      <c r="G42" s="758" t="s">
        <v>5</v>
      </c>
      <c r="H42" s="759">
        <v>40070</v>
      </c>
      <c r="I42" s="759">
        <v>40178</v>
      </c>
      <c r="J42" s="760" t="s">
        <v>19</v>
      </c>
      <c r="K42" s="761">
        <f>(DAYS360(H42,I42))/30</f>
        <v>3.5666666666666669</v>
      </c>
      <c r="L42" s="762">
        <v>0</v>
      </c>
      <c r="M42" s="756">
        <v>5276</v>
      </c>
      <c r="N42" s="763" t="s">
        <v>5</v>
      </c>
      <c r="O42" s="764">
        <v>581476721</v>
      </c>
      <c r="P42" s="765" t="s">
        <v>3524</v>
      </c>
      <c r="Q42" s="766"/>
      <c r="R42" s="279"/>
      <c r="S42" s="279"/>
      <c r="T42" s="279"/>
      <c r="U42" s="279"/>
      <c r="V42" s="279"/>
      <c r="W42" s="279"/>
      <c r="X42" s="279"/>
      <c r="Y42" s="279"/>
      <c r="Z42" s="279"/>
    </row>
    <row r="43" spans="1:26" s="147" customFormat="1" ht="63.75">
      <c r="A43" s="14" t="e">
        <f>+#REF!+1</f>
        <v>#REF!</v>
      </c>
      <c r="B43" s="15" t="s">
        <v>3521</v>
      </c>
      <c r="C43" s="16" t="s">
        <v>3521</v>
      </c>
      <c r="D43" s="15" t="s">
        <v>3525</v>
      </c>
      <c r="E43" s="756" t="s">
        <v>3526</v>
      </c>
      <c r="F43" s="757" t="s">
        <v>18</v>
      </c>
      <c r="G43" s="757" t="s">
        <v>5</v>
      </c>
      <c r="H43" s="759">
        <v>40499</v>
      </c>
      <c r="I43" s="759">
        <v>40543</v>
      </c>
      <c r="J43" s="760" t="s">
        <v>19</v>
      </c>
      <c r="K43" s="761">
        <f>(DAYS360(H43,I43))/30</f>
        <v>1.4666666666666666</v>
      </c>
      <c r="L43" s="762">
        <v>0</v>
      </c>
      <c r="M43" s="756">
        <v>4678</v>
      </c>
      <c r="N43" s="763" t="s">
        <v>5</v>
      </c>
      <c r="O43" s="764">
        <v>689188912</v>
      </c>
      <c r="P43" s="765" t="s">
        <v>3527</v>
      </c>
      <c r="Q43" s="766"/>
      <c r="R43" s="279"/>
      <c r="S43" s="279"/>
      <c r="T43" s="279"/>
      <c r="U43" s="279"/>
      <c r="V43" s="279"/>
      <c r="W43" s="279"/>
      <c r="X43" s="279"/>
      <c r="Y43" s="279"/>
      <c r="Z43" s="279"/>
    </row>
    <row r="44" spans="1:26" s="147" customFormat="1" ht="63.75">
      <c r="A44" s="14" t="e">
        <f>+A43+1</f>
        <v>#REF!</v>
      </c>
      <c r="B44" s="15" t="s">
        <v>3521</v>
      </c>
      <c r="C44" s="16" t="s">
        <v>3521</v>
      </c>
      <c r="D44" s="16" t="s">
        <v>3522</v>
      </c>
      <c r="E44" s="756" t="s">
        <v>3528</v>
      </c>
      <c r="F44" s="757" t="s">
        <v>18</v>
      </c>
      <c r="G44" s="757" t="s">
        <v>5</v>
      </c>
      <c r="H44" s="759">
        <v>40617</v>
      </c>
      <c r="I44" s="759">
        <v>40908</v>
      </c>
      <c r="J44" s="760" t="s">
        <v>19</v>
      </c>
      <c r="K44" s="761">
        <f>(DAYS360(H44,I44))/30</f>
        <v>9.5333333333333332</v>
      </c>
      <c r="L44" s="762">
        <v>0</v>
      </c>
      <c r="M44" s="756">
        <v>2935</v>
      </c>
      <c r="N44" s="763" t="s">
        <v>5</v>
      </c>
      <c r="O44" s="764">
        <v>2409283383</v>
      </c>
      <c r="P44" s="765" t="s">
        <v>3529</v>
      </c>
      <c r="Q44" s="766"/>
      <c r="R44" s="279"/>
      <c r="S44" s="279"/>
      <c r="T44" s="279"/>
      <c r="U44" s="279"/>
      <c r="V44" s="279"/>
      <c r="W44" s="279"/>
      <c r="X44" s="279"/>
      <c r="Y44" s="279"/>
      <c r="Z44" s="279"/>
    </row>
    <row r="45" spans="1:26" s="147" customFormat="1" ht="51">
      <c r="A45" s="14" t="e">
        <f>+#REF!+1</f>
        <v>#REF!</v>
      </c>
      <c r="B45" s="15" t="s">
        <v>3521</v>
      </c>
      <c r="C45" s="16" t="s">
        <v>3521</v>
      </c>
      <c r="D45" s="16" t="s">
        <v>3522</v>
      </c>
      <c r="E45" s="756">
        <v>1274</v>
      </c>
      <c r="F45" s="757" t="s">
        <v>18</v>
      </c>
      <c r="G45" s="757" t="s">
        <v>5</v>
      </c>
      <c r="H45" s="759">
        <v>41061</v>
      </c>
      <c r="I45" s="759">
        <v>41274</v>
      </c>
      <c r="J45" s="760" t="s">
        <v>19</v>
      </c>
      <c r="K45" s="761">
        <f>(DAYS360(H45,I45))/30</f>
        <v>7</v>
      </c>
      <c r="L45" s="762">
        <v>0</v>
      </c>
      <c r="M45" s="756">
        <v>2000</v>
      </c>
      <c r="N45" s="763" t="s">
        <v>5</v>
      </c>
      <c r="O45" s="764">
        <v>1082274954</v>
      </c>
      <c r="P45" s="765" t="s">
        <v>3530</v>
      </c>
      <c r="Q45" s="766"/>
      <c r="R45" s="279"/>
      <c r="S45" s="279"/>
      <c r="T45" s="279"/>
      <c r="U45" s="279"/>
      <c r="V45" s="279"/>
      <c r="W45" s="279"/>
      <c r="X45" s="279"/>
      <c r="Y45" s="279"/>
      <c r="Z45" s="279"/>
    </row>
    <row r="46" spans="1:26" s="147" customFormat="1" ht="63.75">
      <c r="A46" s="14" t="e">
        <f>+A45+1</f>
        <v>#REF!</v>
      </c>
      <c r="B46" s="15" t="s">
        <v>3521</v>
      </c>
      <c r="C46" s="16" t="s">
        <v>3521</v>
      </c>
      <c r="D46" s="16" t="s">
        <v>3522</v>
      </c>
      <c r="E46" s="756" t="s">
        <v>3531</v>
      </c>
      <c r="F46" s="757" t="s">
        <v>18</v>
      </c>
      <c r="G46" s="757" t="s">
        <v>5</v>
      </c>
      <c r="H46" s="759">
        <v>41472</v>
      </c>
      <c r="I46" s="759">
        <v>41639</v>
      </c>
      <c r="J46" s="760" t="s">
        <v>19</v>
      </c>
      <c r="K46" s="761">
        <f>(DAYS360(H46,I46))/30</f>
        <v>5.4666666666666668</v>
      </c>
      <c r="L46" s="762">
        <v>0</v>
      </c>
      <c r="M46" s="756">
        <v>3865</v>
      </c>
      <c r="N46" s="763" t="s">
        <v>5</v>
      </c>
      <c r="O46" s="764">
        <v>1514919480</v>
      </c>
      <c r="P46" s="765" t="s">
        <v>3532</v>
      </c>
      <c r="Q46" s="766"/>
      <c r="R46" s="279"/>
      <c r="S46" s="279"/>
      <c r="T46" s="279"/>
      <c r="U46" s="279"/>
      <c r="V46" s="279"/>
      <c r="W46" s="279"/>
      <c r="X46" s="279"/>
      <c r="Y46" s="279"/>
      <c r="Z46" s="279"/>
    </row>
    <row r="47" spans="1:26" s="147" customFormat="1">
      <c r="A47" s="14"/>
      <c r="B47" s="17" t="s">
        <v>29</v>
      </c>
      <c r="C47" s="16"/>
      <c r="D47" s="15"/>
      <c r="E47" s="767"/>
      <c r="F47" s="757"/>
      <c r="G47" s="757"/>
      <c r="H47" s="757"/>
      <c r="I47" s="760"/>
      <c r="J47" s="760"/>
      <c r="K47" s="768">
        <f>SUM(K42:K46)</f>
        <v>27.033333333333331</v>
      </c>
      <c r="L47" s="768">
        <f>SUM(L42:L46)</f>
        <v>0</v>
      </c>
      <c r="M47" s="769">
        <f>SUM(M42:M46)</f>
        <v>18754</v>
      </c>
      <c r="N47" s="768">
        <f>SUM(N42:N46)</f>
        <v>0</v>
      </c>
      <c r="O47" s="764"/>
      <c r="P47" s="764"/>
      <c r="Q47" s="770"/>
    </row>
    <row r="48" spans="1:26" s="284" customFormat="1">
      <c r="E48" s="285"/>
    </row>
    <row r="49" spans="2:18" s="284" customFormat="1">
      <c r="B49" s="1550" t="s">
        <v>57</v>
      </c>
      <c r="C49" s="1550" t="s">
        <v>58</v>
      </c>
      <c r="D49" s="1552" t="s">
        <v>59</v>
      </c>
      <c r="E49" s="1552"/>
    </row>
    <row r="50" spans="2:18" s="284" customFormat="1">
      <c r="B50" s="1551"/>
      <c r="C50" s="1551"/>
      <c r="D50" s="324" t="s">
        <v>60</v>
      </c>
      <c r="E50" s="325" t="s">
        <v>61</v>
      </c>
    </row>
    <row r="51" spans="2:18" s="284" customFormat="1" ht="30.6" customHeight="1">
      <c r="B51" s="19" t="s">
        <v>62</v>
      </c>
      <c r="C51" s="286">
        <f>+K47</f>
        <v>27.033333333333331</v>
      </c>
      <c r="D51" s="300" t="s">
        <v>21</v>
      </c>
      <c r="E51" s="300"/>
      <c r="F51" s="1810"/>
      <c r="G51" s="1811"/>
      <c r="H51" s="1811"/>
      <c r="I51" s="1811"/>
      <c r="J51" s="1811"/>
      <c r="K51" s="1811"/>
      <c r="L51" s="1811"/>
      <c r="M51" s="1811"/>
      <c r="N51" s="1811"/>
      <c r="O51" s="1811"/>
      <c r="P51" s="1811"/>
      <c r="Q51" s="1811"/>
      <c r="R51" s="1811"/>
    </row>
    <row r="52" spans="2:18" s="284" customFormat="1" ht="30" customHeight="1">
      <c r="B52" s="19" t="s">
        <v>64</v>
      </c>
      <c r="C52" s="286">
        <f>+M47</f>
        <v>18754</v>
      </c>
      <c r="D52" s="300" t="s">
        <v>21</v>
      </c>
      <c r="E52" s="300"/>
    </row>
    <row r="53" spans="2:18" s="284" customFormat="1">
      <c r="B53" s="288"/>
      <c r="C53" s="1769"/>
      <c r="D53" s="1769"/>
      <c r="E53" s="1769"/>
      <c r="F53" s="1769"/>
      <c r="G53" s="1769"/>
      <c r="H53" s="1769"/>
      <c r="I53" s="1769"/>
      <c r="J53" s="1769"/>
      <c r="K53" s="1769"/>
      <c r="L53" s="1769"/>
      <c r="M53" s="1769"/>
      <c r="N53" s="1769"/>
    </row>
    <row r="54" spans="2:18" ht="28.15" customHeight="1" thickBot="1"/>
    <row r="55" spans="2:18" ht="27" thickBot="1">
      <c r="B55" s="1770" t="s">
        <v>65</v>
      </c>
      <c r="C55" s="1770"/>
      <c r="D55" s="1770"/>
      <c r="E55" s="1770"/>
      <c r="F55" s="1770"/>
      <c r="G55" s="1770"/>
      <c r="H55" s="1770"/>
      <c r="I55" s="1770"/>
      <c r="J55" s="1770"/>
      <c r="K55" s="1770"/>
      <c r="L55" s="1770"/>
      <c r="M55" s="1770"/>
      <c r="N55" s="1770"/>
    </row>
    <row r="58" spans="2:18" ht="109.5" customHeight="1">
      <c r="B58" s="9" t="s">
        <v>66</v>
      </c>
      <c r="C58" s="22" t="s">
        <v>67</v>
      </c>
      <c r="D58" s="22" t="s">
        <v>68</v>
      </c>
      <c r="E58" s="22" t="s">
        <v>69</v>
      </c>
      <c r="F58" s="22" t="s">
        <v>70</v>
      </c>
      <c r="G58" s="22" t="s">
        <v>71</v>
      </c>
      <c r="H58" s="22" t="s">
        <v>72</v>
      </c>
      <c r="I58" s="22" t="s">
        <v>73</v>
      </c>
      <c r="J58" s="22" t="s">
        <v>74</v>
      </c>
      <c r="K58" s="22" t="s">
        <v>75</v>
      </c>
      <c r="L58" s="22" t="s">
        <v>76</v>
      </c>
      <c r="M58" s="23" t="s">
        <v>77</v>
      </c>
      <c r="N58" s="23" t="s">
        <v>78</v>
      </c>
      <c r="O58" s="1522" t="s">
        <v>79</v>
      </c>
      <c r="P58" s="1523"/>
      <c r="Q58" s="22" t="s">
        <v>80</v>
      </c>
    </row>
    <row r="59" spans="2:18">
      <c r="B59" s="309" t="s">
        <v>81</v>
      </c>
      <c r="C59" s="309" t="s">
        <v>251</v>
      </c>
      <c r="D59" s="310" t="s">
        <v>3533</v>
      </c>
      <c r="E59" s="310">
        <v>800</v>
      </c>
      <c r="F59" s="196" t="s">
        <v>5</v>
      </c>
      <c r="G59" s="196" t="s">
        <v>5</v>
      </c>
      <c r="H59" s="196" t="s">
        <v>5</v>
      </c>
      <c r="I59" s="291" t="s">
        <v>18</v>
      </c>
      <c r="J59" s="291" t="s">
        <v>18</v>
      </c>
      <c r="K59" s="265" t="s">
        <v>18</v>
      </c>
      <c r="L59" s="265" t="s">
        <v>18</v>
      </c>
      <c r="M59" s="265" t="s">
        <v>18</v>
      </c>
      <c r="N59" s="265" t="s">
        <v>18</v>
      </c>
      <c r="O59" s="1767"/>
      <c r="P59" s="1768"/>
      <c r="Q59" s="265" t="s">
        <v>18</v>
      </c>
    </row>
    <row r="60" spans="2:18">
      <c r="B60" s="236" t="s">
        <v>84</v>
      </c>
    </row>
    <row r="61" spans="2:18">
      <c r="B61" s="236" t="s">
        <v>85</v>
      </c>
    </row>
    <row r="62" spans="2:18">
      <c r="B62" s="236" t="s">
        <v>86</v>
      </c>
    </row>
    <row r="64" spans="2:18" ht="15.75" thickBot="1"/>
    <row r="65" spans="2:17" ht="27" thickBot="1">
      <c r="B65" s="1771" t="s">
        <v>87</v>
      </c>
      <c r="C65" s="1772"/>
      <c r="D65" s="1772"/>
      <c r="E65" s="1772"/>
      <c r="F65" s="1772"/>
      <c r="G65" s="1772"/>
      <c r="H65" s="1772"/>
      <c r="I65" s="1772"/>
      <c r="J65" s="1772"/>
      <c r="K65" s="1772"/>
      <c r="L65" s="1772"/>
      <c r="M65" s="1772"/>
      <c r="N65" s="1773"/>
    </row>
    <row r="68" spans="2:17" ht="76.5" customHeight="1">
      <c r="B68" s="9" t="s">
        <v>88</v>
      </c>
      <c r="C68" s="9" t="s">
        <v>89</v>
      </c>
      <c r="D68" s="9" t="s">
        <v>90</v>
      </c>
      <c r="E68" s="9" t="s">
        <v>91</v>
      </c>
      <c r="F68" s="9" t="s">
        <v>92</v>
      </c>
      <c r="G68" s="9" t="s">
        <v>93</v>
      </c>
      <c r="H68" s="9" t="s">
        <v>94</v>
      </c>
      <c r="I68" s="9" t="s">
        <v>95</v>
      </c>
      <c r="J68" s="1522" t="s">
        <v>96</v>
      </c>
      <c r="K68" s="1529"/>
      <c r="L68" s="1523"/>
      <c r="M68" s="9" t="s">
        <v>97</v>
      </c>
      <c r="N68" s="9" t="s">
        <v>992</v>
      </c>
      <c r="O68" s="9" t="s">
        <v>993</v>
      </c>
      <c r="P68" s="1522" t="s">
        <v>79</v>
      </c>
      <c r="Q68" s="1523"/>
    </row>
    <row r="69" spans="2:17" ht="67.5" customHeight="1">
      <c r="B69" s="1797" t="s">
        <v>356</v>
      </c>
      <c r="C69" s="1797" t="s">
        <v>3410</v>
      </c>
      <c r="D69" s="1797" t="s">
        <v>3534</v>
      </c>
      <c r="E69" s="1582">
        <v>1130647572</v>
      </c>
      <c r="F69" s="1582" t="s">
        <v>277</v>
      </c>
      <c r="G69" s="1797" t="s">
        <v>1105</v>
      </c>
      <c r="H69" s="1812">
        <v>40495</v>
      </c>
      <c r="I69" s="1815">
        <v>128484</v>
      </c>
      <c r="J69" s="289" t="s">
        <v>3535</v>
      </c>
      <c r="K69" s="290" t="s">
        <v>3536</v>
      </c>
      <c r="L69" s="290" t="s">
        <v>1881</v>
      </c>
      <c r="M69" s="1560" t="s">
        <v>18</v>
      </c>
      <c r="N69" s="337" t="s">
        <v>19</v>
      </c>
      <c r="O69" s="1560" t="s">
        <v>18</v>
      </c>
      <c r="P69" s="1539" t="s">
        <v>3537</v>
      </c>
      <c r="Q69" s="1539"/>
    </row>
    <row r="70" spans="2:17" ht="62.25" customHeight="1">
      <c r="B70" s="1798"/>
      <c r="C70" s="1798"/>
      <c r="D70" s="1798"/>
      <c r="E70" s="1583"/>
      <c r="F70" s="1583"/>
      <c r="G70" s="1798"/>
      <c r="H70" s="1813"/>
      <c r="I70" s="1816"/>
      <c r="J70" s="289" t="s">
        <v>3535</v>
      </c>
      <c r="K70" s="290" t="s">
        <v>3538</v>
      </c>
      <c r="L70" s="290" t="s">
        <v>3539</v>
      </c>
      <c r="M70" s="1561"/>
      <c r="N70" s="337" t="s">
        <v>3540</v>
      </c>
      <c r="O70" s="1561"/>
      <c r="P70" s="1539" t="s">
        <v>3537</v>
      </c>
      <c r="Q70" s="1539"/>
    </row>
    <row r="71" spans="2:17" ht="62.25" customHeight="1">
      <c r="B71" s="1798"/>
      <c r="C71" s="1798"/>
      <c r="D71" s="1798"/>
      <c r="E71" s="1583"/>
      <c r="F71" s="1583"/>
      <c r="G71" s="1798"/>
      <c r="H71" s="1813"/>
      <c r="I71" s="1816"/>
      <c r="J71" s="289" t="s">
        <v>3541</v>
      </c>
      <c r="K71" s="290" t="s">
        <v>3542</v>
      </c>
      <c r="L71" s="290" t="s">
        <v>3543</v>
      </c>
      <c r="M71" s="1561"/>
      <c r="N71" s="337" t="s">
        <v>19</v>
      </c>
      <c r="O71" s="1561"/>
      <c r="P71" s="1539" t="s">
        <v>3544</v>
      </c>
      <c r="Q71" s="1539"/>
    </row>
    <row r="72" spans="2:17" ht="48.75" customHeight="1">
      <c r="B72" s="1798"/>
      <c r="C72" s="1798"/>
      <c r="D72" s="1798"/>
      <c r="E72" s="1583"/>
      <c r="F72" s="1583"/>
      <c r="G72" s="1798"/>
      <c r="H72" s="1813"/>
      <c r="I72" s="1816"/>
      <c r="J72" s="289" t="s">
        <v>3545</v>
      </c>
      <c r="K72" s="290" t="s">
        <v>3542</v>
      </c>
      <c r="L72" s="290" t="s">
        <v>3546</v>
      </c>
      <c r="M72" s="1561"/>
      <c r="N72" s="337" t="s">
        <v>19</v>
      </c>
      <c r="O72" s="1561"/>
      <c r="P72" s="1574" t="s">
        <v>3547</v>
      </c>
      <c r="Q72" s="1575"/>
    </row>
    <row r="73" spans="2:17" ht="72" customHeight="1">
      <c r="B73" s="1798"/>
      <c r="C73" s="1798"/>
      <c r="D73" s="1798"/>
      <c r="E73" s="1583"/>
      <c r="F73" s="1583"/>
      <c r="G73" s="1798"/>
      <c r="H73" s="1813"/>
      <c r="I73" s="1816"/>
      <c r="J73" s="289" t="s">
        <v>3548</v>
      </c>
      <c r="K73" s="290" t="s">
        <v>3549</v>
      </c>
      <c r="L73" s="290" t="s">
        <v>3550</v>
      </c>
      <c r="M73" s="1561"/>
      <c r="N73" s="337" t="s">
        <v>19</v>
      </c>
      <c r="O73" s="1561"/>
      <c r="P73" s="1539" t="s">
        <v>3537</v>
      </c>
      <c r="Q73" s="1539"/>
    </row>
    <row r="74" spans="2:17" ht="72" customHeight="1">
      <c r="B74" s="1798"/>
      <c r="C74" s="1798"/>
      <c r="D74" s="1798"/>
      <c r="E74" s="1583"/>
      <c r="F74" s="1583"/>
      <c r="G74" s="1798"/>
      <c r="H74" s="1813"/>
      <c r="I74" s="1816"/>
      <c r="J74" s="289" t="s">
        <v>3551</v>
      </c>
      <c r="K74" s="290" t="s">
        <v>3552</v>
      </c>
      <c r="L74" s="290" t="s">
        <v>1881</v>
      </c>
      <c r="M74" s="1561"/>
      <c r="N74" s="337" t="s">
        <v>19</v>
      </c>
      <c r="O74" s="1561"/>
      <c r="P74" s="1539" t="s">
        <v>3537</v>
      </c>
      <c r="Q74" s="1539"/>
    </row>
    <row r="75" spans="2:17" ht="90" customHeight="1">
      <c r="B75" s="1799"/>
      <c r="C75" s="1799"/>
      <c r="D75" s="1799"/>
      <c r="E75" s="1584"/>
      <c r="F75" s="1584"/>
      <c r="G75" s="1799"/>
      <c r="H75" s="1814"/>
      <c r="I75" s="1817"/>
      <c r="J75" s="289" t="s">
        <v>3553</v>
      </c>
      <c r="K75" s="290" t="s">
        <v>3554</v>
      </c>
      <c r="L75" s="290" t="s">
        <v>3543</v>
      </c>
      <c r="M75" s="1562"/>
      <c r="N75" s="337" t="s">
        <v>19</v>
      </c>
      <c r="O75" s="1562"/>
      <c r="P75" s="1574" t="s">
        <v>3555</v>
      </c>
      <c r="Q75" s="1575"/>
    </row>
    <row r="76" spans="2:17" ht="80.25" customHeight="1">
      <c r="B76" s="1797" t="s">
        <v>356</v>
      </c>
      <c r="C76" s="1797" t="s">
        <v>3410</v>
      </c>
      <c r="D76" s="1797" t="s">
        <v>3556</v>
      </c>
      <c r="E76" s="1582">
        <v>1130619939</v>
      </c>
      <c r="F76" s="1582" t="s">
        <v>277</v>
      </c>
      <c r="G76" s="1582" t="s">
        <v>1105</v>
      </c>
      <c r="H76" s="1812">
        <v>40495</v>
      </c>
      <c r="I76" s="1815">
        <v>122051</v>
      </c>
      <c r="J76" s="289" t="s">
        <v>3557</v>
      </c>
      <c r="K76" s="290" t="s">
        <v>3558</v>
      </c>
      <c r="L76" s="290" t="s">
        <v>1881</v>
      </c>
      <c r="M76" s="1560" t="s">
        <v>18</v>
      </c>
      <c r="N76" s="337" t="s">
        <v>19</v>
      </c>
      <c r="O76" s="1560" t="s">
        <v>18</v>
      </c>
      <c r="P76" s="1539" t="s">
        <v>3559</v>
      </c>
      <c r="Q76" s="1539"/>
    </row>
    <row r="77" spans="2:17" ht="69" customHeight="1">
      <c r="B77" s="1798"/>
      <c r="C77" s="1798"/>
      <c r="D77" s="1798"/>
      <c r="E77" s="1583"/>
      <c r="F77" s="1583"/>
      <c r="G77" s="1583"/>
      <c r="H77" s="1813"/>
      <c r="I77" s="1816"/>
      <c r="J77" s="289" t="s">
        <v>3521</v>
      </c>
      <c r="K77" s="290" t="s">
        <v>3560</v>
      </c>
      <c r="L77" s="290" t="s">
        <v>1881</v>
      </c>
      <c r="M77" s="1561"/>
      <c r="N77" s="337" t="s">
        <v>19</v>
      </c>
      <c r="O77" s="1561"/>
      <c r="P77" s="1539" t="s">
        <v>3537</v>
      </c>
      <c r="Q77" s="1539"/>
    </row>
    <row r="78" spans="2:17" ht="70.5" customHeight="1">
      <c r="B78" s="1798"/>
      <c r="C78" s="1798"/>
      <c r="D78" s="1798"/>
      <c r="E78" s="1583"/>
      <c r="F78" s="1583"/>
      <c r="G78" s="1583"/>
      <c r="H78" s="1813"/>
      <c r="I78" s="1816"/>
      <c r="J78" s="289" t="s">
        <v>3548</v>
      </c>
      <c r="K78" s="290" t="s">
        <v>3561</v>
      </c>
      <c r="L78" s="290" t="s">
        <v>1881</v>
      </c>
      <c r="M78" s="1561"/>
      <c r="N78" s="337" t="s">
        <v>19</v>
      </c>
      <c r="O78" s="1561"/>
      <c r="P78" s="1539" t="s">
        <v>3537</v>
      </c>
      <c r="Q78" s="1539"/>
    </row>
    <row r="79" spans="2:17" ht="104.25" customHeight="1">
      <c r="B79" s="1798"/>
      <c r="C79" s="1798"/>
      <c r="D79" s="1798"/>
      <c r="E79" s="1583"/>
      <c r="F79" s="1583"/>
      <c r="G79" s="1583"/>
      <c r="H79" s="1813"/>
      <c r="I79" s="1816"/>
      <c r="J79" s="289" t="s">
        <v>3562</v>
      </c>
      <c r="K79" s="290" t="s">
        <v>3563</v>
      </c>
      <c r="L79" s="290" t="s">
        <v>3564</v>
      </c>
      <c r="M79" s="1561"/>
      <c r="N79" s="337" t="s">
        <v>19</v>
      </c>
      <c r="O79" s="1561"/>
      <c r="P79" s="1539" t="s">
        <v>3565</v>
      </c>
      <c r="Q79" s="1539"/>
    </row>
    <row r="80" spans="2:17" ht="75" customHeight="1">
      <c r="B80" s="1799"/>
      <c r="C80" s="1799"/>
      <c r="D80" s="1799"/>
      <c r="E80" s="1584"/>
      <c r="F80" s="1584"/>
      <c r="G80" s="1584"/>
      <c r="H80" s="1814"/>
      <c r="I80" s="1817"/>
      <c r="J80" s="289" t="s">
        <v>3553</v>
      </c>
      <c r="K80" s="290" t="s">
        <v>3542</v>
      </c>
      <c r="L80" s="290" t="s">
        <v>3543</v>
      </c>
      <c r="M80" s="1562"/>
      <c r="N80" s="248" t="s">
        <v>19</v>
      </c>
      <c r="O80" s="1562"/>
      <c r="P80" s="1574" t="s">
        <v>3566</v>
      </c>
      <c r="Q80" s="1575"/>
    </row>
    <row r="81" spans="2:17" ht="126.75" customHeight="1">
      <c r="B81" s="1797" t="s">
        <v>356</v>
      </c>
      <c r="C81" s="1797" t="s">
        <v>3410</v>
      </c>
      <c r="D81" s="1797" t="s">
        <v>3567</v>
      </c>
      <c r="E81" s="1582">
        <v>38869311</v>
      </c>
      <c r="F81" s="1582" t="s">
        <v>1104</v>
      </c>
      <c r="G81" s="1797" t="s">
        <v>1105</v>
      </c>
      <c r="H81" s="1797" t="s">
        <v>1881</v>
      </c>
      <c r="I81" s="1803" t="s">
        <v>3568</v>
      </c>
      <c r="J81" s="289" t="s">
        <v>3569</v>
      </c>
      <c r="K81" s="290" t="s">
        <v>3570</v>
      </c>
      <c r="L81" s="290" t="s">
        <v>3571</v>
      </c>
      <c r="M81" s="1560" t="s">
        <v>18</v>
      </c>
      <c r="N81" s="337" t="s">
        <v>19</v>
      </c>
      <c r="O81" s="1560" t="s">
        <v>18</v>
      </c>
      <c r="P81" s="1539" t="s">
        <v>3572</v>
      </c>
      <c r="Q81" s="1539"/>
    </row>
    <row r="82" spans="2:17" ht="53.25" customHeight="1">
      <c r="B82" s="1798"/>
      <c r="C82" s="1798"/>
      <c r="D82" s="1798"/>
      <c r="E82" s="1583"/>
      <c r="F82" s="1583"/>
      <c r="G82" s="1798"/>
      <c r="H82" s="1798"/>
      <c r="I82" s="1804"/>
      <c r="J82" s="289" t="s">
        <v>3535</v>
      </c>
      <c r="K82" s="290" t="s">
        <v>3573</v>
      </c>
      <c r="L82" s="290" t="s">
        <v>3574</v>
      </c>
      <c r="M82" s="1561"/>
      <c r="N82" s="337" t="s">
        <v>18</v>
      </c>
      <c r="O82" s="1561"/>
      <c r="P82" s="1539" t="s">
        <v>3575</v>
      </c>
      <c r="Q82" s="1539"/>
    </row>
    <row r="83" spans="2:17" ht="53.25" customHeight="1">
      <c r="B83" s="1798"/>
      <c r="C83" s="1798"/>
      <c r="D83" s="1798"/>
      <c r="E83" s="1583"/>
      <c r="F83" s="1583"/>
      <c r="G83" s="1798"/>
      <c r="H83" s="1798"/>
      <c r="I83" s="1804"/>
      <c r="J83" s="289" t="s">
        <v>3576</v>
      </c>
      <c r="K83" s="290" t="s">
        <v>3577</v>
      </c>
      <c r="L83" s="290" t="s">
        <v>3578</v>
      </c>
      <c r="M83" s="1561"/>
      <c r="N83" s="337" t="s">
        <v>19</v>
      </c>
      <c r="O83" s="1561"/>
      <c r="P83" s="1539" t="s">
        <v>3579</v>
      </c>
      <c r="Q83" s="1539"/>
    </row>
    <row r="84" spans="2:17" ht="53.25" customHeight="1">
      <c r="B84" s="1798"/>
      <c r="C84" s="1798"/>
      <c r="D84" s="1798"/>
      <c r="E84" s="1583"/>
      <c r="F84" s="1583"/>
      <c r="G84" s="1798"/>
      <c r="H84" s="1798"/>
      <c r="I84" s="1804"/>
      <c r="J84" s="289" t="s">
        <v>340</v>
      </c>
      <c r="K84" s="290" t="s">
        <v>1881</v>
      </c>
      <c r="L84" s="290" t="s">
        <v>1881</v>
      </c>
      <c r="M84" s="1561"/>
      <c r="N84" s="337" t="s">
        <v>19</v>
      </c>
      <c r="O84" s="1561"/>
      <c r="P84" s="1574" t="s">
        <v>3580</v>
      </c>
      <c r="Q84" s="1575"/>
    </row>
    <row r="85" spans="2:17" ht="53.25" customHeight="1">
      <c r="B85" s="1798"/>
      <c r="C85" s="1798"/>
      <c r="D85" s="1798"/>
      <c r="E85" s="1583"/>
      <c r="F85" s="1583"/>
      <c r="G85" s="1798"/>
      <c r="H85" s="1798"/>
      <c r="I85" s="1804"/>
      <c r="J85" s="265" t="s">
        <v>3581</v>
      </c>
      <c r="K85" s="217" t="s">
        <v>3582</v>
      </c>
      <c r="L85" s="217" t="s">
        <v>1881</v>
      </c>
      <c r="M85" s="1561"/>
      <c r="N85" s="337" t="s">
        <v>19</v>
      </c>
      <c r="O85" s="1561"/>
      <c r="P85" s="1539" t="s">
        <v>3537</v>
      </c>
      <c r="Q85" s="1539"/>
    </row>
    <row r="86" spans="2:17" ht="122.25" customHeight="1">
      <c r="B86" s="1798"/>
      <c r="C86" s="1798"/>
      <c r="D86" s="1798"/>
      <c r="E86" s="1583"/>
      <c r="F86" s="1583"/>
      <c r="G86" s="1798"/>
      <c r="H86" s="1798"/>
      <c r="I86" s="1804"/>
      <c r="J86" s="265" t="s">
        <v>3583</v>
      </c>
      <c r="K86" s="217" t="s">
        <v>3584</v>
      </c>
      <c r="L86" s="217" t="s">
        <v>3543</v>
      </c>
      <c r="M86" s="1561"/>
      <c r="N86" s="337" t="s">
        <v>19</v>
      </c>
      <c r="O86" s="1561"/>
      <c r="P86" s="1574" t="s">
        <v>3585</v>
      </c>
      <c r="Q86" s="1575"/>
    </row>
    <row r="87" spans="2:17" ht="67.5" customHeight="1">
      <c r="B87" s="1799"/>
      <c r="C87" s="1799"/>
      <c r="D87" s="1799"/>
      <c r="E87" s="1584"/>
      <c r="F87" s="1584"/>
      <c r="G87" s="1799"/>
      <c r="H87" s="1799"/>
      <c r="I87" s="1805"/>
      <c r="J87" s="265" t="s">
        <v>3583</v>
      </c>
      <c r="K87" s="217" t="s">
        <v>3554</v>
      </c>
      <c r="L87" s="217" t="s">
        <v>3543</v>
      </c>
      <c r="M87" s="1562"/>
      <c r="N87" s="337" t="s">
        <v>19</v>
      </c>
      <c r="O87" s="1562"/>
      <c r="P87" s="1567" t="s">
        <v>3586</v>
      </c>
      <c r="Q87" s="1567"/>
    </row>
    <row r="88" spans="2:17" ht="48" customHeight="1">
      <c r="B88" s="343" t="s">
        <v>3587</v>
      </c>
      <c r="C88" s="343" t="s">
        <v>3588</v>
      </c>
      <c r="D88" s="308" t="s">
        <v>3589</v>
      </c>
      <c r="E88" s="268">
        <v>1130621496</v>
      </c>
      <c r="F88" s="268" t="s">
        <v>277</v>
      </c>
      <c r="G88" s="308" t="s">
        <v>2210</v>
      </c>
      <c r="H88" s="771">
        <v>40417</v>
      </c>
      <c r="I88" s="772" t="s">
        <v>1881</v>
      </c>
      <c r="J88" s="289" t="s">
        <v>1881</v>
      </c>
      <c r="K88" s="290" t="s">
        <v>1881</v>
      </c>
      <c r="L88" s="290" t="s">
        <v>1881</v>
      </c>
      <c r="M88" s="265" t="s">
        <v>18</v>
      </c>
      <c r="N88" s="265" t="s">
        <v>19</v>
      </c>
      <c r="O88" s="265" t="s">
        <v>18</v>
      </c>
      <c r="P88" s="1539" t="s">
        <v>3590</v>
      </c>
      <c r="Q88" s="1539"/>
    </row>
    <row r="89" spans="2:17" ht="63.75" customHeight="1">
      <c r="B89" s="343" t="s">
        <v>3587</v>
      </c>
      <c r="C89" s="343" t="s">
        <v>3588</v>
      </c>
      <c r="D89" s="308" t="s">
        <v>3591</v>
      </c>
      <c r="E89" s="268">
        <v>1128267855</v>
      </c>
      <c r="F89" s="268" t="s">
        <v>277</v>
      </c>
      <c r="G89" s="308" t="s">
        <v>278</v>
      </c>
      <c r="H89" s="771">
        <v>40640</v>
      </c>
      <c r="I89" s="772" t="s">
        <v>1881</v>
      </c>
      <c r="J89" s="289" t="s">
        <v>3569</v>
      </c>
      <c r="K89" s="290" t="s">
        <v>1881</v>
      </c>
      <c r="L89" s="290" t="s">
        <v>1881</v>
      </c>
      <c r="M89" s="265" t="s">
        <v>18</v>
      </c>
      <c r="N89" s="265" t="s">
        <v>18</v>
      </c>
      <c r="O89" s="265" t="s">
        <v>18</v>
      </c>
      <c r="P89" s="1539" t="s">
        <v>3592</v>
      </c>
      <c r="Q89" s="1539"/>
    </row>
    <row r="90" spans="2:17" ht="65.25" customHeight="1">
      <c r="B90" s="1797" t="s">
        <v>3587</v>
      </c>
      <c r="C90" s="1797" t="s">
        <v>3588</v>
      </c>
      <c r="D90" s="1797" t="s">
        <v>3593</v>
      </c>
      <c r="E90" s="1582">
        <v>1059983772</v>
      </c>
      <c r="F90" s="1582" t="s">
        <v>277</v>
      </c>
      <c r="G90" s="1797" t="s">
        <v>278</v>
      </c>
      <c r="H90" s="1800">
        <v>40816</v>
      </c>
      <c r="I90" s="1803" t="s">
        <v>1881</v>
      </c>
      <c r="J90" s="289" t="s">
        <v>3594</v>
      </c>
      <c r="K90" s="290" t="s">
        <v>3595</v>
      </c>
      <c r="L90" s="290" t="s">
        <v>1881</v>
      </c>
      <c r="M90" s="1560" t="s">
        <v>18</v>
      </c>
      <c r="N90" s="337" t="s">
        <v>19</v>
      </c>
      <c r="O90" s="1560" t="s">
        <v>18</v>
      </c>
      <c r="P90" s="1539" t="s">
        <v>3537</v>
      </c>
      <c r="Q90" s="1539"/>
    </row>
    <row r="91" spans="2:17" ht="51" customHeight="1">
      <c r="B91" s="1798"/>
      <c r="C91" s="1798"/>
      <c r="D91" s="1798"/>
      <c r="E91" s="1583"/>
      <c r="F91" s="1583"/>
      <c r="G91" s="1798"/>
      <c r="H91" s="1801"/>
      <c r="I91" s="1804"/>
      <c r="J91" s="289" t="s">
        <v>3541</v>
      </c>
      <c r="K91" s="290" t="s">
        <v>3542</v>
      </c>
      <c r="L91" s="290" t="s">
        <v>3546</v>
      </c>
      <c r="M91" s="1561"/>
      <c r="N91" s="337" t="s">
        <v>19</v>
      </c>
      <c r="O91" s="1561"/>
      <c r="P91" s="1568" t="s">
        <v>3596</v>
      </c>
      <c r="Q91" s="1569"/>
    </row>
    <row r="92" spans="2:17" ht="67.5" customHeight="1">
      <c r="B92" s="1799"/>
      <c r="C92" s="1799"/>
      <c r="D92" s="1799"/>
      <c r="E92" s="1584"/>
      <c r="F92" s="1584"/>
      <c r="G92" s="1799"/>
      <c r="H92" s="1802"/>
      <c r="I92" s="1805"/>
      <c r="J92" s="289" t="s">
        <v>3597</v>
      </c>
      <c r="K92" s="290" t="s">
        <v>3598</v>
      </c>
      <c r="L92" s="290" t="s">
        <v>1881</v>
      </c>
      <c r="M92" s="1562"/>
      <c r="N92" s="337" t="s">
        <v>19</v>
      </c>
      <c r="O92" s="1562"/>
      <c r="P92" s="1539" t="s">
        <v>3537</v>
      </c>
      <c r="Q92" s="1539"/>
    </row>
    <row r="93" spans="2:17" ht="77.25" customHeight="1">
      <c r="B93" s="1797" t="s">
        <v>3587</v>
      </c>
      <c r="C93" s="1797" t="s">
        <v>3588</v>
      </c>
      <c r="D93" s="1797" t="s">
        <v>3599</v>
      </c>
      <c r="E93" s="1582">
        <v>1130946042</v>
      </c>
      <c r="F93" s="1582" t="s">
        <v>277</v>
      </c>
      <c r="G93" s="1797" t="s">
        <v>2210</v>
      </c>
      <c r="H93" s="1800">
        <v>40598</v>
      </c>
      <c r="I93" s="1803">
        <v>130291</v>
      </c>
      <c r="J93" s="265" t="s">
        <v>3600</v>
      </c>
      <c r="K93" s="217" t="s">
        <v>3601</v>
      </c>
      <c r="L93" s="217" t="s">
        <v>1881</v>
      </c>
      <c r="M93" s="1560" t="s">
        <v>18</v>
      </c>
      <c r="N93" s="297" t="s">
        <v>19</v>
      </c>
      <c r="O93" s="1560" t="s">
        <v>18</v>
      </c>
      <c r="P93" s="1539" t="s">
        <v>3537</v>
      </c>
      <c r="Q93" s="1539"/>
    </row>
    <row r="94" spans="2:17" ht="87.75" customHeight="1">
      <c r="B94" s="1798"/>
      <c r="C94" s="1798"/>
      <c r="D94" s="1798"/>
      <c r="E94" s="1583"/>
      <c r="F94" s="1583"/>
      <c r="G94" s="1798"/>
      <c r="H94" s="1801"/>
      <c r="I94" s="1804"/>
      <c r="J94" s="308" t="s">
        <v>3602</v>
      </c>
      <c r="K94" s="290" t="s">
        <v>3603</v>
      </c>
      <c r="L94" s="290" t="s">
        <v>3604</v>
      </c>
      <c r="M94" s="1561"/>
      <c r="N94" s="297" t="s">
        <v>18</v>
      </c>
      <c r="O94" s="1561"/>
      <c r="P94" s="1574" t="s">
        <v>3605</v>
      </c>
      <c r="Q94" s="1575"/>
    </row>
    <row r="95" spans="2:17" ht="100.5" customHeight="1">
      <c r="B95" s="1798"/>
      <c r="C95" s="1798"/>
      <c r="D95" s="1798"/>
      <c r="E95" s="1583"/>
      <c r="F95" s="1583"/>
      <c r="G95" s="1798"/>
      <c r="H95" s="1801"/>
      <c r="I95" s="1804"/>
      <c r="J95" s="289" t="s">
        <v>3606</v>
      </c>
      <c r="K95" s="290" t="s">
        <v>1881</v>
      </c>
      <c r="L95" s="290" t="s">
        <v>3607</v>
      </c>
      <c r="M95" s="1561"/>
      <c r="N95" s="297" t="s">
        <v>19</v>
      </c>
      <c r="O95" s="1561"/>
      <c r="P95" s="1574" t="s">
        <v>3608</v>
      </c>
      <c r="Q95" s="1575"/>
    </row>
    <row r="96" spans="2:17" ht="100.5" customHeight="1">
      <c r="B96" s="1798"/>
      <c r="C96" s="1798"/>
      <c r="D96" s="1798"/>
      <c r="E96" s="1583"/>
      <c r="F96" s="1583"/>
      <c r="G96" s="1798"/>
      <c r="H96" s="1801"/>
      <c r="I96" s="1804"/>
      <c r="J96" s="289" t="s">
        <v>3521</v>
      </c>
      <c r="K96" s="290" t="s">
        <v>3609</v>
      </c>
      <c r="L96" s="290" t="s">
        <v>1881</v>
      </c>
      <c r="M96" s="1561"/>
      <c r="N96" s="297" t="s">
        <v>19</v>
      </c>
      <c r="O96" s="1561"/>
      <c r="P96" s="1539" t="s">
        <v>3537</v>
      </c>
      <c r="Q96" s="1539"/>
    </row>
    <row r="97" spans="2:17" ht="100.5" customHeight="1">
      <c r="B97" s="1798"/>
      <c r="C97" s="1798"/>
      <c r="D97" s="1798"/>
      <c r="E97" s="1583"/>
      <c r="F97" s="1583"/>
      <c r="G97" s="1798"/>
      <c r="H97" s="1801"/>
      <c r="I97" s="1804"/>
      <c r="J97" s="289" t="s">
        <v>3553</v>
      </c>
      <c r="K97" s="290" t="s">
        <v>3584</v>
      </c>
      <c r="L97" s="290" t="s">
        <v>3543</v>
      </c>
      <c r="M97" s="1561"/>
      <c r="N97" s="297" t="s">
        <v>19</v>
      </c>
      <c r="O97" s="1561"/>
      <c r="P97" s="1574" t="s">
        <v>3610</v>
      </c>
      <c r="Q97" s="1575"/>
    </row>
    <row r="98" spans="2:17" ht="70.5" customHeight="1">
      <c r="B98" s="1798"/>
      <c r="C98" s="1798"/>
      <c r="D98" s="1798"/>
      <c r="E98" s="1583"/>
      <c r="F98" s="1583"/>
      <c r="G98" s="1798"/>
      <c r="H98" s="1801"/>
      <c r="I98" s="1804"/>
      <c r="J98" s="265" t="s">
        <v>3553</v>
      </c>
      <c r="K98" s="217" t="s">
        <v>3554</v>
      </c>
      <c r="L98" s="217" t="s">
        <v>3543</v>
      </c>
      <c r="M98" s="1561"/>
      <c r="N98" s="297" t="s">
        <v>18</v>
      </c>
      <c r="O98" s="1561"/>
      <c r="P98" s="1574" t="s">
        <v>3611</v>
      </c>
      <c r="Q98" s="1575"/>
    </row>
    <row r="99" spans="2:17" ht="50.25" customHeight="1">
      <c r="B99" s="1797" t="s">
        <v>3587</v>
      </c>
      <c r="C99" s="1797" t="s">
        <v>3588</v>
      </c>
      <c r="D99" s="1797" t="s">
        <v>3612</v>
      </c>
      <c r="E99" s="1582">
        <v>1112099520</v>
      </c>
      <c r="F99" s="1582" t="s">
        <v>1104</v>
      </c>
      <c r="G99" s="1797" t="s">
        <v>1105</v>
      </c>
      <c r="H99" s="1800">
        <v>41058</v>
      </c>
      <c r="I99" s="1803" t="s">
        <v>3613</v>
      </c>
      <c r="J99" s="289" t="s">
        <v>3614</v>
      </c>
      <c r="K99" s="290" t="s">
        <v>3615</v>
      </c>
      <c r="L99" s="290" t="s">
        <v>3616</v>
      </c>
      <c r="M99" s="1560" t="s">
        <v>18</v>
      </c>
      <c r="N99" s="395" t="s">
        <v>18</v>
      </c>
      <c r="O99" s="1560" t="s">
        <v>18</v>
      </c>
      <c r="P99" s="1574" t="s">
        <v>3617</v>
      </c>
      <c r="Q99" s="1575"/>
    </row>
    <row r="100" spans="2:17" ht="45" customHeight="1">
      <c r="B100" s="1798"/>
      <c r="C100" s="1798"/>
      <c r="D100" s="1798"/>
      <c r="E100" s="1583"/>
      <c r="F100" s="1583"/>
      <c r="G100" s="1798"/>
      <c r="H100" s="1801"/>
      <c r="I100" s="1804"/>
      <c r="J100" s="289" t="s">
        <v>3618</v>
      </c>
      <c r="K100" s="290" t="s">
        <v>3619</v>
      </c>
      <c r="L100" s="290" t="s">
        <v>3620</v>
      </c>
      <c r="M100" s="1561"/>
      <c r="N100" s="395" t="s">
        <v>18</v>
      </c>
      <c r="O100" s="1561"/>
      <c r="P100" s="1574" t="s">
        <v>3617</v>
      </c>
      <c r="Q100" s="1575"/>
    </row>
    <row r="101" spans="2:17" ht="68.25" customHeight="1">
      <c r="B101" s="1799"/>
      <c r="C101" s="1799"/>
      <c r="D101" s="1799"/>
      <c r="E101" s="1584"/>
      <c r="F101" s="1584"/>
      <c r="G101" s="1799"/>
      <c r="H101" s="1802"/>
      <c r="I101" s="1805"/>
      <c r="J101" s="289" t="s">
        <v>3621</v>
      </c>
      <c r="K101" s="290" t="s">
        <v>3622</v>
      </c>
      <c r="L101" s="290" t="s">
        <v>1881</v>
      </c>
      <c r="M101" s="1562"/>
      <c r="N101" s="395" t="s">
        <v>19</v>
      </c>
      <c r="O101" s="1562"/>
      <c r="P101" s="1539" t="s">
        <v>3537</v>
      </c>
      <c r="Q101" s="1539"/>
    </row>
    <row r="102" spans="2:17" ht="60" customHeight="1">
      <c r="B102" s="773" t="s">
        <v>3587</v>
      </c>
      <c r="C102" s="773" t="s">
        <v>3588</v>
      </c>
      <c r="D102" s="773" t="s">
        <v>3623</v>
      </c>
      <c r="E102" s="774">
        <v>31445054</v>
      </c>
      <c r="F102" s="774" t="s">
        <v>277</v>
      </c>
      <c r="G102" s="343" t="s">
        <v>2210</v>
      </c>
      <c r="H102" s="775">
        <v>37421</v>
      </c>
      <c r="I102" s="776">
        <v>134159</v>
      </c>
      <c r="J102" s="289" t="s">
        <v>1881</v>
      </c>
      <c r="K102" s="290" t="s">
        <v>1881</v>
      </c>
      <c r="L102" s="290" t="s">
        <v>1881</v>
      </c>
      <c r="M102" s="297" t="s">
        <v>18</v>
      </c>
      <c r="N102" s="297" t="s">
        <v>19</v>
      </c>
      <c r="O102" s="297" t="s">
        <v>18</v>
      </c>
      <c r="P102" s="1574" t="s">
        <v>3624</v>
      </c>
      <c r="Q102" s="1575"/>
    </row>
    <row r="103" spans="2:17" ht="33.6" customHeight="1">
      <c r="B103" s="777"/>
      <c r="C103" s="777"/>
      <c r="D103" s="777"/>
      <c r="E103" s="778"/>
      <c r="F103" s="778"/>
      <c r="G103" s="777"/>
      <c r="H103" s="779"/>
      <c r="I103" s="780"/>
      <c r="J103" s="781"/>
      <c r="K103" s="782"/>
      <c r="L103" s="782"/>
      <c r="M103" s="783"/>
      <c r="N103" s="783"/>
      <c r="O103" s="783"/>
      <c r="P103" s="783"/>
      <c r="Q103" s="783"/>
    </row>
    <row r="104" spans="2:17" ht="33.6" customHeight="1">
      <c r="B104" s="343" t="s">
        <v>461</v>
      </c>
      <c r="C104" s="343" t="s">
        <v>3625</v>
      </c>
      <c r="D104" s="343" t="s">
        <v>3626</v>
      </c>
      <c r="E104" s="268">
        <v>34372934</v>
      </c>
      <c r="F104" s="268" t="s">
        <v>3627</v>
      </c>
      <c r="G104" s="343" t="s">
        <v>3628</v>
      </c>
      <c r="H104" s="771">
        <v>38706</v>
      </c>
      <c r="I104" s="784" t="s">
        <v>5</v>
      </c>
      <c r="J104" s="289" t="s">
        <v>1881</v>
      </c>
      <c r="K104" s="290" t="s">
        <v>1881</v>
      </c>
      <c r="L104" s="290" t="s">
        <v>1881</v>
      </c>
      <c r="M104" s="337" t="s">
        <v>5</v>
      </c>
      <c r="N104" s="337" t="s">
        <v>5</v>
      </c>
      <c r="O104" s="337" t="s">
        <v>5</v>
      </c>
      <c r="P104" s="1767"/>
      <c r="Q104" s="1768"/>
    </row>
    <row r="105" spans="2:17" ht="33.6" customHeight="1">
      <c r="B105" s="343" t="s">
        <v>461</v>
      </c>
      <c r="C105" s="343" t="s">
        <v>3625</v>
      </c>
      <c r="D105" s="343" t="s">
        <v>3629</v>
      </c>
      <c r="E105" s="268">
        <v>29661016</v>
      </c>
      <c r="F105" s="268" t="s">
        <v>3630</v>
      </c>
      <c r="G105" s="343" t="s">
        <v>1923</v>
      </c>
      <c r="H105" s="771" t="s">
        <v>3631</v>
      </c>
      <c r="I105" s="784" t="s">
        <v>5</v>
      </c>
      <c r="J105" s="289" t="s">
        <v>1881</v>
      </c>
      <c r="K105" s="290" t="s">
        <v>1881</v>
      </c>
      <c r="L105" s="290" t="s">
        <v>1881</v>
      </c>
      <c r="M105" s="337" t="s">
        <v>5</v>
      </c>
      <c r="N105" s="337" t="s">
        <v>5</v>
      </c>
      <c r="O105" s="337" t="s">
        <v>5</v>
      </c>
      <c r="P105" s="1767"/>
      <c r="Q105" s="1768"/>
    </row>
    <row r="106" spans="2:17" ht="33.6" customHeight="1">
      <c r="B106" s="343" t="s">
        <v>531</v>
      </c>
      <c r="C106" s="343" t="s">
        <v>3632</v>
      </c>
      <c r="D106" s="343" t="s">
        <v>3633</v>
      </c>
      <c r="E106" s="268">
        <v>41922371</v>
      </c>
      <c r="F106" s="268" t="s">
        <v>3634</v>
      </c>
      <c r="G106" s="343" t="s">
        <v>1923</v>
      </c>
      <c r="H106" s="771" t="s">
        <v>1881</v>
      </c>
      <c r="I106" s="784" t="s">
        <v>5</v>
      </c>
      <c r="J106" s="289" t="s">
        <v>1881</v>
      </c>
      <c r="K106" s="290" t="s">
        <v>1881</v>
      </c>
      <c r="L106" s="290" t="s">
        <v>1881</v>
      </c>
      <c r="M106" s="337" t="s">
        <v>5</v>
      </c>
      <c r="N106" s="337" t="s">
        <v>5</v>
      </c>
      <c r="O106" s="337" t="s">
        <v>5</v>
      </c>
      <c r="P106" s="1767"/>
      <c r="Q106" s="1768"/>
    </row>
    <row r="109" spans="2:17" ht="46.15" customHeight="1">
      <c r="B109" s="22" t="s">
        <v>17</v>
      </c>
      <c r="C109" s="22" t="s">
        <v>1064</v>
      </c>
      <c r="D109" s="1522" t="s">
        <v>79</v>
      </c>
      <c r="E109" s="1523"/>
    </row>
    <row r="110" spans="2:17" ht="46.9" customHeight="1">
      <c r="B110" s="217" t="s">
        <v>140</v>
      </c>
      <c r="C110" s="337" t="s">
        <v>18</v>
      </c>
      <c r="D110" s="1567"/>
      <c r="E110" s="1567"/>
    </row>
    <row r="113" spans="1:26" ht="26.25">
      <c r="B113" s="1760" t="s">
        <v>141</v>
      </c>
      <c r="C113" s="1761"/>
      <c r="D113" s="1761"/>
      <c r="E113" s="1761"/>
      <c r="F113" s="1761"/>
      <c r="G113" s="1761"/>
      <c r="H113" s="1761"/>
      <c r="I113" s="1761"/>
      <c r="J113" s="1761"/>
      <c r="K113" s="1761"/>
      <c r="L113" s="1761"/>
      <c r="M113" s="1761"/>
      <c r="N113" s="1761"/>
      <c r="O113" s="1761"/>
      <c r="P113" s="1761"/>
    </row>
    <row r="115" spans="1:26" ht="15.75" thickBot="1"/>
    <row r="116" spans="1:26" ht="27" thickBot="1">
      <c r="B116" s="1771" t="s">
        <v>142</v>
      </c>
      <c r="C116" s="1772"/>
      <c r="D116" s="1772"/>
      <c r="E116" s="1772"/>
      <c r="F116" s="1772"/>
      <c r="G116" s="1772"/>
      <c r="H116" s="1772"/>
      <c r="I116" s="1772"/>
      <c r="J116" s="1772"/>
      <c r="K116" s="1772"/>
      <c r="L116" s="1772"/>
      <c r="M116" s="1772"/>
      <c r="N116" s="1773"/>
    </row>
    <row r="118" spans="1:26" ht="15.75" thickBot="1">
      <c r="M118" s="10"/>
      <c r="N118" s="10"/>
    </row>
    <row r="119" spans="1:26" s="248" customFormat="1" ht="109.5" customHeight="1">
      <c r="B119" s="11" t="s">
        <v>33</v>
      </c>
      <c r="C119" s="11" t="s">
        <v>34</v>
      </c>
      <c r="D119" s="11" t="s">
        <v>35</v>
      </c>
      <c r="E119" s="11" t="s">
        <v>36</v>
      </c>
      <c r="F119" s="11" t="s">
        <v>37</v>
      </c>
      <c r="G119" s="11" t="s">
        <v>38</v>
      </c>
      <c r="H119" s="11" t="s">
        <v>39</v>
      </c>
      <c r="I119" s="11" t="s">
        <v>40</v>
      </c>
      <c r="J119" s="11" t="s">
        <v>41</v>
      </c>
      <c r="K119" s="11" t="s">
        <v>42</v>
      </c>
      <c r="L119" s="11" t="s">
        <v>43</v>
      </c>
      <c r="M119" s="12" t="s">
        <v>44</v>
      </c>
      <c r="N119" s="11" t="s">
        <v>45</v>
      </c>
      <c r="O119" s="11" t="s">
        <v>46</v>
      </c>
      <c r="P119" s="13" t="s">
        <v>47</v>
      </c>
      <c r="Q119" s="13" t="s">
        <v>48</v>
      </c>
    </row>
    <row r="120" spans="1:26" s="147" customFormat="1" ht="330">
      <c r="A120" s="14">
        <v>1</v>
      </c>
      <c r="B120" s="15" t="s">
        <v>3521</v>
      </c>
      <c r="C120" s="16" t="s">
        <v>3521</v>
      </c>
      <c r="D120" s="15" t="s">
        <v>2899</v>
      </c>
      <c r="E120" s="186">
        <v>392</v>
      </c>
      <c r="F120" s="16" t="s">
        <v>18</v>
      </c>
      <c r="G120" s="99" t="s">
        <v>5</v>
      </c>
      <c r="H120" s="100">
        <v>41857</v>
      </c>
      <c r="I120" s="100">
        <v>41975</v>
      </c>
      <c r="J120" s="103" t="s">
        <v>5</v>
      </c>
      <c r="K120" s="102">
        <f>(DAYS360(H120,I120))/30</f>
        <v>3.8666666666666667</v>
      </c>
      <c r="L120" s="186">
        <v>0</v>
      </c>
      <c r="M120" s="186">
        <v>561</v>
      </c>
      <c r="N120" s="105" t="s">
        <v>5</v>
      </c>
      <c r="O120" s="518">
        <v>114466440</v>
      </c>
      <c r="P120" s="518" t="s">
        <v>3635</v>
      </c>
      <c r="Q120" s="323" t="s">
        <v>3636</v>
      </c>
      <c r="R120" s="279"/>
      <c r="S120" s="279"/>
      <c r="T120" s="279"/>
      <c r="U120" s="279"/>
      <c r="V120" s="279"/>
      <c r="W120" s="279"/>
      <c r="X120" s="279"/>
      <c r="Y120" s="279"/>
      <c r="Z120" s="279"/>
    </row>
    <row r="121" spans="1:26" s="147" customFormat="1">
      <c r="A121" s="14"/>
      <c r="B121" s="17" t="s">
        <v>29</v>
      </c>
      <c r="C121" s="16"/>
      <c r="D121" s="15"/>
      <c r="E121" s="303"/>
      <c r="F121" s="281"/>
      <c r="G121" s="281"/>
      <c r="H121" s="281"/>
      <c r="I121" s="276"/>
      <c r="J121" s="276"/>
      <c r="K121" s="109">
        <f>SUM(K120:K120)</f>
        <v>3.8666666666666667</v>
      </c>
      <c r="L121" s="109">
        <f>SUM(L120:L120)</f>
        <v>0</v>
      </c>
      <c r="M121" s="110">
        <f>SUM(M120:M120)</f>
        <v>561</v>
      </c>
      <c r="N121" s="109">
        <f>SUM(N120:N120)</f>
        <v>0</v>
      </c>
      <c r="O121" s="523"/>
      <c r="P121" s="523"/>
      <c r="Q121" s="18"/>
    </row>
    <row r="122" spans="1:26">
      <c r="B122" s="284"/>
      <c r="C122" s="284"/>
      <c r="D122" s="284"/>
      <c r="E122" s="285"/>
      <c r="F122" s="284"/>
      <c r="G122" s="284"/>
      <c r="H122" s="284"/>
      <c r="I122" s="284"/>
      <c r="J122" s="284"/>
      <c r="K122" s="284"/>
      <c r="L122" s="284"/>
      <c r="M122" s="284"/>
      <c r="N122" s="284"/>
      <c r="O122" s="284"/>
      <c r="P122" s="284"/>
    </row>
    <row r="123" spans="1:26" ht="18.75">
      <c r="B123" s="19" t="s">
        <v>156</v>
      </c>
      <c r="C123" s="304">
        <f>+K121</f>
        <v>3.8666666666666667</v>
      </c>
      <c r="H123" s="287"/>
      <c r="I123" s="287"/>
      <c r="J123" s="287"/>
      <c r="K123" s="287"/>
      <c r="L123" s="287"/>
      <c r="M123" s="287"/>
      <c r="N123" s="284"/>
      <c r="O123" s="284"/>
      <c r="P123" s="284"/>
    </row>
    <row r="125" spans="1:26" ht="15.75" thickBot="1"/>
    <row r="126" spans="1:26" ht="37.15" customHeight="1" thickBot="1">
      <c r="B126" s="24" t="s">
        <v>157</v>
      </c>
      <c r="C126" s="25" t="s">
        <v>158</v>
      </c>
      <c r="D126" s="24" t="s">
        <v>28</v>
      </c>
      <c r="E126" s="25" t="s">
        <v>159</v>
      </c>
    </row>
    <row r="127" spans="1:26" ht="41.45" customHeight="1">
      <c r="B127" s="305" t="s">
        <v>160</v>
      </c>
      <c r="C127" s="306">
        <v>20</v>
      </c>
      <c r="D127" s="306">
        <v>0</v>
      </c>
      <c r="E127" s="1781">
        <f>+D127+D128+D129</f>
        <v>0</v>
      </c>
    </row>
    <row r="128" spans="1:26">
      <c r="B128" s="305" t="s">
        <v>161</v>
      </c>
      <c r="C128" s="300">
        <v>30</v>
      </c>
      <c r="D128" s="337">
        <v>0</v>
      </c>
      <c r="E128" s="1561"/>
    </row>
    <row r="129" spans="2:17" ht="15.75" thickBot="1">
      <c r="B129" s="305" t="s">
        <v>162</v>
      </c>
      <c r="C129" s="307">
        <v>40</v>
      </c>
      <c r="D129" s="307">
        <v>0</v>
      </c>
      <c r="E129" s="1782"/>
    </row>
    <row r="131" spans="2:17" ht="15.75" thickBot="1"/>
    <row r="132" spans="2:17" ht="27" thickBot="1">
      <c r="B132" s="1771" t="s">
        <v>163</v>
      </c>
      <c r="C132" s="1772"/>
      <c r="D132" s="1772"/>
      <c r="E132" s="1772"/>
      <c r="F132" s="1772"/>
      <c r="G132" s="1772"/>
      <c r="H132" s="1772"/>
      <c r="I132" s="1772"/>
      <c r="J132" s="1772"/>
      <c r="K132" s="1772"/>
      <c r="L132" s="1772"/>
      <c r="M132" s="1772"/>
      <c r="N132" s="1773"/>
    </row>
    <row r="134" spans="2:17" ht="76.5" customHeight="1">
      <c r="B134" s="9" t="s">
        <v>88</v>
      </c>
      <c r="C134" s="9" t="s">
        <v>89</v>
      </c>
      <c r="D134" s="9" t="s">
        <v>90</v>
      </c>
      <c r="E134" s="9" t="s">
        <v>91</v>
      </c>
      <c r="F134" s="9" t="s">
        <v>92</v>
      </c>
      <c r="G134" s="9" t="s">
        <v>93</v>
      </c>
      <c r="H134" s="9" t="s">
        <v>94</v>
      </c>
      <c r="I134" s="9" t="s">
        <v>95</v>
      </c>
      <c r="J134" s="1522" t="s">
        <v>96</v>
      </c>
      <c r="K134" s="1529"/>
      <c r="L134" s="1523"/>
      <c r="M134" s="9" t="s">
        <v>97</v>
      </c>
      <c r="N134" s="9" t="s">
        <v>992</v>
      </c>
      <c r="O134" s="9" t="s">
        <v>993</v>
      </c>
      <c r="P134" s="1522" t="s">
        <v>79</v>
      </c>
      <c r="Q134" s="1523"/>
    </row>
    <row r="135" spans="2:17" ht="150" customHeight="1">
      <c r="B135" s="308" t="s">
        <v>1495</v>
      </c>
      <c r="C135" s="308" t="s">
        <v>3632</v>
      </c>
      <c r="D135" s="308" t="s">
        <v>3637</v>
      </c>
      <c r="E135" s="309">
        <v>6626466</v>
      </c>
      <c r="F135" s="309" t="s">
        <v>3638</v>
      </c>
      <c r="G135" s="309" t="s">
        <v>3639</v>
      </c>
      <c r="H135" s="738">
        <v>38584</v>
      </c>
      <c r="I135" s="310" t="s">
        <v>1881</v>
      </c>
      <c r="J135" s="289" t="s">
        <v>3521</v>
      </c>
      <c r="K135" s="290" t="s">
        <v>3640</v>
      </c>
      <c r="L135" s="752" t="s">
        <v>3641</v>
      </c>
      <c r="M135" s="337" t="s">
        <v>18</v>
      </c>
      <c r="N135" s="337" t="s">
        <v>19</v>
      </c>
      <c r="O135" s="337" t="s">
        <v>18</v>
      </c>
      <c r="P135" s="1574" t="s">
        <v>3642</v>
      </c>
      <c r="Q135" s="1575"/>
    </row>
    <row r="136" spans="2:17" ht="60.75" customHeight="1">
      <c r="B136" s="1797" t="s">
        <v>1075</v>
      </c>
      <c r="C136" s="1842" t="s">
        <v>3632</v>
      </c>
      <c r="D136" s="1797" t="s">
        <v>3643</v>
      </c>
      <c r="E136" s="1582">
        <v>34523804</v>
      </c>
      <c r="F136" s="1582" t="s">
        <v>3644</v>
      </c>
      <c r="G136" s="785" t="s">
        <v>1105</v>
      </c>
      <c r="H136" s="1812">
        <v>41257</v>
      </c>
      <c r="I136" s="1823" t="s">
        <v>5</v>
      </c>
      <c r="J136" s="289" t="s">
        <v>3645</v>
      </c>
      <c r="K136" s="290" t="s">
        <v>3646</v>
      </c>
      <c r="L136" s="752" t="s">
        <v>3647</v>
      </c>
      <c r="M136" s="1560" t="s">
        <v>19</v>
      </c>
      <c r="N136" s="1560" t="s">
        <v>18</v>
      </c>
      <c r="O136" s="1560" t="s">
        <v>18</v>
      </c>
      <c r="P136" s="1568"/>
      <c r="Q136" s="1569"/>
    </row>
    <row r="137" spans="2:17" ht="60.75" customHeight="1">
      <c r="B137" s="1799"/>
      <c r="C137" s="1843"/>
      <c r="D137" s="1799"/>
      <c r="E137" s="1584"/>
      <c r="F137" s="1584"/>
      <c r="G137" s="786"/>
      <c r="H137" s="1814"/>
      <c r="I137" s="1825"/>
      <c r="J137" s="289" t="s">
        <v>3648</v>
      </c>
      <c r="K137" s="290" t="s">
        <v>3649</v>
      </c>
      <c r="L137" s="752" t="s">
        <v>3650</v>
      </c>
      <c r="M137" s="1562"/>
      <c r="N137" s="1562"/>
      <c r="O137" s="1562"/>
      <c r="P137" s="1572"/>
      <c r="Q137" s="1573"/>
    </row>
    <row r="138" spans="2:17" ht="95.25" customHeight="1">
      <c r="B138" s="308" t="s">
        <v>227</v>
      </c>
      <c r="C138" s="308" t="s">
        <v>3632</v>
      </c>
      <c r="D138" s="308" t="s">
        <v>3651</v>
      </c>
      <c r="E138" s="309">
        <v>29806424</v>
      </c>
      <c r="F138" s="309" t="s">
        <v>457</v>
      </c>
      <c r="G138" s="309" t="s">
        <v>1881</v>
      </c>
      <c r="H138" s="268" t="s">
        <v>1881</v>
      </c>
      <c r="I138" s="309" t="s">
        <v>1881</v>
      </c>
      <c r="J138" s="309" t="s">
        <v>1881</v>
      </c>
      <c r="K138" s="309" t="s">
        <v>1881</v>
      </c>
      <c r="L138" s="343" t="s">
        <v>1881</v>
      </c>
      <c r="M138" s="337" t="s">
        <v>18</v>
      </c>
      <c r="N138" s="337" t="s">
        <v>19</v>
      </c>
      <c r="O138" s="337" t="s">
        <v>18</v>
      </c>
      <c r="P138" s="1539" t="s">
        <v>3652</v>
      </c>
      <c r="Q138" s="1539"/>
    </row>
    <row r="139" spans="2:17" ht="95.25" customHeight="1">
      <c r="B139" s="265" t="s">
        <v>3653</v>
      </c>
      <c r="C139" s="308" t="s">
        <v>3632</v>
      </c>
      <c r="D139" s="217" t="s">
        <v>3654</v>
      </c>
      <c r="E139" s="265">
        <v>94512020</v>
      </c>
      <c r="F139" s="265" t="s">
        <v>3655</v>
      </c>
      <c r="G139" s="309" t="s">
        <v>1881</v>
      </c>
      <c r="H139" s="268" t="s">
        <v>1881</v>
      </c>
      <c r="I139" s="309" t="s">
        <v>1881</v>
      </c>
      <c r="J139" s="309" t="s">
        <v>1881</v>
      </c>
      <c r="K139" s="309" t="s">
        <v>1881</v>
      </c>
      <c r="L139" s="343" t="s">
        <v>1881</v>
      </c>
      <c r="M139" s="265" t="s">
        <v>18</v>
      </c>
      <c r="N139" s="265" t="s">
        <v>5</v>
      </c>
      <c r="O139" s="265" t="s">
        <v>5</v>
      </c>
      <c r="P139" s="1574" t="s">
        <v>3656</v>
      </c>
      <c r="Q139" s="1575"/>
    </row>
    <row r="140" spans="2:17" ht="150">
      <c r="B140" s="265" t="s">
        <v>3657</v>
      </c>
      <c r="C140" s="308" t="s">
        <v>3632</v>
      </c>
      <c r="D140" s="217" t="s">
        <v>3658</v>
      </c>
      <c r="E140" s="265">
        <v>94525376</v>
      </c>
      <c r="F140" s="265" t="s">
        <v>1751</v>
      </c>
      <c r="G140" s="265" t="s">
        <v>3659</v>
      </c>
      <c r="H140" s="172">
        <v>38444</v>
      </c>
      <c r="I140" s="265" t="s">
        <v>5</v>
      </c>
      <c r="J140" s="265" t="s">
        <v>3521</v>
      </c>
      <c r="K140" s="298" t="s">
        <v>3660</v>
      </c>
      <c r="L140" s="395" t="s">
        <v>3661</v>
      </c>
      <c r="M140" s="265" t="s">
        <v>18</v>
      </c>
      <c r="N140" s="265" t="s">
        <v>5</v>
      </c>
      <c r="O140" s="265" t="s">
        <v>5</v>
      </c>
      <c r="P140" s="1574" t="s">
        <v>3656</v>
      </c>
      <c r="Q140" s="1575"/>
    </row>
    <row r="141" spans="2:17" ht="105">
      <c r="B141" s="265" t="s">
        <v>3662</v>
      </c>
      <c r="C141" s="265" t="s">
        <v>1185</v>
      </c>
      <c r="D141" s="217" t="s">
        <v>3663</v>
      </c>
      <c r="E141" s="265">
        <v>1017194043</v>
      </c>
      <c r="F141" s="265" t="s">
        <v>749</v>
      </c>
      <c r="G141" s="265" t="s">
        <v>3664</v>
      </c>
      <c r="H141" s="172" t="s">
        <v>1881</v>
      </c>
      <c r="I141" s="265" t="s">
        <v>5</v>
      </c>
      <c r="J141" s="265" t="s">
        <v>3521</v>
      </c>
      <c r="K141" s="298" t="s">
        <v>3665</v>
      </c>
      <c r="L141" s="395" t="s">
        <v>3666</v>
      </c>
      <c r="M141" s="265" t="s">
        <v>18</v>
      </c>
      <c r="N141" s="265" t="s">
        <v>5</v>
      </c>
      <c r="O141" s="265" t="s">
        <v>5</v>
      </c>
      <c r="P141" s="1574" t="s">
        <v>3656</v>
      </c>
      <c r="Q141" s="1575"/>
    </row>
    <row r="142" spans="2:17" ht="95.25" customHeight="1">
      <c r="B142" s="257"/>
      <c r="C142" s="257"/>
      <c r="D142" s="257"/>
      <c r="E142" s="257"/>
      <c r="F142" s="257"/>
      <c r="G142" s="787"/>
      <c r="H142" s="778"/>
      <c r="I142" s="787"/>
      <c r="J142" s="787"/>
      <c r="K142" s="787"/>
      <c r="L142" s="787"/>
      <c r="M142" s="257"/>
      <c r="N142" s="257"/>
      <c r="O142" s="257"/>
      <c r="P142" s="261"/>
      <c r="Q142" s="261"/>
    </row>
    <row r="143" spans="2:17" ht="15.75" thickBot="1"/>
    <row r="144" spans="2:17" ht="54" customHeight="1">
      <c r="B144" s="146" t="s">
        <v>17</v>
      </c>
      <c r="C144" s="146" t="s">
        <v>157</v>
      </c>
      <c r="D144" s="9" t="s">
        <v>158</v>
      </c>
      <c r="E144" s="146" t="s">
        <v>28</v>
      </c>
      <c r="F144" s="25" t="s">
        <v>228</v>
      </c>
      <c r="G144" s="26"/>
    </row>
    <row r="145" spans="2:7" ht="120.75" customHeight="1">
      <c r="B145" s="1783" t="s">
        <v>229</v>
      </c>
      <c r="C145" s="311" t="s">
        <v>230</v>
      </c>
      <c r="D145" s="337">
        <v>25</v>
      </c>
      <c r="E145" s="337"/>
      <c r="F145" s="1541">
        <f>+E145+E146+E147</f>
        <v>25</v>
      </c>
      <c r="G145" s="27"/>
    </row>
    <row r="146" spans="2:7" ht="76.150000000000006" customHeight="1">
      <c r="B146" s="1783"/>
      <c r="C146" s="311" t="s">
        <v>231</v>
      </c>
      <c r="D146" s="395">
        <v>25</v>
      </c>
      <c r="E146" s="337">
        <v>25</v>
      </c>
      <c r="F146" s="1542"/>
      <c r="G146" s="27"/>
    </row>
    <row r="147" spans="2:7" ht="69" customHeight="1">
      <c r="B147" s="1783"/>
      <c r="C147" s="311" t="s">
        <v>232</v>
      </c>
      <c r="D147" s="337">
        <v>10</v>
      </c>
      <c r="E147" s="337"/>
      <c r="F147" s="1543"/>
      <c r="G147" s="27"/>
    </row>
    <row r="148" spans="2:7">
      <c r="C148"/>
    </row>
    <row r="150" spans="2:7">
      <c r="B150" s="8" t="s">
        <v>233</v>
      </c>
    </row>
    <row r="153" spans="2:7">
      <c r="B153" s="264" t="s">
        <v>17</v>
      </c>
      <c r="C153" s="264" t="s">
        <v>27</v>
      </c>
      <c r="D153" s="146" t="s">
        <v>28</v>
      </c>
      <c r="E153" s="146" t="s">
        <v>29</v>
      </c>
    </row>
    <row r="154" spans="2:7" ht="28.5">
      <c r="B154" s="269" t="s">
        <v>1076</v>
      </c>
      <c r="C154" s="270">
        <v>40</v>
      </c>
      <c r="D154" s="337">
        <f>+E127</f>
        <v>0</v>
      </c>
      <c r="E154" s="1560">
        <f>+D154+D155</f>
        <v>25</v>
      </c>
    </row>
    <row r="155" spans="2:7" ht="42.75">
      <c r="B155" s="269" t="s">
        <v>1077</v>
      </c>
      <c r="C155" s="270">
        <v>60</v>
      </c>
      <c r="D155" s="337">
        <f>+F145</f>
        <v>25</v>
      </c>
      <c r="E155" s="1562"/>
    </row>
  </sheetData>
  <mergeCells count="146">
    <mergeCell ref="B145:B147"/>
    <mergeCell ref="F145:F147"/>
    <mergeCell ref="E154:E155"/>
    <mergeCell ref="O136:O137"/>
    <mergeCell ref="P136:Q137"/>
    <mergeCell ref="P138:Q138"/>
    <mergeCell ref="P139:Q139"/>
    <mergeCell ref="P140:Q140"/>
    <mergeCell ref="P141:Q141"/>
    <mergeCell ref="P135:Q135"/>
    <mergeCell ref="B136:B137"/>
    <mergeCell ref="C136:C137"/>
    <mergeCell ref="D136:D137"/>
    <mergeCell ref="E136:E137"/>
    <mergeCell ref="F136:F137"/>
    <mergeCell ref="H136:H137"/>
    <mergeCell ref="I136:I137"/>
    <mergeCell ref="M136:M137"/>
    <mergeCell ref="N136:N137"/>
    <mergeCell ref="B132:N132"/>
    <mergeCell ref="J134:L134"/>
    <mergeCell ref="P134:Q134"/>
    <mergeCell ref="P102:Q102"/>
    <mergeCell ref="P104:Q104"/>
    <mergeCell ref="P105:Q105"/>
    <mergeCell ref="P106:Q106"/>
    <mergeCell ref="D109:E109"/>
    <mergeCell ref="D110:E110"/>
    <mergeCell ref="B99:B101"/>
    <mergeCell ref="C99:C101"/>
    <mergeCell ref="D99:D101"/>
    <mergeCell ref="E99:E101"/>
    <mergeCell ref="F99:F101"/>
    <mergeCell ref="G99:G101"/>
    <mergeCell ref="B113:P113"/>
    <mergeCell ref="B116:N116"/>
    <mergeCell ref="E127:E129"/>
    <mergeCell ref="P93:Q93"/>
    <mergeCell ref="P94:Q94"/>
    <mergeCell ref="P95:Q95"/>
    <mergeCell ref="P96:Q96"/>
    <mergeCell ref="P97:Q97"/>
    <mergeCell ref="P98:Q98"/>
    <mergeCell ref="H99:H101"/>
    <mergeCell ref="I99:I101"/>
    <mergeCell ref="M99:M101"/>
    <mergeCell ref="O99:O101"/>
    <mergeCell ref="P99:Q99"/>
    <mergeCell ref="P100:Q100"/>
    <mergeCell ref="P101:Q101"/>
    <mergeCell ref="B93:B98"/>
    <mergeCell ref="C93:C98"/>
    <mergeCell ref="D93:D98"/>
    <mergeCell ref="E93:E98"/>
    <mergeCell ref="F93:F98"/>
    <mergeCell ref="G93:G98"/>
    <mergeCell ref="I90:I92"/>
    <mergeCell ref="M90:M92"/>
    <mergeCell ref="O90:O92"/>
    <mergeCell ref="H93:H98"/>
    <mergeCell ref="I93:I98"/>
    <mergeCell ref="M93:M98"/>
    <mergeCell ref="O93:O98"/>
    <mergeCell ref="P90:Q90"/>
    <mergeCell ref="P91:Q91"/>
    <mergeCell ref="P92:Q92"/>
    <mergeCell ref="P87:Q87"/>
    <mergeCell ref="P88:Q88"/>
    <mergeCell ref="P89:Q89"/>
    <mergeCell ref="B90:B92"/>
    <mergeCell ref="C90:C92"/>
    <mergeCell ref="D90:D92"/>
    <mergeCell ref="E90:E92"/>
    <mergeCell ref="F90:F92"/>
    <mergeCell ref="G90:G92"/>
    <mergeCell ref="H90:H92"/>
    <mergeCell ref="H81:H87"/>
    <mergeCell ref="I81:I87"/>
    <mergeCell ref="M81:M87"/>
    <mergeCell ref="O81:O87"/>
    <mergeCell ref="P81:Q81"/>
    <mergeCell ref="P82:Q82"/>
    <mergeCell ref="P83:Q83"/>
    <mergeCell ref="P84:Q84"/>
    <mergeCell ref="P85:Q85"/>
    <mergeCell ref="P86:Q86"/>
    <mergeCell ref="B81:B87"/>
    <mergeCell ref="C81:C87"/>
    <mergeCell ref="D81:D87"/>
    <mergeCell ref="E81:E87"/>
    <mergeCell ref="F81:F87"/>
    <mergeCell ref="G81:G87"/>
    <mergeCell ref="H76:H80"/>
    <mergeCell ref="I76:I80"/>
    <mergeCell ref="M76:M80"/>
    <mergeCell ref="O76:O80"/>
    <mergeCell ref="P76:Q76"/>
    <mergeCell ref="P77:Q77"/>
    <mergeCell ref="P78:Q78"/>
    <mergeCell ref="P79:Q79"/>
    <mergeCell ref="P80:Q80"/>
    <mergeCell ref="B76:B80"/>
    <mergeCell ref="C76:C80"/>
    <mergeCell ref="D76:D80"/>
    <mergeCell ref="E76:E80"/>
    <mergeCell ref="F76:F80"/>
    <mergeCell ref="G76:G80"/>
    <mergeCell ref="J68:L68"/>
    <mergeCell ref="P68:Q68"/>
    <mergeCell ref="B69:B75"/>
    <mergeCell ref="C69:C75"/>
    <mergeCell ref="D69:D75"/>
    <mergeCell ref="E69:E75"/>
    <mergeCell ref="F69:F75"/>
    <mergeCell ref="G69:G75"/>
    <mergeCell ref="H69:H75"/>
    <mergeCell ref="I69:I75"/>
    <mergeCell ref="M69:M75"/>
    <mergeCell ref="O69:O75"/>
    <mergeCell ref="P69:Q69"/>
    <mergeCell ref="P70:Q70"/>
    <mergeCell ref="P71:Q71"/>
    <mergeCell ref="P72:Q72"/>
    <mergeCell ref="P73:Q73"/>
    <mergeCell ref="P74:Q74"/>
    <mergeCell ref="P75:Q75"/>
    <mergeCell ref="O58:P58"/>
    <mergeCell ref="O59:P59"/>
    <mergeCell ref="B65:N65"/>
    <mergeCell ref="C10:E10"/>
    <mergeCell ref="B14:C15"/>
    <mergeCell ref="B16:C16"/>
    <mergeCell ref="E24:Q24"/>
    <mergeCell ref="E35:E36"/>
    <mergeCell ref="B49:B50"/>
    <mergeCell ref="C49:C50"/>
    <mergeCell ref="D49:E49"/>
    <mergeCell ref="B2:P2"/>
    <mergeCell ref="B4:P4"/>
    <mergeCell ref="C6:N6"/>
    <mergeCell ref="C7:N7"/>
    <mergeCell ref="C8:N8"/>
    <mergeCell ref="C9:N9"/>
    <mergeCell ref="F51:R51"/>
    <mergeCell ref="C53:N53"/>
    <mergeCell ref="B55:N55"/>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8"/>
  <sheetViews>
    <sheetView topLeftCell="A52" zoomScale="70" zoomScaleNormal="70" workbookViewId="0">
      <selection activeCell="A59" sqref="A59"/>
    </sheetView>
  </sheetViews>
  <sheetFormatPr baseColWidth="10" defaultRowHeight="15"/>
  <cols>
    <col min="1" max="1" width="3.140625" style="28" bestFit="1" customWidth="1"/>
    <col min="2" max="2" width="68.140625" style="28" customWidth="1"/>
    <col min="3" max="3" width="31.140625" style="28" customWidth="1"/>
    <col min="4" max="4" width="26.7109375" style="28" customWidth="1"/>
    <col min="5" max="5" width="25" style="28" customWidth="1"/>
    <col min="6" max="6" width="29.7109375" style="28" customWidth="1"/>
    <col min="7" max="7" width="31.140625" style="28" customWidth="1"/>
    <col min="8" max="8" width="23.85546875" style="28" customWidth="1"/>
    <col min="9" max="9" width="23.140625" style="28" customWidth="1"/>
    <col min="10" max="10" width="24.5703125" style="28" customWidth="1"/>
    <col min="11" max="11" width="29.42578125" style="28" customWidth="1"/>
    <col min="12" max="12" width="27.7109375" style="28" customWidth="1"/>
    <col min="13" max="13" width="23.5703125" style="28" customWidth="1"/>
    <col min="14" max="14" width="28.5703125" style="28" customWidth="1"/>
    <col min="15" max="15" width="26.140625" style="28" customWidth="1"/>
    <col min="16" max="16" width="21" style="28" customWidth="1"/>
    <col min="17" max="17" width="47.42578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1079</v>
      </c>
      <c r="C10" s="1514" t="s">
        <v>1898</v>
      </c>
      <c r="D10" s="1514"/>
      <c r="E10" s="151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c r="B15" s="1597"/>
      <c r="C15" s="1598"/>
      <c r="D15" s="144">
        <v>20</v>
      </c>
      <c r="E15" s="42">
        <v>835312400</v>
      </c>
      <c r="F15" s="149">
        <v>400</v>
      </c>
      <c r="G15" s="150"/>
      <c r="I15" s="45"/>
      <c r="J15" s="45"/>
      <c r="K15" s="45"/>
      <c r="L15" s="45"/>
      <c r="M15" s="45"/>
      <c r="N15" s="2"/>
    </row>
    <row r="16" spans="2:16" ht="15.75" thickBot="1">
      <c r="B16" s="1517" t="s">
        <v>13</v>
      </c>
      <c r="C16" s="1518"/>
      <c r="D16" s="144">
        <v>20</v>
      </c>
      <c r="E16" s="42">
        <v>835312400</v>
      </c>
      <c r="F16" s="149">
        <v>400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320</v>
      </c>
      <c r="D18" s="195"/>
      <c r="E18" s="6">
        <f>E16</f>
        <v>835312400</v>
      </c>
      <c r="F18" s="7"/>
      <c r="G18" s="7"/>
      <c r="H18" s="7"/>
      <c r="I18" s="53"/>
      <c r="J18" s="53"/>
      <c r="K18" s="53"/>
      <c r="L18" s="53"/>
      <c r="M18" s="53"/>
    </row>
    <row r="19" spans="1:14">
      <c r="A19" s="142"/>
      <c r="C19" s="462"/>
      <c r="D19" s="195"/>
      <c r="E19" s="463"/>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59" t="s">
        <v>21</v>
      </c>
      <c r="D25" s="138"/>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57"/>
      <c r="C30" s="57"/>
      <c r="D30" s="57"/>
      <c r="E30" s="57"/>
      <c r="F30" s="57"/>
      <c r="G30" s="57"/>
      <c r="H30" s="57"/>
      <c r="I30" s="39"/>
      <c r="J30" s="39"/>
      <c r="K30" s="39"/>
      <c r="L30" s="39"/>
      <c r="M30" s="39"/>
      <c r="N30" s="2"/>
    </row>
    <row r="31" spans="1:14">
      <c r="A31" s="142"/>
      <c r="B31" s="8" t="s">
        <v>26</v>
      </c>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57"/>
      <c r="C33" s="57"/>
      <c r="D33" s="57"/>
      <c r="E33" s="57"/>
      <c r="F33" s="57"/>
      <c r="G33" s="57"/>
      <c r="H33" s="57"/>
      <c r="I33" s="39"/>
      <c r="J33" s="39"/>
      <c r="K33" s="39"/>
      <c r="L33" s="39"/>
      <c r="M33" s="39"/>
      <c r="N33" s="2"/>
    </row>
    <row r="34" spans="1:26">
      <c r="A34" s="142"/>
      <c r="B34" s="9" t="s">
        <v>17</v>
      </c>
      <c r="C34" s="9" t="s">
        <v>27</v>
      </c>
      <c r="D34" s="146" t="s">
        <v>28</v>
      </c>
      <c r="E34" s="146" t="s">
        <v>29</v>
      </c>
      <c r="F34" s="209"/>
      <c r="G34" s="57"/>
      <c r="H34" s="57"/>
      <c r="I34" s="39"/>
      <c r="J34" s="39"/>
      <c r="K34" s="39"/>
      <c r="L34" s="39"/>
      <c r="M34" s="39"/>
      <c r="N34" s="2"/>
    </row>
    <row r="35" spans="1:26" ht="50.25" customHeight="1">
      <c r="A35" s="142"/>
      <c r="B35" s="367" t="s">
        <v>30</v>
      </c>
      <c r="C35" s="141">
        <v>40</v>
      </c>
      <c r="D35" s="138">
        <f>+D117</f>
        <v>0</v>
      </c>
      <c r="E35" s="1535">
        <f>+D35+D36</f>
        <v>0</v>
      </c>
      <c r="F35" s="209"/>
      <c r="G35" s="57"/>
      <c r="H35" s="57"/>
      <c r="I35" s="39"/>
      <c r="J35" s="39"/>
      <c r="K35" s="39"/>
      <c r="L35" s="39"/>
      <c r="M35" s="39"/>
      <c r="N35" s="2"/>
    </row>
    <row r="36" spans="1:26" ht="60" customHeight="1">
      <c r="A36" s="142"/>
      <c r="B36" s="367" t="s">
        <v>31</v>
      </c>
      <c r="C36" s="141">
        <v>60</v>
      </c>
      <c r="D36" s="138">
        <f>+D118</f>
        <v>0</v>
      </c>
      <c r="E36" s="1535"/>
      <c r="F36" s="209"/>
      <c r="G36" s="57"/>
      <c r="H36" s="57"/>
      <c r="I36" s="39"/>
      <c r="J36" s="39"/>
      <c r="K36" s="39"/>
      <c r="L36" s="39"/>
      <c r="M36" s="39"/>
      <c r="N36" s="2"/>
    </row>
    <row r="37" spans="1:26">
      <c r="A37" s="142"/>
      <c r="C37" s="54"/>
      <c r="D37" s="45"/>
      <c r="E37" s="56"/>
      <c r="F37" s="7"/>
      <c r="G37" s="7"/>
      <c r="H37" s="7"/>
      <c r="I37" s="53"/>
      <c r="J37" s="53"/>
      <c r="K37" s="53"/>
      <c r="L37" s="53"/>
      <c r="M37" s="53"/>
    </row>
    <row r="38" spans="1:26" ht="15.75" thickBot="1">
      <c r="M38" s="1521"/>
      <c r="N38" s="1521"/>
    </row>
    <row r="39" spans="1:26">
      <c r="B39" s="8" t="s">
        <v>32</v>
      </c>
      <c r="M39" s="10"/>
      <c r="N39" s="10"/>
    </row>
    <row r="40" spans="1:26" ht="15.75" thickBot="1">
      <c r="M40" s="10"/>
      <c r="N40" s="10"/>
    </row>
    <row r="41" spans="1:26" s="39" customFormat="1" ht="60">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47" customFormat="1" ht="104.25" customHeight="1">
      <c r="A42" s="14">
        <v>1</v>
      </c>
      <c r="B42" s="17" t="s">
        <v>1900</v>
      </c>
      <c r="C42" s="17" t="s">
        <v>1900</v>
      </c>
      <c r="D42" s="15" t="s">
        <v>340</v>
      </c>
      <c r="E42" s="107" t="s">
        <v>1901</v>
      </c>
      <c r="F42" s="16" t="s">
        <v>18</v>
      </c>
      <c r="G42" s="99" t="s">
        <v>5</v>
      </c>
      <c r="H42" s="100">
        <v>41940</v>
      </c>
      <c r="I42" s="103">
        <v>41976</v>
      </c>
      <c r="J42" s="103" t="s">
        <v>19</v>
      </c>
      <c r="K42" s="107">
        <v>0</v>
      </c>
      <c r="L42" s="102">
        <v>0</v>
      </c>
      <c r="M42" s="105">
        <v>0</v>
      </c>
      <c r="N42" s="105" t="s">
        <v>5</v>
      </c>
      <c r="O42" s="106" t="s">
        <v>5</v>
      </c>
      <c r="P42" s="106" t="s">
        <v>1902</v>
      </c>
      <c r="Q42" s="464" t="s">
        <v>1903</v>
      </c>
      <c r="R42" s="64"/>
      <c r="S42" s="64"/>
      <c r="T42" s="64"/>
      <c r="U42" s="64"/>
      <c r="V42" s="64"/>
      <c r="W42" s="64"/>
      <c r="X42" s="64"/>
      <c r="Y42" s="64"/>
      <c r="Z42" s="64"/>
    </row>
    <row r="43" spans="1:26" s="147" customFormat="1" ht="104.25" customHeight="1">
      <c r="A43" s="14"/>
      <c r="B43" s="17" t="s">
        <v>1900</v>
      </c>
      <c r="C43" s="17" t="s">
        <v>1900</v>
      </c>
      <c r="D43" s="15" t="s">
        <v>1904</v>
      </c>
      <c r="E43" s="107" t="s">
        <v>1905</v>
      </c>
      <c r="F43" s="16" t="s">
        <v>18</v>
      </c>
      <c r="G43" s="99" t="s">
        <v>5</v>
      </c>
      <c r="H43" s="100">
        <v>40554</v>
      </c>
      <c r="I43" s="103">
        <v>40877</v>
      </c>
      <c r="J43" s="103" t="s">
        <v>5</v>
      </c>
      <c r="K43" s="465">
        <v>0</v>
      </c>
      <c r="L43" s="102">
        <v>0</v>
      </c>
      <c r="M43" s="105">
        <v>476</v>
      </c>
      <c r="N43" s="105" t="s">
        <v>5</v>
      </c>
      <c r="O43" s="106" t="s">
        <v>5</v>
      </c>
      <c r="P43" s="106" t="s">
        <v>1906</v>
      </c>
      <c r="Q43" s="464" t="s">
        <v>1907</v>
      </c>
      <c r="R43" s="64"/>
      <c r="S43" s="64"/>
      <c r="T43" s="64"/>
      <c r="U43" s="64"/>
      <c r="V43" s="64"/>
      <c r="W43" s="64"/>
      <c r="X43" s="64"/>
      <c r="Y43" s="64"/>
      <c r="Z43" s="64"/>
    </row>
    <row r="44" spans="1:26" s="147" customFormat="1" ht="104.25" customHeight="1">
      <c r="A44" s="14"/>
      <c r="B44" s="17" t="s">
        <v>1900</v>
      </c>
      <c r="C44" s="17" t="s">
        <v>1900</v>
      </c>
      <c r="D44" s="15" t="s">
        <v>1904</v>
      </c>
      <c r="E44" s="107" t="s">
        <v>1905</v>
      </c>
      <c r="F44" s="16" t="s">
        <v>18</v>
      </c>
      <c r="G44" s="99" t="s">
        <v>5</v>
      </c>
      <c r="H44" s="100">
        <v>40940</v>
      </c>
      <c r="I44" s="103">
        <v>41243</v>
      </c>
      <c r="J44" s="103" t="s">
        <v>5</v>
      </c>
      <c r="K44" s="465">
        <v>0</v>
      </c>
      <c r="L44" s="465">
        <v>10</v>
      </c>
      <c r="M44" s="105">
        <v>476</v>
      </c>
      <c r="N44" s="105" t="s">
        <v>5</v>
      </c>
      <c r="O44" s="106" t="s">
        <v>5</v>
      </c>
      <c r="P44" s="106" t="s">
        <v>1908</v>
      </c>
      <c r="Q44" s="464" t="s">
        <v>1909</v>
      </c>
      <c r="R44" s="64"/>
      <c r="S44" s="64"/>
      <c r="T44" s="64"/>
      <c r="U44" s="64"/>
      <c r="V44" s="64"/>
      <c r="W44" s="64"/>
      <c r="X44" s="64"/>
      <c r="Y44" s="64"/>
      <c r="Z44" s="64"/>
    </row>
    <row r="45" spans="1:26" s="147" customFormat="1" ht="104.25" customHeight="1">
      <c r="A45" s="14"/>
      <c r="B45" s="17" t="s">
        <v>1900</v>
      </c>
      <c r="C45" s="17" t="s">
        <v>1900</v>
      </c>
      <c r="D45" s="15" t="s">
        <v>1904</v>
      </c>
      <c r="E45" s="107" t="s">
        <v>1905</v>
      </c>
      <c r="F45" s="16" t="s">
        <v>18</v>
      </c>
      <c r="G45" s="99" t="s">
        <v>5</v>
      </c>
      <c r="H45" s="100">
        <v>41289</v>
      </c>
      <c r="I45" s="103">
        <v>41614</v>
      </c>
      <c r="J45" s="103" t="s">
        <v>5</v>
      </c>
      <c r="K45" s="465">
        <v>0</v>
      </c>
      <c r="L45" s="102">
        <v>10.7</v>
      </c>
      <c r="M45" s="105">
        <v>476</v>
      </c>
      <c r="N45" s="105" t="s">
        <v>5</v>
      </c>
      <c r="O45" s="106" t="s">
        <v>5</v>
      </c>
      <c r="P45" s="106" t="s">
        <v>1908</v>
      </c>
      <c r="Q45" s="464" t="s">
        <v>1909</v>
      </c>
      <c r="R45" s="64"/>
      <c r="S45" s="64"/>
      <c r="T45" s="64"/>
      <c r="U45" s="64"/>
      <c r="V45" s="64"/>
      <c r="W45" s="64"/>
      <c r="X45" s="64"/>
      <c r="Y45" s="64"/>
      <c r="Z45" s="64"/>
    </row>
    <row r="46" spans="1:26" s="136" customFormat="1">
      <c r="A46" s="129"/>
      <c r="B46" s="130" t="s">
        <v>29</v>
      </c>
      <c r="C46" s="131"/>
      <c r="D46" s="109"/>
      <c r="E46" s="466"/>
      <c r="F46" s="131"/>
      <c r="G46" s="131"/>
      <c r="H46" s="131"/>
      <c r="I46" s="133"/>
      <c r="J46" s="133"/>
      <c r="K46" s="110">
        <f>SUM(K42:K45)</f>
        <v>0</v>
      </c>
      <c r="L46" s="110">
        <f>SUM(L42:L45)</f>
        <v>20.7</v>
      </c>
      <c r="M46" s="110">
        <f>SUM(M42:M45)</f>
        <v>1428</v>
      </c>
      <c r="N46" s="109"/>
      <c r="O46" s="134"/>
      <c r="P46" s="134"/>
      <c r="Q46" s="135"/>
    </row>
    <row r="47" spans="1:26" s="147" customFormat="1">
      <c r="A47" s="467"/>
      <c r="B47" s="468"/>
      <c r="C47" s="469"/>
      <c r="D47" s="470"/>
      <c r="E47" s="471"/>
      <c r="F47" s="469"/>
      <c r="G47" s="469"/>
      <c r="H47" s="469"/>
      <c r="I47" s="472"/>
      <c r="J47" s="472"/>
      <c r="K47" s="473"/>
      <c r="L47" s="473"/>
      <c r="M47" s="474"/>
      <c r="N47" s="473"/>
      <c r="O47" s="475"/>
      <c r="P47" s="475"/>
      <c r="Q47" s="64"/>
    </row>
    <row r="48" spans="1:26" s="66" customFormat="1">
      <c r="E48" s="68"/>
    </row>
    <row r="49" spans="2:17" s="66" customFormat="1">
      <c r="B49" s="1587" t="s">
        <v>57</v>
      </c>
      <c r="C49" s="1587" t="s">
        <v>58</v>
      </c>
      <c r="D49" s="1589" t="s">
        <v>59</v>
      </c>
      <c r="E49" s="1589"/>
    </row>
    <row r="50" spans="2:17" s="66" customFormat="1">
      <c r="B50" s="1588"/>
      <c r="C50" s="1588"/>
      <c r="D50" s="146" t="s">
        <v>60</v>
      </c>
      <c r="E50" s="118" t="s">
        <v>61</v>
      </c>
    </row>
    <row r="51" spans="2:17" s="66" customFormat="1" ht="30.6" customHeight="1">
      <c r="B51" s="19" t="s">
        <v>62</v>
      </c>
      <c r="C51" s="476">
        <f>+K46</f>
        <v>0</v>
      </c>
      <c r="D51" s="90"/>
      <c r="E51" s="71" t="s">
        <v>21</v>
      </c>
      <c r="F51" s="112"/>
      <c r="G51" s="112"/>
      <c r="H51" s="112"/>
      <c r="I51" s="112"/>
      <c r="J51" s="112"/>
      <c r="K51" s="112"/>
      <c r="L51" s="112"/>
      <c r="M51" s="112"/>
    </row>
    <row r="52" spans="2:17" s="66" customFormat="1" ht="30" customHeight="1">
      <c r="B52" s="19" t="s">
        <v>64</v>
      </c>
      <c r="C52" s="476">
        <f>+M46</f>
        <v>1428</v>
      </c>
      <c r="D52" s="377"/>
      <c r="E52" s="60" t="s">
        <v>21</v>
      </c>
    </row>
    <row r="53" spans="2:17" s="66" customFormat="1">
      <c r="B53" s="113"/>
      <c r="C53" s="1512"/>
      <c r="D53" s="1512"/>
      <c r="E53" s="1512"/>
      <c r="F53" s="1512"/>
      <c r="G53" s="1512"/>
      <c r="H53" s="1512"/>
      <c r="I53" s="1512"/>
      <c r="J53" s="1512"/>
      <c r="K53" s="1512"/>
      <c r="L53" s="1512"/>
      <c r="M53" s="1512"/>
      <c r="N53" s="1512"/>
    </row>
    <row r="54" spans="2:17" ht="28.15" customHeight="1" thickBot="1"/>
    <row r="55" spans="2:17" ht="15.75" thickBot="1">
      <c r="B55" s="1513" t="s">
        <v>65</v>
      </c>
      <c r="C55" s="1513"/>
      <c r="D55" s="1513"/>
      <c r="E55" s="1513"/>
      <c r="F55" s="1513"/>
      <c r="G55" s="1513"/>
      <c r="H55" s="1513"/>
      <c r="I55" s="1513"/>
      <c r="J55" s="1513"/>
      <c r="K55" s="1513"/>
      <c r="L55" s="1513"/>
      <c r="M55" s="1513"/>
      <c r="N55" s="1513"/>
    </row>
    <row r="58" spans="2:17" ht="109.5" customHeight="1">
      <c r="B58" s="9" t="s">
        <v>66</v>
      </c>
      <c r="C58" s="9" t="s">
        <v>67</v>
      </c>
      <c r="D58" s="9" t="s">
        <v>68</v>
      </c>
      <c r="E58" s="9" t="s">
        <v>69</v>
      </c>
      <c r="F58" s="9" t="s">
        <v>70</v>
      </c>
      <c r="G58" s="9" t="s">
        <v>71</v>
      </c>
      <c r="H58" s="9" t="s">
        <v>72</v>
      </c>
      <c r="I58" s="9" t="s">
        <v>73</v>
      </c>
      <c r="J58" s="9" t="s">
        <v>74</v>
      </c>
      <c r="K58" s="9" t="s">
        <v>75</v>
      </c>
      <c r="L58" s="9" t="s">
        <v>76</v>
      </c>
      <c r="M58" s="139" t="s">
        <v>77</v>
      </c>
      <c r="N58" s="139" t="s">
        <v>78</v>
      </c>
      <c r="O58" s="1522" t="s">
        <v>79</v>
      </c>
      <c r="P58" s="1523"/>
      <c r="Q58" s="9" t="s">
        <v>80</v>
      </c>
    </row>
    <row r="59" spans="2:17" ht="38.25" customHeight="1">
      <c r="B59" s="309" t="s">
        <v>81</v>
      </c>
      <c r="C59" s="309" t="s">
        <v>251</v>
      </c>
      <c r="D59" s="310" t="s">
        <v>5</v>
      </c>
      <c r="E59" s="310" t="s">
        <v>5</v>
      </c>
      <c r="F59" s="196" t="s">
        <v>5</v>
      </c>
      <c r="G59" s="196" t="s">
        <v>5</v>
      </c>
      <c r="H59" s="196"/>
      <c r="I59" s="291" t="s">
        <v>18</v>
      </c>
      <c r="J59" s="291" t="s">
        <v>5</v>
      </c>
      <c r="K59" s="265" t="s">
        <v>5</v>
      </c>
      <c r="L59" s="265" t="s">
        <v>5</v>
      </c>
      <c r="M59" s="265" t="s">
        <v>5</v>
      </c>
      <c r="N59" s="265" t="s">
        <v>5</v>
      </c>
      <c r="O59" s="1574" t="s">
        <v>1910</v>
      </c>
      <c r="P59" s="1575"/>
      <c r="Q59" s="265" t="s">
        <v>18</v>
      </c>
    </row>
    <row r="60" spans="2:17">
      <c r="B60" s="28" t="s">
        <v>84</v>
      </c>
    </row>
    <row r="61" spans="2:17">
      <c r="B61" s="28" t="s">
        <v>85</v>
      </c>
    </row>
    <row r="62" spans="2:17">
      <c r="B62" s="28" t="s">
        <v>86</v>
      </c>
    </row>
    <row r="64" spans="2:17" ht="15.75" thickBot="1"/>
    <row r="65" spans="2:17" ht="15.75" thickBot="1">
      <c r="B65" s="1532" t="s">
        <v>87</v>
      </c>
      <c r="C65" s="1533"/>
      <c r="D65" s="1533"/>
      <c r="E65" s="1533"/>
      <c r="F65" s="1533"/>
      <c r="G65" s="1533"/>
      <c r="H65" s="1533"/>
      <c r="I65" s="1533"/>
      <c r="J65" s="1533"/>
      <c r="K65" s="1533"/>
      <c r="L65" s="1533"/>
      <c r="M65" s="1533"/>
      <c r="N65" s="1534"/>
    </row>
    <row r="68" spans="2:17" ht="76.5" customHeight="1">
      <c r="B68" s="9" t="s">
        <v>88</v>
      </c>
      <c r="C68" s="9" t="s">
        <v>89</v>
      </c>
      <c r="D68" s="9" t="s">
        <v>90</v>
      </c>
      <c r="E68" s="9" t="s">
        <v>91</v>
      </c>
      <c r="F68" s="9" t="s">
        <v>92</v>
      </c>
      <c r="G68" s="9" t="s">
        <v>93</v>
      </c>
      <c r="H68" s="9" t="s">
        <v>94</v>
      </c>
      <c r="I68" s="9" t="s">
        <v>95</v>
      </c>
      <c r="J68" s="1522" t="s">
        <v>164</v>
      </c>
      <c r="K68" s="1529"/>
      <c r="L68" s="1523"/>
      <c r="M68" s="9" t="s">
        <v>97</v>
      </c>
      <c r="N68" s="9" t="s">
        <v>234</v>
      </c>
      <c r="O68" s="9" t="s">
        <v>235</v>
      </c>
      <c r="P68" s="1522" t="s">
        <v>79</v>
      </c>
      <c r="Q68" s="1523"/>
    </row>
    <row r="69" spans="2:17" ht="30">
      <c r="B69" s="192" t="s">
        <v>356</v>
      </c>
      <c r="C69" s="192"/>
      <c r="D69" s="72"/>
      <c r="E69" s="72"/>
      <c r="F69" s="72"/>
      <c r="G69" s="72"/>
      <c r="H69" s="72"/>
      <c r="I69" s="74"/>
      <c r="J69" s="88" t="s">
        <v>165</v>
      </c>
      <c r="K69" s="89" t="s">
        <v>166</v>
      </c>
      <c r="L69" s="77" t="s">
        <v>167</v>
      </c>
      <c r="M69" s="59"/>
      <c r="N69" s="59"/>
      <c r="O69" s="59"/>
      <c r="P69" s="1535" t="s">
        <v>1911</v>
      </c>
      <c r="Q69" s="1535"/>
    </row>
    <row r="70" spans="2:17" ht="25.5" customHeight="1">
      <c r="B70" s="192" t="s">
        <v>443</v>
      </c>
      <c r="C70" s="192"/>
      <c r="D70" s="72"/>
      <c r="E70" s="72"/>
      <c r="F70" s="72"/>
      <c r="G70" s="72"/>
      <c r="H70" s="72"/>
      <c r="I70" s="74"/>
      <c r="J70" s="88"/>
      <c r="K70" s="77"/>
      <c r="L70" s="77"/>
      <c r="M70" s="59"/>
      <c r="N70" s="59"/>
      <c r="O70" s="59"/>
      <c r="P70" s="1535" t="s">
        <v>1912</v>
      </c>
      <c r="Q70" s="1535"/>
    </row>
    <row r="71" spans="2:17" ht="177.75" customHeight="1">
      <c r="B71" s="456" t="s">
        <v>1913</v>
      </c>
      <c r="C71" s="205"/>
      <c r="D71" s="207"/>
      <c r="E71" s="207"/>
      <c r="F71" s="207"/>
      <c r="G71" s="207"/>
      <c r="H71" s="207"/>
      <c r="I71" s="208"/>
      <c r="J71" s="209"/>
      <c r="K71" s="211"/>
      <c r="L71" s="211"/>
      <c r="M71" s="50"/>
      <c r="N71" s="50"/>
      <c r="O71" s="50"/>
      <c r="P71" s="477"/>
      <c r="Q71" s="477"/>
    </row>
    <row r="72" spans="2:17" ht="15.75" thickBot="1"/>
    <row r="73" spans="2:17" ht="15.75" thickBot="1">
      <c r="B73" s="1532" t="s">
        <v>139</v>
      </c>
      <c r="C73" s="1533"/>
      <c r="D73" s="1533"/>
      <c r="E73" s="1533"/>
      <c r="F73" s="1533"/>
      <c r="G73" s="1533"/>
      <c r="H73" s="1533"/>
      <c r="I73" s="1533"/>
      <c r="J73" s="1533"/>
      <c r="K73" s="1533"/>
      <c r="L73" s="1533"/>
      <c r="M73" s="1533"/>
      <c r="N73" s="1534"/>
    </row>
    <row r="76" spans="2:17" ht="46.15" customHeight="1">
      <c r="B76" s="22" t="s">
        <v>17</v>
      </c>
      <c r="C76" s="22" t="s">
        <v>80</v>
      </c>
      <c r="D76" s="1522" t="s">
        <v>79</v>
      </c>
      <c r="E76" s="1523"/>
    </row>
    <row r="77" spans="2:17" ht="46.9" customHeight="1">
      <c r="B77" s="78" t="s">
        <v>140</v>
      </c>
      <c r="C77" s="59" t="s">
        <v>18</v>
      </c>
      <c r="D77" s="1524" t="s">
        <v>1914</v>
      </c>
      <c r="E77" s="1525"/>
    </row>
    <row r="80" spans="2:17">
      <c r="B80" s="1505" t="s">
        <v>141</v>
      </c>
      <c r="C80" s="1506"/>
      <c r="D80" s="1506"/>
      <c r="E80" s="1506"/>
      <c r="F80" s="1506"/>
      <c r="G80" s="1506"/>
      <c r="H80" s="1506"/>
      <c r="I80" s="1506"/>
      <c r="J80" s="1506"/>
      <c r="K80" s="1506"/>
      <c r="L80" s="1506"/>
      <c r="M80" s="1506"/>
      <c r="N80" s="1506"/>
      <c r="O80" s="1506"/>
      <c r="P80" s="1506"/>
    </row>
    <row r="82" spans="1:26" ht="15.75" thickBot="1"/>
    <row r="83" spans="1:26" ht="15.75" thickBot="1">
      <c r="B83" s="1532" t="s">
        <v>142</v>
      </c>
      <c r="C83" s="1533"/>
      <c r="D83" s="1533"/>
      <c r="E83" s="1533"/>
      <c r="F83" s="1533"/>
      <c r="G83" s="1533"/>
      <c r="H83" s="1533"/>
      <c r="I83" s="1533"/>
      <c r="J83" s="1533"/>
      <c r="K83" s="1533"/>
      <c r="L83" s="1533"/>
      <c r="M83" s="1533"/>
      <c r="N83" s="1534"/>
    </row>
    <row r="85" spans="1:26" ht="15.75" thickBot="1">
      <c r="M85" s="10"/>
      <c r="N85" s="10"/>
    </row>
    <row r="86" spans="1:26" s="39" customFormat="1" ht="109.5" customHeight="1">
      <c r="B86" s="11" t="s">
        <v>33</v>
      </c>
      <c r="C86" s="11" t="s">
        <v>34</v>
      </c>
      <c r="D86" s="11" t="s">
        <v>35</v>
      </c>
      <c r="E86" s="11" t="s">
        <v>36</v>
      </c>
      <c r="F86" s="11" t="s">
        <v>37</v>
      </c>
      <c r="G86" s="11" t="s">
        <v>38</v>
      </c>
      <c r="H86" s="11" t="s">
        <v>39</v>
      </c>
      <c r="I86" s="11" t="s">
        <v>40</v>
      </c>
      <c r="J86" s="11" t="s">
        <v>41</v>
      </c>
      <c r="K86" s="11" t="s">
        <v>42</v>
      </c>
      <c r="L86" s="11" t="s">
        <v>43</v>
      </c>
      <c r="M86" s="12" t="s">
        <v>44</v>
      </c>
      <c r="N86" s="11" t="s">
        <v>45</v>
      </c>
      <c r="O86" s="11" t="s">
        <v>46</v>
      </c>
      <c r="P86" s="13" t="s">
        <v>47</v>
      </c>
      <c r="Q86" s="13" t="s">
        <v>48</v>
      </c>
    </row>
    <row r="87" spans="1:26" s="147" customFormat="1" ht="189.75" customHeight="1">
      <c r="A87" s="14">
        <v>1</v>
      </c>
      <c r="B87" s="15" t="s">
        <v>1915</v>
      </c>
      <c r="C87" s="15" t="s">
        <v>1915</v>
      </c>
      <c r="D87" s="15" t="s">
        <v>1916</v>
      </c>
      <c r="E87" s="98" t="s">
        <v>1917</v>
      </c>
      <c r="F87" s="16" t="s">
        <v>18</v>
      </c>
      <c r="G87" s="99" t="s">
        <v>5</v>
      </c>
      <c r="H87" s="100">
        <v>39639</v>
      </c>
      <c r="I87" s="100">
        <v>39814</v>
      </c>
      <c r="J87" s="103" t="s">
        <v>19</v>
      </c>
      <c r="K87" s="107">
        <f>(DAYS360(H87,I87))/30</f>
        <v>5.7</v>
      </c>
      <c r="L87" s="103"/>
      <c r="M87" s="105" t="s">
        <v>1918</v>
      </c>
      <c r="N87" s="105" t="s">
        <v>5</v>
      </c>
      <c r="O87" s="106" t="s">
        <v>1919</v>
      </c>
      <c r="P87" s="106">
        <v>391</v>
      </c>
      <c r="Q87" s="478" t="s">
        <v>1920</v>
      </c>
      <c r="R87" s="64"/>
      <c r="S87" s="64"/>
      <c r="T87" s="64"/>
      <c r="U87" s="64"/>
      <c r="V87" s="64"/>
      <c r="W87" s="64"/>
      <c r="X87" s="64"/>
      <c r="Y87" s="64"/>
      <c r="Z87" s="64"/>
    </row>
    <row r="88" spans="1:26" s="136" customFormat="1">
      <c r="A88" s="129"/>
      <c r="B88" s="130" t="s">
        <v>29</v>
      </c>
      <c r="C88" s="131"/>
      <c r="D88" s="109"/>
      <c r="E88" s="132"/>
      <c r="F88" s="131"/>
      <c r="G88" s="131"/>
      <c r="H88" s="131"/>
      <c r="I88" s="133"/>
      <c r="J88" s="133"/>
      <c r="K88" s="109">
        <f>SUM(K87:K87)</f>
        <v>5.7</v>
      </c>
      <c r="L88" s="109">
        <f>SUM(L87:L87)</f>
        <v>0</v>
      </c>
      <c r="M88" s="110">
        <f>SUM(M87:M87)</f>
        <v>0</v>
      </c>
      <c r="N88" s="109">
        <f>SUM(N87:N87)</f>
        <v>0</v>
      </c>
      <c r="O88" s="134"/>
      <c r="P88" s="134"/>
      <c r="Q88" s="135"/>
    </row>
    <row r="89" spans="1:26">
      <c r="B89" s="66"/>
      <c r="C89" s="66"/>
      <c r="D89" s="66"/>
      <c r="E89" s="68"/>
      <c r="F89" s="66"/>
      <c r="G89" s="66"/>
      <c r="H89" s="66"/>
      <c r="I89" s="66"/>
      <c r="J89" s="66"/>
      <c r="K89" s="66"/>
      <c r="L89" s="66"/>
      <c r="M89" s="66"/>
      <c r="N89" s="66"/>
      <c r="O89" s="66"/>
      <c r="P89" s="66"/>
    </row>
    <row r="90" spans="1:26">
      <c r="B90" s="19" t="s">
        <v>156</v>
      </c>
      <c r="C90" s="84">
        <f>+K88</f>
        <v>5.7</v>
      </c>
      <c r="H90" s="112"/>
      <c r="I90" s="112"/>
      <c r="J90" s="112"/>
      <c r="K90" s="112"/>
      <c r="L90" s="112"/>
      <c r="M90" s="112"/>
      <c r="N90" s="66"/>
      <c r="O90" s="66"/>
      <c r="P90" s="66"/>
    </row>
    <row r="92" spans="1:26" ht="15.75" thickBot="1"/>
    <row r="93" spans="1:26" ht="37.15" customHeight="1" thickBot="1">
      <c r="B93" s="24" t="s">
        <v>157</v>
      </c>
      <c r="C93" s="25" t="s">
        <v>158</v>
      </c>
      <c r="D93" s="24" t="s">
        <v>28</v>
      </c>
      <c r="E93" s="25" t="s">
        <v>159</v>
      </c>
    </row>
    <row r="94" spans="1:26" ht="41.45" customHeight="1">
      <c r="B94" s="85" t="s">
        <v>160</v>
      </c>
      <c r="C94" s="86">
        <v>20</v>
      </c>
      <c r="D94" s="167">
        <v>0</v>
      </c>
      <c r="E94" s="1536">
        <f>+D94+D95+D96</f>
        <v>0</v>
      </c>
    </row>
    <row r="95" spans="1:26">
      <c r="B95" s="85" t="s">
        <v>161</v>
      </c>
      <c r="C95" s="71">
        <v>30</v>
      </c>
      <c r="D95" s="60">
        <v>0</v>
      </c>
      <c r="E95" s="1537"/>
    </row>
    <row r="96" spans="1:26" ht="15.75" thickBot="1">
      <c r="B96" s="85" t="s">
        <v>162</v>
      </c>
      <c r="C96" s="87">
        <v>40</v>
      </c>
      <c r="D96" s="168">
        <v>0</v>
      </c>
      <c r="E96" s="1538"/>
    </row>
    <row r="98" spans="2:17" ht="15.75" thickBot="1"/>
    <row r="99" spans="2:17" ht="15.75" thickBot="1">
      <c r="B99" s="1532" t="s">
        <v>163</v>
      </c>
      <c r="C99" s="1533"/>
      <c r="D99" s="1533"/>
      <c r="E99" s="1533"/>
      <c r="F99" s="1533"/>
      <c r="G99" s="1533"/>
      <c r="H99" s="1533"/>
      <c r="I99" s="1533"/>
      <c r="J99" s="1533"/>
      <c r="K99" s="1533"/>
      <c r="L99" s="1533"/>
      <c r="M99" s="1533"/>
      <c r="N99" s="1534"/>
    </row>
    <row r="101" spans="2:17" ht="76.5" customHeight="1">
      <c r="B101" s="9" t="s">
        <v>88</v>
      </c>
      <c r="C101" s="13" t="s">
        <v>89</v>
      </c>
      <c r="D101" s="9" t="s">
        <v>90</v>
      </c>
      <c r="E101" s="9" t="s">
        <v>91</v>
      </c>
      <c r="F101" s="9" t="s">
        <v>92</v>
      </c>
      <c r="G101" s="9" t="s">
        <v>93</v>
      </c>
      <c r="H101" s="9" t="s">
        <v>94</v>
      </c>
      <c r="I101" s="9" t="s">
        <v>95</v>
      </c>
      <c r="J101" s="1522" t="s">
        <v>164</v>
      </c>
      <c r="K101" s="1529"/>
      <c r="L101" s="1523"/>
      <c r="M101" s="9" t="s">
        <v>97</v>
      </c>
      <c r="N101" s="9" t="s">
        <v>234</v>
      </c>
      <c r="O101" s="9" t="s">
        <v>235</v>
      </c>
      <c r="P101" s="1522" t="s">
        <v>79</v>
      </c>
      <c r="Q101" s="1523"/>
    </row>
    <row r="102" spans="2:17" s="30" customFormat="1" ht="83.25" customHeight="1">
      <c r="B102" s="217" t="s">
        <v>1073</v>
      </c>
      <c r="C102" s="395" t="s">
        <v>305</v>
      </c>
      <c r="D102" s="217" t="s">
        <v>1921</v>
      </c>
      <c r="E102" s="453">
        <v>66832004</v>
      </c>
      <c r="F102" s="217" t="s">
        <v>1922</v>
      </c>
      <c r="G102" s="217" t="s">
        <v>1923</v>
      </c>
      <c r="H102" s="407">
        <v>37610</v>
      </c>
      <c r="I102" s="299"/>
      <c r="J102" s="217"/>
      <c r="K102" s="299"/>
      <c r="L102" s="299"/>
      <c r="M102" s="217" t="s">
        <v>19</v>
      </c>
      <c r="N102" s="217" t="s">
        <v>19</v>
      </c>
      <c r="O102" s="217" t="s">
        <v>19</v>
      </c>
      <c r="P102" s="1599" t="s">
        <v>1924</v>
      </c>
      <c r="Q102" s="1600"/>
    </row>
    <row r="103" spans="2:17" s="30" customFormat="1" ht="60.75" customHeight="1">
      <c r="B103" s="217" t="s">
        <v>1075</v>
      </c>
      <c r="C103" s="395" t="s">
        <v>305</v>
      </c>
      <c r="D103" s="217" t="s">
        <v>1925</v>
      </c>
      <c r="E103" s="453">
        <v>22793738</v>
      </c>
      <c r="F103" s="217" t="s">
        <v>1038</v>
      </c>
      <c r="G103" s="217" t="s">
        <v>1194</v>
      </c>
      <c r="H103" s="407">
        <v>39055</v>
      </c>
      <c r="I103" s="299"/>
      <c r="J103" s="217" t="s">
        <v>1926</v>
      </c>
      <c r="K103" s="299" t="s">
        <v>1927</v>
      </c>
      <c r="L103" s="299" t="s">
        <v>1928</v>
      </c>
      <c r="M103" s="217" t="s">
        <v>18</v>
      </c>
      <c r="N103" s="217" t="s">
        <v>19</v>
      </c>
      <c r="O103" s="217" t="s">
        <v>19</v>
      </c>
      <c r="P103" s="1599" t="s">
        <v>1929</v>
      </c>
      <c r="Q103" s="1600"/>
    </row>
    <row r="104" spans="2:17" s="30" customFormat="1" ht="91.5" customHeight="1">
      <c r="B104" s="217" t="s">
        <v>227</v>
      </c>
      <c r="C104" s="177" t="s">
        <v>321</v>
      </c>
      <c r="D104" s="217" t="s">
        <v>1930</v>
      </c>
      <c r="E104" s="453">
        <v>94536738</v>
      </c>
      <c r="F104" s="217" t="s">
        <v>741</v>
      </c>
      <c r="G104" s="217" t="s">
        <v>1931</v>
      </c>
      <c r="H104" s="407">
        <v>37072</v>
      </c>
      <c r="I104" s="299"/>
      <c r="J104" s="217"/>
      <c r="K104" s="299"/>
      <c r="L104" s="299"/>
      <c r="M104" s="217" t="s">
        <v>18</v>
      </c>
      <c r="N104" s="217" t="s">
        <v>19</v>
      </c>
      <c r="O104" s="217" t="s">
        <v>19</v>
      </c>
      <c r="P104" s="1599" t="s">
        <v>1932</v>
      </c>
      <c r="Q104" s="1600"/>
    </row>
    <row r="105" spans="2:17" ht="94.5" customHeight="1">
      <c r="B105" s="479" t="s">
        <v>1933</v>
      </c>
    </row>
    <row r="106" spans="2:17" ht="15.75" thickBot="1"/>
    <row r="107" spans="2:17" ht="54" customHeight="1">
      <c r="B107" s="146" t="s">
        <v>17</v>
      </c>
      <c r="C107" s="146" t="s">
        <v>157</v>
      </c>
      <c r="D107" s="9" t="s">
        <v>158</v>
      </c>
      <c r="E107" s="146" t="s">
        <v>28</v>
      </c>
      <c r="F107" s="25" t="s">
        <v>228</v>
      </c>
      <c r="G107" s="26"/>
    </row>
    <row r="108" spans="2:17" ht="150">
      <c r="B108" s="1540" t="s">
        <v>229</v>
      </c>
      <c r="C108" s="115" t="s">
        <v>230</v>
      </c>
      <c r="D108" s="138">
        <v>25</v>
      </c>
      <c r="E108" s="60">
        <v>0</v>
      </c>
      <c r="F108" s="1541">
        <f>+E108+E109+E110</f>
        <v>0</v>
      </c>
      <c r="G108" s="27"/>
    </row>
    <row r="109" spans="2:17" ht="120">
      <c r="B109" s="1540"/>
      <c r="C109" s="115" t="s">
        <v>231</v>
      </c>
      <c r="D109" s="141">
        <v>25</v>
      </c>
      <c r="E109" s="60">
        <v>0</v>
      </c>
      <c r="F109" s="1542"/>
      <c r="G109" s="27"/>
    </row>
    <row r="110" spans="2:17" ht="90">
      <c r="B110" s="1540"/>
      <c r="C110" s="115" t="s">
        <v>232</v>
      </c>
      <c r="D110" s="138">
        <v>10</v>
      </c>
      <c r="E110" s="60">
        <v>0</v>
      </c>
      <c r="F110" s="1543"/>
      <c r="G110" s="27"/>
    </row>
    <row r="111" spans="2:17">
      <c r="C111" s="57"/>
    </row>
    <row r="113" spans="2:5">
      <c r="B113" s="8" t="s">
        <v>233</v>
      </c>
    </row>
    <row r="116" spans="2:5">
      <c r="B116" s="9" t="s">
        <v>17</v>
      </c>
      <c r="C116" s="9" t="s">
        <v>27</v>
      </c>
      <c r="D116" s="146" t="s">
        <v>28</v>
      </c>
      <c r="E116" s="146" t="s">
        <v>29</v>
      </c>
    </row>
    <row r="117" spans="2:5" ht="61.5" customHeight="1">
      <c r="B117" s="367" t="s">
        <v>236</v>
      </c>
      <c r="C117" s="141">
        <v>40</v>
      </c>
      <c r="D117" s="138">
        <f>+E94</f>
        <v>0</v>
      </c>
      <c r="E117" s="1519">
        <f>+D117+D118</f>
        <v>0</v>
      </c>
    </row>
    <row r="118" spans="2:5" ht="68.25" customHeight="1">
      <c r="B118" s="367" t="s">
        <v>237</v>
      </c>
      <c r="C118" s="141">
        <v>60</v>
      </c>
      <c r="D118" s="138">
        <f>+F108</f>
        <v>0</v>
      </c>
      <c r="E118" s="1520"/>
    </row>
  </sheetData>
  <mergeCells count="38">
    <mergeCell ref="P103:Q103"/>
    <mergeCell ref="P104:Q104"/>
    <mergeCell ref="B108:B110"/>
    <mergeCell ref="F108:F110"/>
    <mergeCell ref="E117:E118"/>
    <mergeCell ref="P102:Q102"/>
    <mergeCell ref="P69:Q69"/>
    <mergeCell ref="P70:Q70"/>
    <mergeCell ref="B73:N73"/>
    <mergeCell ref="D76:E76"/>
    <mergeCell ref="D77:E77"/>
    <mergeCell ref="B80:P80"/>
    <mergeCell ref="B83:N83"/>
    <mergeCell ref="E94:E96"/>
    <mergeCell ref="B99:N99"/>
    <mergeCell ref="J101:L101"/>
    <mergeCell ref="P101:Q101"/>
    <mergeCell ref="J68:L68"/>
    <mergeCell ref="P68:Q68"/>
    <mergeCell ref="C10:E10"/>
    <mergeCell ref="B14:C15"/>
    <mergeCell ref="B16:C16"/>
    <mergeCell ref="E35:E36"/>
    <mergeCell ref="M38:N38"/>
    <mergeCell ref="B49:B50"/>
    <mergeCell ref="C49:C50"/>
    <mergeCell ref="D49:E49"/>
    <mergeCell ref="C53:N53"/>
    <mergeCell ref="B55:N55"/>
    <mergeCell ref="O58:P58"/>
    <mergeCell ref="O59:P59"/>
    <mergeCell ref="B65:N65"/>
    <mergeCell ref="C9:N9"/>
    <mergeCell ref="B2:P2"/>
    <mergeCell ref="B4:P4"/>
    <mergeCell ref="C6:N6"/>
    <mergeCell ref="C7:N7"/>
    <mergeCell ref="C8:N8"/>
  </mergeCells>
  <dataValidations count="2">
    <dataValidation type="list" allowBlank="1" showInputMessage="1" showErrorMessage="1" sqref="WVE983034 A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A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A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A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A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A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A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A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A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A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A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A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A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A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A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 type="decimal" allowBlank="1" showInputMessage="1" showErrorMessage="1" sqref="WVH983034 WLL983034 C65530 IV65530 SR65530 ACN65530 AMJ65530 AWF65530 BGB65530 BPX65530 BZT65530 CJP65530 CTL65530 DDH65530 DND65530 DWZ65530 EGV65530 EQR65530 FAN65530 FKJ65530 FUF65530 GEB65530 GNX65530 GXT65530 HHP65530 HRL65530 IBH65530 ILD65530 IUZ65530 JEV65530 JOR65530 JYN65530 KIJ65530 KSF65530 LCB65530 LLX65530 LVT65530 MFP65530 MPL65530 MZH65530 NJD65530 NSZ65530 OCV65530 OMR65530 OWN65530 PGJ65530 PQF65530 QAB65530 QJX65530 QTT65530 RDP65530 RNL65530 RXH65530 SHD65530 SQZ65530 TAV65530 TKR65530 TUN65530 UEJ65530 UOF65530 UYB65530 VHX65530 VRT65530 WBP65530 WLL65530 WVH65530 C131066 IV131066 SR131066 ACN131066 AMJ131066 AWF131066 BGB131066 BPX131066 BZT131066 CJP131066 CTL131066 DDH131066 DND131066 DWZ131066 EGV131066 EQR131066 FAN131066 FKJ131066 FUF131066 GEB131066 GNX131066 GXT131066 HHP131066 HRL131066 IBH131066 ILD131066 IUZ131066 JEV131066 JOR131066 JYN131066 KIJ131066 KSF131066 LCB131066 LLX131066 LVT131066 MFP131066 MPL131066 MZH131066 NJD131066 NSZ131066 OCV131066 OMR131066 OWN131066 PGJ131066 PQF131066 QAB131066 QJX131066 QTT131066 RDP131066 RNL131066 RXH131066 SHD131066 SQZ131066 TAV131066 TKR131066 TUN131066 UEJ131066 UOF131066 UYB131066 VHX131066 VRT131066 WBP131066 WLL131066 WVH131066 C196602 IV196602 SR196602 ACN196602 AMJ196602 AWF196602 BGB196602 BPX196602 BZT196602 CJP196602 CTL196602 DDH196602 DND196602 DWZ196602 EGV196602 EQR196602 FAN196602 FKJ196602 FUF196602 GEB196602 GNX196602 GXT196602 HHP196602 HRL196602 IBH196602 ILD196602 IUZ196602 JEV196602 JOR196602 JYN196602 KIJ196602 KSF196602 LCB196602 LLX196602 LVT196602 MFP196602 MPL196602 MZH196602 NJD196602 NSZ196602 OCV196602 OMR196602 OWN196602 PGJ196602 PQF196602 QAB196602 QJX196602 QTT196602 RDP196602 RNL196602 RXH196602 SHD196602 SQZ196602 TAV196602 TKR196602 TUN196602 UEJ196602 UOF196602 UYB196602 VHX196602 VRT196602 WBP196602 WLL196602 WVH196602 C262138 IV262138 SR262138 ACN262138 AMJ262138 AWF262138 BGB262138 BPX262138 BZT262138 CJP262138 CTL262138 DDH262138 DND262138 DWZ262138 EGV262138 EQR262138 FAN262138 FKJ262138 FUF262138 GEB262138 GNX262138 GXT262138 HHP262138 HRL262138 IBH262138 ILD262138 IUZ262138 JEV262138 JOR262138 JYN262138 KIJ262138 KSF262138 LCB262138 LLX262138 LVT262138 MFP262138 MPL262138 MZH262138 NJD262138 NSZ262138 OCV262138 OMR262138 OWN262138 PGJ262138 PQF262138 QAB262138 QJX262138 QTT262138 RDP262138 RNL262138 RXH262138 SHD262138 SQZ262138 TAV262138 TKR262138 TUN262138 UEJ262138 UOF262138 UYB262138 VHX262138 VRT262138 WBP262138 WLL262138 WVH262138 C327674 IV327674 SR327674 ACN327674 AMJ327674 AWF327674 BGB327674 BPX327674 BZT327674 CJP327674 CTL327674 DDH327674 DND327674 DWZ327674 EGV327674 EQR327674 FAN327674 FKJ327674 FUF327674 GEB327674 GNX327674 GXT327674 HHP327674 HRL327674 IBH327674 ILD327674 IUZ327674 JEV327674 JOR327674 JYN327674 KIJ327674 KSF327674 LCB327674 LLX327674 LVT327674 MFP327674 MPL327674 MZH327674 NJD327674 NSZ327674 OCV327674 OMR327674 OWN327674 PGJ327674 PQF327674 QAB327674 QJX327674 QTT327674 RDP327674 RNL327674 RXH327674 SHD327674 SQZ327674 TAV327674 TKR327674 TUN327674 UEJ327674 UOF327674 UYB327674 VHX327674 VRT327674 WBP327674 WLL327674 WVH327674 C393210 IV393210 SR393210 ACN393210 AMJ393210 AWF393210 BGB393210 BPX393210 BZT393210 CJP393210 CTL393210 DDH393210 DND393210 DWZ393210 EGV393210 EQR393210 FAN393210 FKJ393210 FUF393210 GEB393210 GNX393210 GXT393210 HHP393210 HRL393210 IBH393210 ILD393210 IUZ393210 JEV393210 JOR393210 JYN393210 KIJ393210 KSF393210 LCB393210 LLX393210 LVT393210 MFP393210 MPL393210 MZH393210 NJD393210 NSZ393210 OCV393210 OMR393210 OWN393210 PGJ393210 PQF393210 QAB393210 QJX393210 QTT393210 RDP393210 RNL393210 RXH393210 SHD393210 SQZ393210 TAV393210 TKR393210 TUN393210 UEJ393210 UOF393210 UYB393210 VHX393210 VRT393210 WBP393210 WLL393210 WVH393210 C458746 IV458746 SR458746 ACN458746 AMJ458746 AWF458746 BGB458746 BPX458746 BZT458746 CJP458746 CTL458746 DDH458746 DND458746 DWZ458746 EGV458746 EQR458746 FAN458746 FKJ458746 FUF458746 GEB458746 GNX458746 GXT458746 HHP458746 HRL458746 IBH458746 ILD458746 IUZ458746 JEV458746 JOR458746 JYN458746 KIJ458746 KSF458746 LCB458746 LLX458746 LVT458746 MFP458746 MPL458746 MZH458746 NJD458746 NSZ458746 OCV458746 OMR458746 OWN458746 PGJ458746 PQF458746 QAB458746 QJX458746 QTT458746 RDP458746 RNL458746 RXH458746 SHD458746 SQZ458746 TAV458746 TKR458746 TUN458746 UEJ458746 UOF458746 UYB458746 VHX458746 VRT458746 WBP458746 WLL458746 WVH458746 C524282 IV524282 SR524282 ACN524282 AMJ524282 AWF524282 BGB524282 BPX524282 BZT524282 CJP524282 CTL524282 DDH524282 DND524282 DWZ524282 EGV524282 EQR524282 FAN524282 FKJ524282 FUF524282 GEB524282 GNX524282 GXT524282 HHP524282 HRL524282 IBH524282 ILD524282 IUZ524282 JEV524282 JOR524282 JYN524282 KIJ524282 KSF524282 LCB524282 LLX524282 LVT524282 MFP524282 MPL524282 MZH524282 NJD524282 NSZ524282 OCV524282 OMR524282 OWN524282 PGJ524282 PQF524282 QAB524282 QJX524282 QTT524282 RDP524282 RNL524282 RXH524282 SHD524282 SQZ524282 TAV524282 TKR524282 TUN524282 UEJ524282 UOF524282 UYB524282 VHX524282 VRT524282 WBP524282 WLL524282 WVH524282 C589818 IV589818 SR589818 ACN589818 AMJ589818 AWF589818 BGB589818 BPX589818 BZT589818 CJP589818 CTL589818 DDH589818 DND589818 DWZ589818 EGV589818 EQR589818 FAN589818 FKJ589818 FUF589818 GEB589818 GNX589818 GXT589818 HHP589818 HRL589818 IBH589818 ILD589818 IUZ589818 JEV589818 JOR589818 JYN589818 KIJ589818 KSF589818 LCB589818 LLX589818 LVT589818 MFP589818 MPL589818 MZH589818 NJD589818 NSZ589818 OCV589818 OMR589818 OWN589818 PGJ589818 PQF589818 QAB589818 QJX589818 QTT589818 RDP589818 RNL589818 RXH589818 SHD589818 SQZ589818 TAV589818 TKR589818 TUN589818 UEJ589818 UOF589818 UYB589818 VHX589818 VRT589818 WBP589818 WLL589818 WVH589818 C655354 IV655354 SR655354 ACN655354 AMJ655354 AWF655354 BGB655354 BPX655354 BZT655354 CJP655354 CTL655354 DDH655354 DND655354 DWZ655354 EGV655354 EQR655354 FAN655354 FKJ655354 FUF655354 GEB655354 GNX655354 GXT655354 HHP655354 HRL655354 IBH655354 ILD655354 IUZ655354 JEV655354 JOR655354 JYN655354 KIJ655354 KSF655354 LCB655354 LLX655354 LVT655354 MFP655354 MPL655354 MZH655354 NJD655354 NSZ655354 OCV655354 OMR655354 OWN655354 PGJ655354 PQF655354 QAB655354 QJX655354 QTT655354 RDP655354 RNL655354 RXH655354 SHD655354 SQZ655354 TAV655354 TKR655354 TUN655354 UEJ655354 UOF655354 UYB655354 VHX655354 VRT655354 WBP655354 WLL655354 WVH655354 C720890 IV720890 SR720890 ACN720890 AMJ720890 AWF720890 BGB720890 BPX720890 BZT720890 CJP720890 CTL720890 DDH720890 DND720890 DWZ720890 EGV720890 EQR720890 FAN720890 FKJ720890 FUF720890 GEB720890 GNX720890 GXT720890 HHP720890 HRL720890 IBH720890 ILD720890 IUZ720890 JEV720890 JOR720890 JYN720890 KIJ720890 KSF720890 LCB720890 LLX720890 LVT720890 MFP720890 MPL720890 MZH720890 NJD720890 NSZ720890 OCV720890 OMR720890 OWN720890 PGJ720890 PQF720890 QAB720890 QJX720890 QTT720890 RDP720890 RNL720890 RXH720890 SHD720890 SQZ720890 TAV720890 TKR720890 TUN720890 UEJ720890 UOF720890 UYB720890 VHX720890 VRT720890 WBP720890 WLL720890 WVH720890 C786426 IV786426 SR786426 ACN786426 AMJ786426 AWF786426 BGB786426 BPX786426 BZT786426 CJP786426 CTL786426 DDH786426 DND786426 DWZ786426 EGV786426 EQR786426 FAN786426 FKJ786426 FUF786426 GEB786426 GNX786426 GXT786426 HHP786426 HRL786426 IBH786426 ILD786426 IUZ786426 JEV786426 JOR786426 JYN786426 KIJ786426 KSF786426 LCB786426 LLX786426 LVT786426 MFP786426 MPL786426 MZH786426 NJD786426 NSZ786426 OCV786426 OMR786426 OWN786426 PGJ786426 PQF786426 QAB786426 QJX786426 QTT786426 RDP786426 RNL786426 RXH786426 SHD786426 SQZ786426 TAV786426 TKR786426 TUN786426 UEJ786426 UOF786426 UYB786426 VHX786426 VRT786426 WBP786426 WLL786426 WVH786426 C851962 IV851962 SR851962 ACN851962 AMJ851962 AWF851962 BGB851962 BPX851962 BZT851962 CJP851962 CTL851962 DDH851962 DND851962 DWZ851962 EGV851962 EQR851962 FAN851962 FKJ851962 FUF851962 GEB851962 GNX851962 GXT851962 HHP851962 HRL851962 IBH851962 ILD851962 IUZ851962 JEV851962 JOR851962 JYN851962 KIJ851962 KSF851962 LCB851962 LLX851962 LVT851962 MFP851962 MPL851962 MZH851962 NJD851962 NSZ851962 OCV851962 OMR851962 OWN851962 PGJ851962 PQF851962 QAB851962 QJX851962 QTT851962 RDP851962 RNL851962 RXH851962 SHD851962 SQZ851962 TAV851962 TKR851962 TUN851962 UEJ851962 UOF851962 UYB851962 VHX851962 VRT851962 WBP851962 WLL851962 WVH851962 C917498 IV917498 SR917498 ACN917498 AMJ917498 AWF917498 BGB917498 BPX917498 BZT917498 CJP917498 CTL917498 DDH917498 DND917498 DWZ917498 EGV917498 EQR917498 FAN917498 FKJ917498 FUF917498 GEB917498 GNX917498 GXT917498 HHP917498 HRL917498 IBH917498 ILD917498 IUZ917498 JEV917498 JOR917498 JYN917498 KIJ917498 KSF917498 LCB917498 LLX917498 LVT917498 MFP917498 MPL917498 MZH917498 NJD917498 NSZ917498 OCV917498 OMR917498 OWN917498 PGJ917498 PQF917498 QAB917498 QJX917498 QTT917498 RDP917498 RNL917498 RXH917498 SHD917498 SQZ917498 TAV917498 TKR917498 TUN917498 UEJ917498 UOF917498 UYB917498 VHX917498 VRT917498 WBP917498 WLL917498 WVH917498 C983034 IV983034 SR983034 ACN983034 AMJ983034 AWF983034 BGB983034 BPX983034 BZT983034 CJP983034 CTL983034 DDH983034 DND983034 DWZ983034 EGV983034 EQR983034 FAN983034 FKJ983034 FUF983034 GEB983034 GNX983034 GXT983034 HHP983034 HRL983034 IBH983034 ILD983034 IUZ983034 JEV983034 JOR983034 JYN983034 KIJ983034 KSF983034 LCB983034 LLX983034 LVT983034 MFP983034 MPL983034 MZH983034 NJD983034 NSZ983034 OCV983034 OMR983034 OWN983034 PGJ983034 PQF983034 QAB983034 QJX983034 QTT983034 RDP983034 RNL983034 RXH983034 SHD983034 SQZ983034 TAV983034 TKR983034 TUN983034 UEJ983034 UOF983034 UYB983034 VHX983034 VRT983034 WBP983034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7"/>
  <sheetViews>
    <sheetView zoomScale="70" zoomScaleNormal="70" workbookViewId="0">
      <selection activeCell="B34" sqref="B34"/>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17.285156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3521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28</v>
      </c>
      <c r="D10" s="1514"/>
      <c r="E10" s="1515"/>
      <c r="F10" s="239"/>
      <c r="G10" s="239"/>
      <c r="H10" s="239"/>
      <c r="I10" s="239"/>
      <c r="J10" s="239"/>
      <c r="K10" s="239"/>
      <c r="L10" s="239"/>
      <c r="M10" s="239"/>
      <c r="N10" s="240"/>
    </row>
    <row r="11" spans="2:16" ht="16.5" thickBot="1">
      <c r="B11" s="314" t="s">
        <v>8</v>
      </c>
      <c r="C11" s="1">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2"/>
    </row>
    <row r="14" spans="2:16" ht="45.75" customHeight="1">
      <c r="B14" s="1764" t="s">
        <v>9</v>
      </c>
      <c r="C14" s="1764"/>
      <c r="D14" s="249" t="s">
        <v>10</v>
      </c>
      <c r="E14" s="249" t="s">
        <v>11</v>
      </c>
      <c r="F14" s="249" t="s">
        <v>12</v>
      </c>
      <c r="G14" s="315"/>
      <c r="I14" s="250"/>
      <c r="J14" s="250"/>
      <c r="K14" s="250"/>
      <c r="L14" s="250"/>
      <c r="M14" s="250"/>
      <c r="N14" s="2"/>
    </row>
    <row r="15" spans="2:16">
      <c r="B15" s="1764"/>
      <c r="C15" s="1764"/>
      <c r="D15" s="249">
        <v>28</v>
      </c>
      <c r="E15" s="251">
        <v>2088281000</v>
      </c>
      <c r="F15" s="753">
        <v>1000</v>
      </c>
      <c r="G15" s="316"/>
      <c r="I15" s="252"/>
      <c r="J15" s="252"/>
      <c r="K15" s="252"/>
      <c r="L15" s="252"/>
      <c r="M15" s="252"/>
      <c r="N15" s="2"/>
    </row>
    <row r="16" spans="2:16" ht="15.75" thickBot="1">
      <c r="B16" s="1765" t="s">
        <v>13</v>
      </c>
      <c r="C16" s="1766"/>
      <c r="D16" s="249"/>
      <c r="E16" s="3">
        <v>2088281000</v>
      </c>
      <c r="F16" s="754">
        <v>1000</v>
      </c>
      <c r="G16" s="316"/>
      <c r="H16" s="253"/>
      <c r="I16" s="248"/>
      <c r="J16" s="248"/>
      <c r="K16" s="248"/>
      <c r="L16" s="248"/>
      <c r="M16" s="248"/>
      <c r="N16" s="254"/>
    </row>
    <row r="17" spans="1:17" ht="45.75" thickBot="1">
      <c r="A17" s="255"/>
      <c r="B17" s="256" t="s">
        <v>14</v>
      </c>
      <c r="C17" s="256" t="s">
        <v>15</v>
      </c>
      <c r="E17" s="7"/>
      <c r="F17" s="7"/>
      <c r="G17" s="250"/>
      <c r="H17" s="250"/>
      <c r="I17" s="257"/>
      <c r="J17" s="257"/>
      <c r="K17" s="257"/>
      <c r="L17" s="257"/>
      <c r="M17" s="257"/>
    </row>
    <row r="18" spans="1:17" ht="15.75" thickBot="1">
      <c r="A18" s="258">
        <v>1</v>
      </c>
      <c r="C18" s="755">
        <f>+F16*0.8</f>
        <v>800</v>
      </c>
      <c r="D18" s="224"/>
      <c r="E18" s="225">
        <f>E16</f>
        <v>2088281000</v>
      </c>
      <c r="F18" s="7"/>
      <c r="G18" s="7"/>
      <c r="H18" s="7"/>
      <c r="I18" s="260"/>
      <c r="J18" s="260"/>
      <c r="K18" s="260"/>
      <c r="L18" s="260"/>
      <c r="M18" s="260"/>
    </row>
    <row r="19" spans="1:17">
      <c r="A19" s="261"/>
      <c r="C19" s="748"/>
      <c r="D19" s="224"/>
      <c r="E19" s="508"/>
      <c r="F19" s="7"/>
      <c r="G19" s="7"/>
      <c r="H19" s="7"/>
      <c r="I19" s="260"/>
      <c r="J19" s="260"/>
      <c r="K19" s="260"/>
      <c r="L19" s="260"/>
      <c r="M19" s="260"/>
    </row>
    <row r="20" spans="1:17">
      <c r="A20" s="261"/>
      <c r="C20" s="262"/>
      <c r="D20" s="252"/>
      <c r="E20" s="263"/>
      <c r="F20" s="7"/>
      <c r="G20" s="7"/>
      <c r="H20" s="7"/>
      <c r="I20" s="260"/>
      <c r="J20" s="260"/>
      <c r="K20" s="260"/>
      <c r="L20" s="260"/>
      <c r="M20" s="260"/>
    </row>
    <row r="21" spans="1:17">
      <c r="A21" s="261"/>
      <c r="B21" s="8" t="s">
        <v>16</v>
      </c>
      <c r="C21"/>
      <c r="D21"/>
      <c r="E21"/>
      <c r="F21"/>
      <c r="G21"/>
      <c r="H21"/>
      <c r="I21" s="248"/>
      <c r="J21" s="248"/>
      <c r="K21" s="248"/>
      <c r="L21" s="248"/>
      <c r="M21" s="248"/>
      <c r="N21" s="2"/>
    </row>
    <row r="22" spans="1:17">
      <c r="A22" s="261"/>
      <c r="B22"/>
      <c r="C22"/>
      <c r="D22"/>
      <c r="E22"/>
      <c r="F22"/>
      <c r="G22"/>
      <c r="H22"/>
      <c r="I22" s="248"/>
      <c r="J22" s="248"/>
      <c r="K22" s="248"/>
      <c r="L22" s="248"/>
      <c r="M22" s="248"/>
      <c r="N22" s="2"/>
    </row>
    <row r="23" spans="1:17">
      <c r="A23" s="261"/>
      <c r="B23" s="264" t="s">
        <v>17</v>
      </c>
      <c r="C23" s="264" t="s">
        <v>18</v>
      </c>
      <c r="D23" s="264" t="s">
        <v>19</v>
      </c>
      <c r="E23"/>
      <c r="F23"/>
      <c r="G23"/>
      <c r="H23"/>
      <c r="I23" s="248"/>
      <c r="J23" s="248"/>
      <c r="K23" s="248"/>
      <c r="L23" s="248"/>
      <c r="M23" s="248"/>
      <c r="N23" s="2"/>
    </row>
    <row r="24" spans="1:17" ht="26.25" customHeight="1">
      <c r="A24" s="261"/>
      <c r="B24" s="265" t="s">
        <v>20</v>
      </c>
      <c r="C24" s="337" t="s">
        <v>21</v>
      </c>
      <c r="D24" s="337"/>
      <c r="E24" s="1844"/>
      <c r="F24" s="1845"/>
      <c r="G24" s="1845"/>
      <c r="H24" s="1845"/>
      <c r="I24" s="1845"/>
      <c r="J24" s="1845"/>
      <c r="K24" s="1845"/>
      <c r="L24" s="1845"/>
      <c r="M24" s="1845"/>
      <c r="N24" s="1845"/>
      <c r="O24" s="1845"/>
      <c r="P24" s="1845"/>
      <c r="Q24" s="1845"/>
    </row>
    <row r="25" spans="1:17">
      <c r="A25" s="261"/>
      <c r="B25" s="265" t="s">
        <v>22</v>
      </c>
      <c r="C25" s="337" t="s">
        <v>21</v>
      </c>
      <c r="D25" s="337"/>
      <c r="E25"/>
      <c r="F25"/>
      <c r="G25"/>
      <c r="H25"/>
      <c r="I25" s="248"/>
      <c r="J25" s="248"/>
      <c r="K25" s="248"/>
      <c r="L25" s="248"/>
      <c r="M25" s="248"/>
      <c r="N25" s="2"/>
    </row>
    <row r="26" spans="1:17">
      <c r="A26" s="261"/>
      <c r="B26" s="265" t="s">
        <v>23</v>
      </c>
      <c r="C26" s="337" t="s">
        <v>21</v>
      </c>
      <c r="D26" s="337"/>
      <c r="E26"/>
      <c r="F26"/>
      <c r="G26"/>
      <c r="H26"/>
      <c r="I26" s="248"/>
      <c r="J26" s="248"/>
      <c r="K26" s="248"/>
      <c r="L26" s="248"/>
      <c r="M26" s="248"/>
      <c r="N26" s="2"/>
    </row>
    <row r="27" spans="1:17">
      <c r="A27" s="261"/>
      <c r="B27" s="265" t="s">
        <v>24</v>
      </c>
      <c r="C27" s="337"/>
      <c r="D27" s="337" t="s">
        <v>21</v>
      </c>
      <c r="E27"/>
      <c r="F27"/>
      <c r="G27"/>
      <c r="H27"/>
      <c r="I27" s="248"/>
      <c r="J27" s="248"/>
      <c r="K27" s="248"/>
      <c r="L27" s="248"/>
      <c r="M27" s="248"/>
      <c r="N27" s="2"/>
    </row>
    <row r="28" spans="1:17">
      <c r="A28" s="261"/>
      <c r="B28" s="266" t="s">
        <v>240</v>
      </c>
      <c r="C28" s="268" t="s">
        <v>21</v>
      </c>
      <c r="D28" s="268"/>
      <c r="E28"/>
      <c r="F28"/>
      <c r="G28"/>
      <c r="H28"/>
      <c r="I28" s="248"/>
      <c r="J28" s="248"/>
      <c r="K28" s="248"/>
      <c r="L28" s="248"/>
      <c r="M28" s="248"/>
      <c r="N28" s="2"/>
    </row>
    <row r="29" spans="1:17">
      <c r="A29" s="261"/>
      <c r="B29"/>
      <c r="C29"/>
      <c r="D29"/>
      <c r="E29"/>
      <c r="F29"/>
      <c r="G29"/>
      <c r="H29"/>
      <c r="I29" s="248"/>
      <c r="J29" s="248"/>
      <c r="K29" s="248"/>
      <c r="L29" s="248"/>
      <c r="M29" s="248"/>
      <c r="N29" s="2"/>
    </row>
    <row r="30" spans="1:17">
      <c r="A30" s="261"/>
      <c r="B30" s="8" t="s">
        <v>26</v>
      </c>
      <c r="C30"/>
      <c r="D30"/>
      <c r="E30"/>
      <c r="F30"/>
      <c r="G30"/>
      <c r="H30"/>
      <c r="I30" s="248"/>
      <c r="J30" s="248"/>
      <c r="K30" s="248"/>
      <c r="L30" s="248"/>
      <c r="M30" s="248"/>
      <c r="N30" s="2"/>
    </row>
    <row r="31" spans="1:17">
      <c r="A31" s="261"/>
      <c r="B31"/>
      <c r="C31"/>
      <c r="D31"/>
      <c r="E31"/>
      <c r="F31"/>
      <c r="G31"/>
      <c r="H31"/>
      <c r="I31" s="248"/>
      <c r="J31" s="248"/>
      <c r="K31" s="248"/>
      <c r="L31" s="248"/>
      <c r="M31" s="248"/>
      <c r="N31" s="2"/>
    </row>
    <row r="32" spans="1:17">
      <c r="A32" s="261"/>
      <c r="B32"/>
      <c r="C32"/>
      <c r="D32"/>
      <c r="E32"/>
      <c r="F32"/>
      <c r="G32"/>
      <c r="H32"/>
      <c r="I32" s="248"/>
      <c r="J32" s="248"/>
      <c r="K32" s="248"/>
      <c r="L32" s="248"/>
      <c r="M32" s="248"/>
      <c r="N32" s="2"/>
    </row>
    <row r="33" spans="1:26">
      <c r="A33" s="261"/>
      <c r="B33" s="264" t="s">
        <v>17</v>
      </c>
      <c r="C33" s="264" t="s">
        <v>27</v>
      </c>
      <c r="D33" s="146" t="s">
        <v>28</v>
      </c>
      <c r="E33" s="146" t="s">
        <v>29</v>
      </c>
      <c r="F33"/>
      <c r="G33"/>
      <c r="H33"/>
      <c r="I33" s="248"/>
      <c r="J33" s="248"/>
      <c r="K33" s="248"/>
      <c r="L33" s="248"/>
      <c r="M33" s="248"/>
      <c r="N33" s="2"/>
    </row>
    <row r="34" spans="1:26" ht="28.5">
      <c r="A34" s="261"/>
      <c r="B34" s="269" t="s">
        <v>30</v>
      </c>
      <c r="C34" s="270">
        <v>40</v>
      </c>
      <c r="D34" s="337">
        <v>0</v>
      </c>
      <c r="E34" s="1560">
        <f>+D34+D35</f>
        <v>0</v>
      </c>
      <c r="F34"/>
      <c r="G34"/>
      <c r="H34"/>
      <c r="I34" s="248"/>
      <c r="J34" s="248"/>
      <c r="K34" s="248"/>
      <c r="L34" s="248"/>
      <c r="M34" s="248"/>
      <c r="N34" s="2"/>
    </row>
    <row r="35" spans="1:26" ht="42.75">
      <c r="A35" s="261"/>
      <c r="B35" s="269" t="s">
        <v>31</v>
      </c>
      <c r="C35" s="270">
        <v>60</v>
      </c>
      <c r="D35" s="337">
        <f>+F166</f>
        <v>0</v>
      </c>
      <c r="E35" s="1562"/>
      <c r="F35"/>
      <c r="G35"/>
      <c r="H35"/>
      <c r="I35" s="248"/>
      <c r="J35" s="248"/>
      <c r="K35" s="248"/>
      <c r="L35" s="248"/>
      <c r="M35" s="248"/>
      <c r="N35" s="2"/>
    </row>
    <row r="36" spans="1:26">
      <c r="A36" s="261"/>
      <c r="C36" s="262"/>
      <c r="D36" s="252"/>
      <c r="E36" s="263"/>
      <c r="F36" s="7"/>
      <c r="G36" s="7"/>
      <c r="H36" s="7"/>
      <c r="I36" s="260"/>
      <c r="J36" s="260"/>
      <c r="K36" s="260"/>
      <c r="L36" s="260"/>
      <c r="M36" s="260"/>
    </row>
    <row r="37" spans="1:26">
      <c r="B37" s="8" t="s">
        <v>1080</v>
      </c>
      <c r="M37" s="10"/>
      <c r="N37" s="10"/>
    </row>
    <row r="38" spans="1:26">
      <c r="B38" s="8"/>
      <c r="M38" s="10"/>
      <c r="N38" s="10"/>
    </row>
    <row r="39" spans="1:26" ht="15.75" thickBot="1">
      <c r="M39" s="10"/>
      <c r="N39" s="10"/>
    </row>
    <row r="40" spans="1:26" s="248"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84.75" customHeight="1">
      <c r="A41" s="14" t="e">
        <f>+#REF!+1</f>
        <v>#REF!</v>
      </c>
      <c r="B41" s="15" t="s">
        <v>3521</v>
      </c>
      <c r="C41" s="16" t="s">
        <v>3521</v>
      </c>
      <c r="D41" s="16" t="s">
        <v>3522</v>
      </c>
      <c r="E41" s="186" t="s">
        <v>3667</v>
      </c>
      <c r="F41" s="16" t="s">
        <v>18</v>
      </c>
      <c r="G41" s="16" t="s">
        <v>5</v>
      </c>
      <c r="H41" s="100">
        <v>40212</v>
      </c>
      <c r="I41" s="100">
        <v>40361</v>
      </c>
      <c r="J41" s="103" t="s">
        <v>19</v>
      </c>
      <c r="K41" s="102">
        <f>(DAYS360(H41,I41))/30</f>
        <v>4.9666666666666668</v>
      </c>
      <c r="L41" s="107">
        <v>0</v>
      </c>
      <c r="M41" s="186">
        <v>5276</v>
      </c>
      <c r="N41" s="105" t="s">
        <v>5</v>
      </c>
      <c r="O41" s="518">
        <v>448319748</v>
      </c>
      <c r="P41" s="788" t="s">
        <v>3668</v>
      </c>
      <c r="Q41" s="323"/>
      <c r="R41" s="279"/>
      <c r="S41" s="279"/>
      <c r="T41" s="279"/>
      <c r="U41" s="279"/>
      <c r="V41" s="279"/>
      <c r="W41" s="279"/>
      <c r="X41" s="279"/>
      <c r="Y41" s="279"/>
      <c r="Z41" s="279"/>
    </row>
    <row r="42" spans="1:26" s="147" customFormat="1" ht="130.5" customHeight="1">
      <c r="A42" s="14" t="e">
        <f>+#REF!+1</f>
        <v>#REF!</v>
      </c>
      <c r="B42" s="15" t="s">
        <v>3521</v>
      </c>
      <c r="C42" s="16" t="s">
        <v>3521</v>
      </c>
      <c r="D42" s="18" t="s">
        <v>3669</v>
      </c>
      <c r="E42" s="14" t="s">
        <v>3670</v>
      </c>
      <c r="F42" s="16" t="s">
        <v>18</v>
      </c>
      <c r="G42" s="16" t="s">
        <v>5</v>
      </c>
      <c r="H42" s="100">
        <v>40827</v>
      </c>
      <c r="I42" s="100">
        <v>41250</v>
      </c>
      <c r="J42" s="103" t="s">
        <v>19</v>
      </c>
      <c r="K42" s="102">
        <f>(DAYS360(H42,I42))/30</f>
        <v>13.866666666666667</v>
      </c>
      <c r="L42" s="107">
        <v>0</v>
      </c>
      <c r="M42" s="186">
        <v>130</v>
      </c>
      <c r="N42" s="105" t="s">
        <v>5</v>
      </c>
      <c r="O42" s="518">
        <v>515703000</v>
      </c>
      <c r="P42" s="788" t="s">
        <v>3671</v>
      </c>
      <c r="Q42" s="323"/>
      <c r="R42" s="279"/>
      <c r="S42" s="279"/>
      <c r="T42" s="279"/>
      <c r="U42" s="279"/>
      <c r="V42" s="279"/>
      <c r="W42" s="279"/>
      <c r="X42" s="279"/>
      <c r="Y42" s="279"/>
      <c r="Z42" s="279"/>
    </row>
    <row r="43" spans="1:26" s="147" customFormat="1" ht="75">
      <c r="A43" s="14" t="e">
        <f>+#REF!+1</f>
        <v>#REF!</v>
      </c>
      <c r="B43" s="15" t="s">
        <v>3521</v>
      </c>
      <c r="C43" s="16" t="s">
        <v>3521</v>
      </c>
      <c r="D43" s="15" t="s">
        <v>3522</v>
      </c>
      <c r="E43" s="186">
        <v>762613577</v>
      </c>
      <c r="F43" s="16" t="s">
        <v>18</v>
      </c>
      <c r="G43" s="16" t="s">
        <v>5</v>
      </c>
      <c r="H43" s="100">
        <v>41423</v>
      </c>
      <c r="I43" s="100">
        <v>41639</v>
      </c>
      <c r="J43" s="103" t="s">
        <v>19</v>
      </c>
      <c r="K43" s="102">
        <f>(DAYS360(H43,I43))/30</f>
        <v>7.0666666666666664</v>
      </c>
      <c r="L43" s="107">
        <v>0</v>
      </c>
      <c r="M43" s="186">
        <v>2712</v>
      </c>
      <c r="N43" s="105" t="s">
        <v>5</v>
      </c>
      <c r="O43" s="518">
        <v>537662679</v>
      </c>
      <c r="P43" s="788" t="s">
        <v>3672</v>
      </c>
      <c r="Q43" s="323"/>
      <c r="R43" s="279"/>
      <c r="S43" s="279"/>
      <c r="T43" s="279"/>
      <c r="U43" s="279"/>
      <c r="V43" s="279"/>
      <c r="W43" s="279"/>
      <c r="X43" s="279"/>
      <c r="Y43" s="279"/>
      <c r="Z43" s="279"/>
    </row>
    <row r="44" spans="1:26" s="147" customFormat="1">
      <c r="A44" s="14"/>
      <c r="B44" s="17" t="s">
        <v>29</v>
      </c>
      <c r="C44" s="16"/>
      <c r="D44" s="15"/>
      <c r="E44" s="441"/>
      <c r="F44" s="281"/>
      <c r="G44" s="281"/>
      <c r="H44" s="281"/>
      <c r="I44" s="276"/>
      <c r="J44" s="276"/>
      <c r="K44" s="282">
        <f>SUM(K41:K43)</f>
        <v>25.900000000000002</v>
      </c>
      <c r="L44" s="282">
        <f>SUM(L41:L43)</f>
        <v>0</v>
      </c>
      <c r="M44" s="744">
        <f>SUM(M41:M43)</f>
        <v>8118</v>
      </c>
      <c r="N44" s="282">
        <f>SUM(N41:N43)</f>
        <v>0</v>
      </c>
      <c r="O44" s="523"/>
      <c r="P44" s="789"/>
      <c r="Q44" s="18"/>
    </row>
    <row r="45" spans="1:26" s="284" customFormat="1">
      <c r="E45" s="285"/>
    </row>
    <row r="46" spans="1:26" s="284" customFormat="1">
      <c r="B46" s="1550" t="s">
        <v>57</v>
      </c>
      <c r="C46" s="1550" t="s">
        <v>58</v>
      </c>
      <c r="D46" s="1552" t="s">
        <v>59</v>
      </c>
      <c r="E46" s="1552"/>
    </row>
    <row r="47" spans="1:26" s="284" customFormat="1">
      <c r="B47" s="1551"/>
      <c r="C47" s="1551"/>
      <c r="D47" s="324" t="s">
        <v>60</v>
      </c>
      <c r="E47" s="325" t="s">
        <v>61</v>
      </c>
    </row>
    <row r="48" spans="1:26" s="284" customFormat="1" ht="30.6" customHeight="1">
      <c r="B48" s="19" t="s">
        <v>62</v>
      </c>
      <c r="C48" s="286">
        <f>+K44</f>
        <v>25.900000000000002</v>
      </c>
      <c r="D48" s="300" t="s">
        <v>21</v>
      </c>
      <c r="E48" s="300"/>
      <c r="F48" s="1810"/>
      <c r="G48" s="1811"/>
      <c r="H48" s="1811"/>
      <c r="I48" s="1811"/>
      <c r="J48" s="1811"/>
      <c r="K48" s="1811"/>
      <c r="L48" s="1811"/>
      <c r="M48" s="1811"/>
      <c r="N48" s="1811"/>
      <c r="O48" s="1811"/>
      <c r="P48" s="1811"/>
      <c r="Q48" s="1811"/>
      <c r="R48" s="1811"/>
    </row>
    <row r="49" spans="2:17" s="284" customFormat="1" ht="30" customHeight="1">
      <c r="B49" s="19" t="s">
        <v>64</v>
      </c>
      <c r="C49" s="286">
        <f>+M44</f>
        <v>8118</v>
      </c>
      <c r="D49" s="300" t="s">
        <v>21</v>
      </c>
      <c r="E49" s="300"/>
    </row>
    <row r="50" spans="2:17" s="284" customFormat="1">
      <c r="B50" s="288"/>
      <c r="C50" s="1769"/>
      <c r="D50" s="1769"/>
      <c r="E50" s="1769"/>
      <c r="F50" s="1769"/>
      <c r="G50" s="1769"/>
      <c r="H50" s="1769"/>
      <c r="I50" s="1769"/>
      <c r="J50" s="1769"/>
      <c r="K50" s="1769"/>
      <c r="L50" s="1769"/>
      <c r="M50" s="1769"/>
      <c r="N50" s="1769"/>
    </row>
    <row r="51" spans="2:17" ht="28.15" customHeight="1" thickBot="1"/>
    <row r="52" spans="2:17" ht="27" thickBot="1">
      <c r="B52" s="1770" t="s">
        <v>65</v>
      </c>
      <c r="C52" s="1770"/>
      <c r="D52" s="1770"/>
      <c r="E52" s="1770"/>
      <c r="F52" s="1770"/>
      <c r="G52" s="1770"/>
      <c r="H52" s="1770"/>
      <c r="I52" s="1770"/>
      <c r="J52" s="1770"/>
      <c r="K52" s="1770"/>
      <c r="L52" s="1770"/>
      <c r="M52" s="1770"/>
      <c r="N52" s="1770"/>
    </row>
    <row r="55" spans="2:17" ht="109.5" customHeight="1">
      <c r="B55" s="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c r="B56" s="309" t="s">
        <v>81</v>
      </c>
      <c r="C56" s="309" t="s">
        <v>251</v>
      </c>
      <c r="D56" s="310" t="s">
        <v>3673</v>
      </c>
      <c r="E56" s="310">
        <v>1000</v>
      </c>
      <c r="F56" s="196" t="s">
        <v>5</v>
      </c>
      <c r="G56" s="196" t="s">
        <v>5</v>
      </c>
      <c r="H56" s="196" t="s">
        <v>5</v>
      </c>
      <c r="I56" s="291" t="s">
        <v>18</v>
      </c>
      <c r="J56" s="291" t="s">
        <v>18</v>
      </c>
      <c r="K56" s="265" t="s">
        <v>18</v>
      </c>
      <c r="L56" s="265" t="s">
        <v>18</v>
      </c>
      <c r="M56" s="265" t="s">
        <v>18</v>
      </c>
      <c r="N56" s="265" t="s">
        <v>18</v>
      </c>
      <c r="O56" s="1767"/>
      <c r="P56" s="1768"/>
      <c r="Q56" s="265" t="s">
        <v>18</v>
      </c>
    </row>
    <row r="57" spans="2:17">
      <c r="B57" s="236" t="s">
        <v>84</v>
      </c>
    </row>
    <row r="58" spans="2:17">
      <c r="B58" s="236" t="s">
        <v>85</v>
      </c>
    </row>
    <row r="59" spans="2:17">
      <c r="B59" s="236" t="s">
        <v>86</v>
      </c>
    </row>
    <row r="61" spans="2:17" ht="15.75" thickBot="1"/>
    <row r="62" spans="2:17" ht="27" thickBot="1">
      <c r="B62" s="1771" t="s">
        <v>87</v>
      </c>
      <c r="C62" s="1772"/>
      <c r="D62" s="1772"/>
      <c r="E62" s="1772"/>
      <c r="F62" s="1772"/>
      <c r="G62" s="1772"/>
      <c r="H62" s="1772"/>
      <c r="I62" s="1772"/>
      <c r="J62" s="1772"/>
      <c r="K62" s="1772"/>
      <c r="L62" s="1772"/>
      <c r="M62" s="1772"/>
      <c r="N62" s="1773"/>
    </row>
    <row r="65" spans="2:17" ht="76.5" customHeight="1">
      <c r="B65" s="9" t="s">
        <v>88</v>
      </c>
      <c r="C65" s="9" t="s">
        <v>89</v>
      </c>
      <c r="D65" s="9" t="s">
        <v>90</v>
      </c>
      <c r="E65" s="9" t="s">
        <v>91</v>
      </c>
      <c r="F65" s="9" t="s">
        <v>92</v>
      </c>
      <c r="G65" s="9" t="s">
        <v>93</v>
      </c>
      <c r="H65" s="9" t="s">
        <v>94</v>
      </c>
      <c r="I65" s="9" t="s">
        <v>95</v>
      </c>
      <c r="J65" s="1522" t="s">
        <v>96</v>
      </c>
      <c r="K65" s="1529"/>
      <c r="L65" s="1523"/>
      <c r="M65" s="9" t="s">
        <v>97</v>
      </c>
      <c r="N65" s="9" t="s">
        <v>992</v>
      </c>
      <c r="O65" s="9" t="s">
        <v>993</v>
      </c>
      <c r="P65" s="1522" t="s">
        <v>79</v>
      </c>
      <c r="Q65" s="1523"/>
    </row>
    <row r="66" spans="2:17" ht="49.5" customHeight="1">
      <c r="B66" s="1797" t="s">
        <v>356</v>
      </c>
      <c r="C66" s="1797" t="s">
        <v>2238</v>
      </c>
      <c r="D66" s="1797" t="s">
        <v>3674</v>
      </c>
      <c r="E66" s="1582">
        <v>34330368</v>
      </c>
      <c r="F66" s="1582" t="s">
        <v>277</v>
      </c>
      <c r="G66" s="1797" t="s">
        <v>278</v>
      </c>
      <c r="H66" s="1812">
        <v>41243</v>
      </c>
      <c r="I66" s="1823">
        <v>133464</v>
      </c>
      <c r="J66" s="308" t="s">
        <v>3675</v>
      </c>
      <c r="K66" s="290" t="s">
        <v>3676</v>
      </c>
      <c r="L66" s="290" t="s">
        <v>3677</v>
      </c>
      <c r="M66" s="1567" t="s">
        <v>18</v>
      </c>
      <c r="N66" s="337" t="s">
        <v>19</v>
      </c>
      <c r="O66" s="337" t="s">
        <v>18</v>
      </c>
      <c r="P66" s="1539" t="s">
        <v>3678</v>
      </c>
      <c r="Q66" s="1539"/>
    </row>
    <row r="67" spans="2:17" ht="37.5" customHeight="1">
      <c r="B67" s="1798"/>
      <c r="C67" s="1798"/>
      <c r="D67" s="1798"/>
      <c r="E67" s="1583"/>
      <c r="F67" s="1583"/>
      <c r="G67" s="1798"/>
      <c r="H67" s="1813"/>
      <c r="I67" s="1824"/>
      <c r="J67" s="308" t="s">
        <v>3521</v>
      </c>
      <c r="K67" s="290" t="s">
        <v>3679</v>
      </c>
      <c r="L67" s="290" t="s">
        <v>3680</v>
      </c>
      <c r="M67" s="1567"/>
      <c r="N67" s="337" t="s">
        <v>19</v>
      </c>
      <c r="O67" s="337" t="s">
        <v>18</v>
      </c>
      <c r="P67" s="1539" t="s">
        <v>3678</v>
      </c>
      <c r="Q67" s="1539"/>
    </row>
    <row r="68" spans="2:17" ht="72.75" customHeight="1">
      <c r="B68" s="1798"/>
      <c r="C68" s="1798"/>
      <c r="D68" s="1798"/>
      <c r="E68" s="1583"/>
      <c r="F68" s="1583"/>
      <c r="G68" s="1798"/>
      <c r="H68" s="1813"/>
      <c r="I68" s="1824"/>
      <c r="J68" s="308" t="s">
        <v>3681</v>
      </c>
      <c r="K68" s="290" t="s">
        <v>3682</v>
      </c>
      <c r="L68" s="290" t="s">
        <v>1881</v>
      </c>
      <c r="M68" s="1567"/>
      <c r="N68" s="337" t="s">
        <v>19</v>
      </c>
      <c r="O68" s="337" t="s">
        <v>18</v>
      </c>
      <c r="P68" s="1539" t="s">
        <v>3537</v>
      </c>
      <c r="Q68" s="1539"/>
    </row>
    <row r="69" spans="2:17" ht="66.75" customHeight="1">
      <c r="B69" s="1798"/>
      <c r="C69" s="1798"/>
      <c r="D69" s="1798"/>
      <c r="E69" s="1583"/>
      <c r="F69" s="1583"/>
      <c r="G69" s="1798"/>
      <c r="H69" s="1813"/>
      <c r="I69" s="1824"/>
      <c r="J69" s="308" t="s">
        <v>3683</v>
      </c>
      <c r="K69" s="290" t="s">
        <v>1881</v>
      </c>
      <c r="L69" s="290" t="s">
        <v>1881</v>
      </c>
      <c r="M69" s="1567"/>
      <c r="N69" s="337" t="s">
        <v>19</v>
      </c>
      <c r="O69" s="337" t="s">
        <v>18</v>
      </c>
      <c r="P69" s="1539" t="s">
        <v>3684</v>
      </c>
      <c r="Q69" s="1539"/>
    </row>
    <row r="70" spans="2:17" ht="54.75" customHeight="1">
      <c r="B70" s="1798"/>
      <c r="C70" s="1798"/>
      <c r="D70" s="1798"/>
      <c r="E70" s="1583"/>
      <c r="F70" s="1583"/>
      <c r="G70" s="1798"/>
      <c r="H70" s="1813"/>
      <c r="I70" s="1824"/>
      <c r="J70" s="308" t="s">
        <v>3685</v>
      </c>
      <c r="K70" s="333" t="s">
        <v>3686</v>
      </c>
      <c r="L70" s="290" t="s">
        <v>3687</v>
      </c>
      <c r="M70" s="1567"/>
      <c r="N70" s="337" t="s">
        <v>19</v>
      </c>
      <c r="O70" s="337" t="s">
        <v>18</v>
      </c>
      <c r="P70" s="1539" t="s">
        <v>3547</v>
      </c>
      <c r="Q70" s="1539"/>
    </row>
    <row r="71" spans="2:17" ht="56.25" customHeight="1">
      <c r="B71" s="1798"/>
      <c r="C71" s="1798"/>
      <c r="D71" s="1798"/>
      <c r="E71" s="1583"/>
      <c r="F71" s="1583"/>
      <c r="G71" s="1798"/>
      <c r="H71" s="1813"/>
      <c r="I71" s="1824"/>
      <c r="J71" s="308" t="s">
        <v>3688</v>
      </c>
      <c r="K71" s="290" t="s">
        <v>1881</v>
      </c>
      <c r="L71" s="290" t="s">
        <v>1881</v>
      </c>
      <c r="M71" s="1567"/>
      <c r="N71" s="337" t="s">
        <v>19</v>
      </c>
      <c r="O71" s="337" t="s">
        <v>18</v>
      </c>
      <c r="P71" s="1539" t="s">
        <v>3684</v>
      </c>
      <c r="Q71" s="1539"/>
    </row>
    <row r="72" spans="2:17" ht="164.25" customHeight="1">
      <c r="B72" s="1798"/>
      <c r="C72" s="1798"/>
      <c r="D72" s="1798"/>
      <c r="E72" s="1583"/>
      <c r="F72" s="1583"/>
      <c r="G72" s="1798"/>
      <c r="H72" s="1813"/>
      <c r="I72" s="1824"/>
      <c r="J72" s="265" t="s">
        <v>3553</v>
      </c>
      <c r="K72" s="290" t="s">
        <v>3554</v>
      </c>
      <c r="L72" s="265" t="s">
        <v>3689</v>
      </c>
      <c r="M72" s="1567"/>
      <c r="N72" s="337" t="s">
        <v>19</v>
      </c>
      <c r="O72" s="337" t="s">
        <v>18</v>
      </c>
      <c r="P72" s="1574" t="s">
        <v>3690</v>
      </c>
      <c r="Q72" s="1575"/>
    </row>
    <row r="73" spans="2:17" ht="143.25" customHeight="1">
      <c r="B73" s="1799"/>
      <c r="C73" s="1799"/>
      <c r="D73" s="1799"/>
      <c r="E73" s="1584"/>
      <c r="F73" s="1584"/>
      <c r="G73" s="1799"/>
      <c r="H73" s="1814"/>
      <c r="I73" s="1825"/>
      <c r="J73" s="265" t="s">
        <v>3553</v>
      </c>
      <c r="K73" s="265" t="s">
        <v>3584</v>
      </c>
      <c r="L73" s="265" t="s">
        <v>3689</v>
      </c>
      <c r="M73" s="1567"/>
      <c r="N73" s="337" t="s">
        <v>19</v>
      </c>
      <c r="O73" s="337" t="s">
        <v>18</v>
      </c>
      <c r="P73" s="1574" t="s">
        <v>3691</v>
      </c>
      <c r="Q73" s="1575"/>
    </row>
    <row r="74" spans="2:17" ht="33.6" customHeight="1">
      <c r="B74" s="343" t="s">
        <v>356</v>
      </c>
      <c r="C74" s="343" t="s">
        <v>2238</v>
      </c>
      <c r="D74" s="343" t="s">
        <v>3692</v>
      </c>
      <c r="E74" s="268">
        <v>4760345</v>
      </c>
      <c r="F74" s="268" t="s">
        <v>19</v>
      </c>
      <c r="G74" s="268" t="s">
        <v>19</v>
      </c>
      <c r="H74" s="738" t="s">
        <v>19</v>
      </c>
      <c r="I74" s="196" t="s">
        <v>19</v>
      </c>
      <c r="J74" s="289" t="s">
        <v>3693</v>
      </c>
      <c r="K74" s="290" t="s">
        <v>3694</v>
      </c>
      <c r="L74" s="290" t="s">
        <v>356</v>
      </c>
      <c r="M74" s="337" t="s">
        <v>18</v>
      </c>
      <c r="N74" s="337" t="s">
        <v>19</v>
      </c>
      <c r="O74" s="337" t="s">
        <v>18</v>
      </c>
      <c r="P74" s="1574" t="s">
        <v>3695</v>
      </c>
      <c r="Q74" s="1575"/>
    </row>
    <row r="75" spans="2:17" ht="63" customHeight="1">
      <c r="B75" s="1798" t="s">
        <v>356</v>
      </c>
      <c r="C75" s="1798" t="s">
        <v>3696</v>
      </c>
      <c r="D75" s="1798" t="s">
        <v>3697</v>
      </c>
      <c r="E75" s="1583">
        <v>29681923</v>
      </c>
      <c r="F75" s="1583" t="s">
        <v>277</v>
      </c>
      <c r="G75" s="1798" t="s">
        <v>1055</v>
      </c>
      <c r="H75" s="1813">
        <v>39311</v>
      </c>
      <c r="I75" s="1824" t="s">
        <v>1881</v>
      </c>
      <c r="J75" s="289" t="s">
        <v>3521</v>
      </c>
      <c r="K75" s="290" t="s">
        <v>3698</v>
      </c>
      <c r="L75" s="290" t="s">
        <v>1881</v>
      </c>
      <c r="M75" s="1561" t="s">
        <v>18</v>
      </c>
      <c r="N75" s="337" t="s">
        <v>19</v>
      </c>
      <c r="O75" s="337" t="s">
        <v>18</v>
      </c>
      <c r="P75" s="1539" t="s">
        <v>3537</v>
      </c>
      <c r="Q75" s="1539"/>
    </row>
    <row r="76" spans="2:17" ht="63.75" customHeight="1">
      <c r="B76" s="1798"/>
      <c r="C76" s="1798"/>
      <c r="D76" s="1798"/>
      <c r="E76" s="1583"/>
      <c r="F76" s="1583"/>
      <c r="G76" s="1798"/>
      <c r="H76" s="1813"/>
      <c r="I76" s="1824"/>
      <c r="J76" s="289" t="s">
        <v>3521</v>
      </c>
      <c r="K76" s="290" t="s">
        <v>3699</v>
      </c>
      <c r="L76" s="290" t="s">
        <v>3700</v>
      </c>
      <c r="M76" s="1561"/>
      <c r="N76" s="337" t="s">
        <v>19</v>
      </c>
      <c r="O76" s="337" t="s">
        <v>18</v>
      </c>
      <c r="P76" s="1574" t="s">
        <v>3547</v>
      </c>
      <c r="Q76" s="1575"/>
    </row>
    <row r="77" spans="2:17" ht="38.25" customHeight="1">
      <c r="B77" s="1798"/>
      <c r="C77" s="1798"/>
      <c r="D77" s="1798"/>
      <c r="E77" s="1583"/>
      <c r="F77" s="1583"/>
      <c r="G77" s="1798"/>
      <c r="H77" s="1813"/>
      <c r="I77" s="1824"/>
      <c r="J77" s="265" t="s">
        <v>3701</v>
      </c>
      <c r="K77" s="265" t="s">
        <v>3702</v>
      </c>
      <c r="L77" s="217" t="s">
        <v>3703</v>
      </c>
      <c r="M77" s="1561"/>
      <c r="N77" s="337" t="s">
        <v>19</v>
      </c>
      <c r="O77" s="337" t="s">
        <v>18</v>
      </c>
      <c r="P77" s="1539" t="s">
        <v>3678</v>
      </c>
      <c r="Q77" s="1539"/>
    </row>
    <row r="78" spans="2:17" ht="173.25" customHeight="1">
      <c r="B78" s="1799"/>
      <c r="C78" s="1799"/>
      <c r="D78" s="1799"/>
      <c r="E78" s="1584"/>
      <c r="F78" s="1584"/>
      <c r="G78" s="1799"/>
      <c r="H78" s="1814"/>
      <c r="I78" s="1825"/>
      <c r="J78" s="265" t="s">
        <v>3521</v>
      </c>
      <c r="K78" s="265" t="s">
        <v>1881</v>
      </c>
      <c r="L78" s="299" t="s">
        <v>3704</v>
      </c>
      <c r="M78" s="1562"/>
      <c r="N78" s="337" t="s">
        <v>18</v>
      </c>
      <c r="O78" s="337" t="s">
        <v>18</v>
      </c>
      <c r="P78" s="1539" t="s">
        <v>3705</v>
      </c>
      <c r="Q78" s="1539"/>
    </row>
    <row r="79" spans="2:17" ht="60" customHeight="1">
      <c r="B79" s="1797" t="s">
        <v>3587</v>
      </c>
      <c r="C79" s="1797" t="s">
        <v>3706</v>
      </c>
      <c r="D79" s="1797" t="s">
        <v>3707</v>
      </c>
      <c r="E79" s="1582">
        <v>25273063</v>
      </c>
      <c r="F79" s="1582" t="s">
        <v>277</v>
      </c>
      <c r="G79" s="1797" t="s">
        <v>1881</v>
      </c>
      <c r="H79" s="1812" t="s">
        <v>1881</v>
      </c>
      <c r="I79" s="1823">
        <v>133101</v>
      </c>
      <c r="J79" s="265" t="s">
        <v>3708</v>
      </c>
      <c r="K79" s="265" t="s">
        <v>3709</v>
      </c>
      <c r="L79" s="217" t="s">
        <v>3710</v>
      </c>
      <c r="M79" s="1560" t="s">
        <v>18</v>
      </c>
      <c r="N79" s="297" t="s">
        <v>19</v>
      </c>
      <c r="O79" s="297" t="s">
        <v>18</v>
      </c>
      <c r="P79" s="1539" t="s">
        <v>3711</v>
      </c>
      <c r="Q79" s="1539"/>
    </row>
    <row r="80" spans="2:17" ht="33.6" customHeight="1">
      <c r="B80" s="1798"/>
      <c r="C80" s="1798"/>
      <c r="D80" s="1798"/>
      <c r="E80" s="1583"/>
      <c r="F80" s="1583"/>
      <c r="G80" s="1798"/>
      <c r="H80" s="1813"/>
      <c r="I80" s="1824"/>
      <c r="J80" s="265" t="s">
        <v>3521</v>
      </c>
      <c r="K80" s="265" t="s">
        <v>3712</v>
      </c>
      <c r="L80" s="217" t="s">
        <v>1881</v>
      </c>
      <c r="M80" s="1561"/>
      <c r="N80" s="297" t="s">
        <v>19</v>
      </c>
      <c r="O80" s="297" t="s">
        <v>18</v>
      </c>
      <c r="P80" s="1539" t="s">
        <v>3713</v>
      </c>
      <c r="Q80" s="1539"/>
    </row>
    <row r="81" spans="2:17" ht="33.6" customHeight="1">
      <c r="B81" s="1798"/>
      <c r="C81" s="1798"/>
      <c r="D81" s="1798"/>
      <c r="E81" s="1583"/>
      <c r="F81" s="1583"/>
      <c r="G81" s="1798"/>
      <c r="H81" s="1813"/>
      <c r="I81" s="1824"/>
      <c r="J81" s="265" t="s">
        <v>3714</v>
      </c>
      <c r="K81" s="265" t="s">
        <v>3715</v>
      </c>
      <c r="L81" s="217" t="s">
        <v>3716</v>
      </c>
      <c r="M81" s="1561"/>
      <c r="N81" s="297" t="s">
        <v>19</v>
      </c>
      <c r="O81" s="297" t="s">
        <v>18</v>
      </c>
      <c r="P81" s="1539" t="s">
        <v>3713</v>
      </c>
      <c r="Q81" s="1539"/>
    </row>
    <row r="82" spans="2:17" ht="33.6" customHeight="1">
      <c r="B82" s="1798"/>
      <c r="C82" s="1798"/>
      <c r="D82" s="1798"/>
      <c r="E82" s="1583"/>
      <c r="F82" s="1583"/>
      <c r="G82" s="1798"/>
      <c r="H82" s="1813"/>
      <c r="I82" s="1824"/>
      <c r="J82" s="289" t="s">
        <v>3717</v>
      </c>
      <c r="K82" s="290" t="s">
        <v>3718</v>
      </c>
      <c r="L82" s="290" t="s">
        <v>3719</v>
      </c>
      <c r="M82" s="1561"/>
      <c r="N82" s="297" t="s">
        <v>18</v>
      </c>
      <c r="O82" s="297" t="s">
        <v>18</v>
      </c>
      <c r="P82" s="1574"/>
      <c r="Q82" s="1575"/>
    </row>
    <row r="83" spans="2:17" ht="58.5" customHeight="1">
      <c r="B83" s="1799"/>
      <c r="C83" s="1799"/>
      <c r="D83" s="1799"/>
      <c r="E83" s="1584"/>
      <c r="F83" s="1584"/>
      <c r="G83" s="1799"/>
      <c r="H83" s="1814"/>
      <c r="I83" s="1825"/>
      <c r="J83" s="289" t="s">
        <v>3553</v>
      </c>
      <c r="K83" s="290" t="s">
        <v>3720</v>
      </c>
      <c r="L83" s="290" t="s">
        <v>3721</v>
      </c>
      <c r="M83" s="1562"/>
      <c r="N83" s="297" t="s">
        <v>18</v>
      </c>
      <c r="O83" s="297" t="s">
        <v>18</v>
      </c>
      <c r="P83" s="1539" t="s">
        <v>3722</v>
      </c>
      <c r="Q83" s="1539"/>
    </row>
    <row r="84" spans="2:17" ht="33.6" customHeight="1">
      <c r="B84" s="1797" t="s">
        <v>3587</v>
      </c>
      <c r="C84" s="1797" t="s">
        <v>3706</v>
      </c>
      <c r="D84" s="1797" t="s">
        <v>3723</v>
      </c>
      <c r="E84" s="1582">
        <v>1067520454</v>
      </c>
      <c r="F84" s="1582" t="s">
        <v>1104</v>
      </c>
      <c r="G84" s="1797" t="s">
        <v>1105</v>
      </c>
      <c r="H84" s="1812">
        <v>40649</v>
      </c>
      <c r="I84" s="1823" t="s">
        <v>3724</v>
      </c>
      <c r="J84" s="289" t="s">
        <v>3725</v>
      </c>
      <c r="K84" s="290" t="s">
        <v>3726</v>
      </c>
      <c r="L84" s="290" t="s">
        <v>3727</v>
      </c>
      <c r="M84" s="1560" t="s">
        <v>18</v>
      </c>
      <c r="N84" s="1560" t="s">
        <v>18</v>
      </c>
      <c r="O84" s="1560" t="s">
        <v>18</v>
      </c>
      <c r="P84" s="1568"/>
      <c r="Q84" s="1569"/>
    </row>
    <row r="85" spans="2:17" ht="33.6" customHeight="1">
      <c r="B85" s="1798"/>
      <c r="C85" s="1798"/>
      <c r="D85" s="1798"/>
      <c r="E85" s="1583"/>
      <c r="F85" s="1583"/>
      <c r="G85" s="1798"/>
      <c r="H85" s="1813"/>
      <c r="I85" s="1824"/>
      <c r="J85" s="289" t="s">
        <v>3728</v>
      </c>
      <c r="K85" s="290" t="s">
        <v>3729</v>
      </c>
      <c r="L85" s="290" t="s">
        <v>1104</v>
      </c>
      <c r="M85" s="1561"/>
      <c r="N85" s="1561"/>
      <c r="O85" s="1561"/>
      <c r="P85" s="1570"/>
      <c r="Q85" s="1571"/>
    </row>
    <row r="86" spans="2:17" ht="33.6" customHeight="1">
      <c r="B86" s="1799"/>
      <c r="C86" s="1799"/>
      <c r="D86" s="1799"/>
      <c r="E86" s="1584"/>
      <c r="F86" s="1584"/>
      <c r="G86" s="1799"/>
      <c r="H86" s="1814"/>
      <c r="I86" s="1825"/>
      <c r="J86" s="289" t="s">
        <v>3730</v>
      </c>
      <c r="K86" s="290" t="s">
        <v>3560</v>
      </c>
      <c r="L86" s="290" t="s">
        <v>3731</v>
      </c>
      <c r="M86" s="1562"/>
      <c r="N86" s="1562"/>
      <c r="O86" s="1562"/>
      <c r="P86" s="1572"/>
      <c r="Q86" s="1573"/>
    </row>
    <row r="87" spans="2:17" ht="33.6" customHeight="1">
      <c r="B87" s="1797" t="s">
        <v>3587</v>
      </c>
      <c r="C87" s="1797" t="s">
        <v>3706</v>
      </c>
      <c r="D87" s="1797" t="s">
        <v>3732</v>
      </c>
      <c r="E87" s="1582">
        <v>34318862</v>
      </c>
      <c r="F87" s="1582" t="s">
        <v>277</v>
      </c>
      <c r="G87" s="1797" t="s">
        <v>3733</v>
      </c>
      <c r="H87" s="1812">
        <v>40158</v>
      </c>
      <c r="I87" s="1823">
        <v>114619</v>
      </c>
      <c r="J87" s="289" t="s">
        <v>3734</v>
      </c>
      <c r="K87" s="290" t="s">
        <v>3735</v>
      </c>
      <c r="L87" s="290" t="s">
        <v>3736</v>
      </c>
      <c r="M87" s="1560" t="s">
        <v>18</v>
      </c>
      <c r="N87" s="337" t="s">
        <v>18</v>
      </c>
      <c r="O87" s="1560" t="s">
        <v>18</v>
      </c>
      <c r="P87" s="1539"/>
      <c r="Q87" s="1539"/>
    </row>
    <row r="88" spans="2:17" ht="33.6" customHeight="1">
      <c r="B88" s="1798"/>
      <c r="C88" s="1798"/>
      <c r="D88" s="1798"/>
      <c r="E88" s="1583"/>
      <c r="F88" s="1583"/>
      <c r="G88" s="1798"/>
      <c r="H88" s="1813"/>
      <c r="I88" s="1824"/>
      <c r="J88" s="289" t="s">
        <v>3535</v>
      </c>
      <c r="K88" s="290" t="s">
        <v>3737</v>
      </c>
      <c r="L88" s="290" t="s">
        <v>3738</v>
      </c>
      <c r="M88" s="1561"/>
      <c r="N88" s="337" t="s">
        <v>18</v>
      </c>
      <c r="O88" s="1561"/>
      <c r="P88" s="1539"/>
      <c r="Q88" s="1539"/>
    </row>
    <row r="89" spans="2:17" ht="70.5" customHeight="1">
      <c r="B89" s="1798"/>
      <c r="C89" s="1798"/>
      <c r="D89" s="1798"/>
      <c r="E89" s="1583"/>
      <c r="F89" s="1583"/>
      <c r="G89" s="1798"/>
      <c r="H89" s="1813"/>
      <c r="I89" s="1824"/>
      <c r="J89" s="289" t="s">
        <v>3739</v>
      </c>
      <c r="K89" s="290" t="s">
        <v>3740</v>
      </c>
      <c r="L89" s="290" t="s">
        <v>1881</v>
      </c>
      <c r="M89" s="1561"/>
      <c r="N89" s="337" t="s">
        <v>19</v>
      </c>
      <c r="O89" s="1561"/>
      <c r="P89" s="1539" t="s">
        <v>3537</v>
      </c>
      <c r="Q89" s="1539"/>
    </row>
    <row r="90" spans="2:17" ht="33.6" customHeight="1">
      <c r="B90" s="1798"/>
      <c r="C90" s="1798"/>
      <c r="D90" s="1798"/>
      <c r="E90" s="1583"/>
      <c r="F90" s="1583"/>
      <c r="G90" s="1798"/>
      <c r="H90" s="1813"/>
      <c r="I90" s="1824"/>
      <c r="J90" s="289" t="s">
        <v>154</v>
      </c>
      <c r="K90" s="290" t="s">
        <v>3741</v>
      </c>
      <c r="L90" s="290" t="s">
        <v>3742</v>
      </c>
      <c r="M90" s="1561"/>
      <c r="N90" s="337" t="s">
        <v>18</v>
      </c>
      <c r="O90" s="1561"/>
      <c r="P90" s="1539"/>
      <c r="Q90" s="1539"/>
    </row>
    <row r="91" spans="2:17" ht="33.6" customHeight="1">
      <c r="B91" s="1798"/>
      <c r="C91" s="1798"/>
      <c r="D91" s="1798"/>
      <c r="E91" s="1583"/>
      <c r="F91" s="1583"/>
      <c r="G91" s="1798"/>
      <c r="H91" s="1813"/>
      <c r="I91" s="1824"/>
      <c r="J91" s="289" t="s">
        <v>3743</v>
      </c>
      <c r="K91" s="290" t="s">
        <v>3744</v>
      </c>
      <c r="L91" s="290" t="s">
        <v>3745</v>
      </c>
      <c r="M91" s="1561"/>
      <c r="N91" s="337" t="s">
        <v>19</v>
      </c>
      <c r="O91" s="1561"/>
      <c r="P91" s="1574" t="s">
        <v>3713</v>
      </c>
      <c r="Q91" s="1575"/>
    </row>
    <row r="92" spans="2:17" ht="33.6" customHeight="1">
      <c r="B92" s="1798"/>
      <c r="C92" s="1798"/>
      <c r="D92" s="1798"/>
      <c r="E92" s="1583"/>
      <c r="F92" s="1583"/>
      <c r="G92" s="1798"/>
      <c r="H92" s="1813"/>
      <c r="I92" s="1824"/>
      <c r="J92" s="289" t="s">
        <v>465</v>
      </c>
      <c r="K92" s="290" t="s">
        <v>3746</v>
      </c>
      <c r="L92" s="290" t="s">
        <v>3747</v>
      </c>
      <c r="M92" s="1561"/>
      <c r="N92" s="337" t="s">
        <v>19</v>
      </c>
      <c r="O92" s="1561"/>
      <c r="P92" s="1574" t="s">
        <v>3713</v>
      </c>
      <c r="Q92" s="1575"/>
    </row>
    <row r="93" spans="2:17" ht="33.6" customHeight="1">
      <c r="B93" s="1798"/>
      <c r="C93" s="1798"/>
      <c r="D93" s="1798"/>
      <c r="E93" s="1583"/>
      <c r="F93" s="1583"/>
      <c r="G93" s="1798"/>
      <c r="H93" s="1813"/>
      <c r="I93" s="1824"/>
      <c r="J93" s="289" t="s">
        <v>3748</v>
      </c>
      <c r="K93" s="290" t="s">
        <v>3749</v>
      </c>
      <c r="L93" s="290" t="s">
        <v>3750</v>
      </c>
      <c r="M93" s="1561"/>
      <c r="N93" s="337" t="s">
        <v>18</v>
      </c>
      <c r="O93" s="1561"/>
      <c r="P93" s="1574"/>
      <c r="Q93" s="1575"/>
    </row>
    <row r="94" spans="2:17" ht="65.25" customHeight="1">
      <c r="B94" s="1799"/>
      <c r="C94" s="1799"/>
      <c r="D94" s="1799"/>
      <c r="E94" s="1584"/>
      <c r="F94" s="1584"/>
      <c r="G94" s="1799"/>
      <c r="H94" s="1814"/>
      <c r="I94" s="1825"/>
      <c r="J94" s="289" t="s">
        <v>3553</v>
      </c>
      <c r="K94" s="290" t="s">
        <v>3554</v>
      </c>
      <c r="L94" s="290" t="s">
        <v>3721</v>
      </c>
      <c r="M94" s="1562"/>
      <c r="N94" s="337" t="s">
        <v>18</v>
      </c>
      <c r="O94" s="1562"/>
      <c r="P94" s="1539" t="s">
        <v>3751</v>
      </c>
      <c r="Q94" s="1539"/>
    </row>
    <row r="95" spans="2:17" ht="70.5" customHeight="1">
      <c r="B95" s="1797" t="s">
        <v>3587</v>
      </c>
      <c r="C95" s="1797" t="s">
        <v>3706</v>
      </c>
      <c r="D95" s="1797" t="s">
        <v>3752</v>
      </c>
      <c r="E95" s="1582">
        <v>34610649</v>
      </c>
      <c r="F95" s="1582" t="s">
        <v>277</v>
      </c>
      <c r="G95" s="1797" t="s">
        <v>1584</v>
      </c>
      <c r="H95" s="1812">
        <v>39437</v>
      </c>
      <c r="I95" s="1823">
        <v>106482</v>
      </c>
      <c r="J95" s="289" t="s">
        <v>3753</v>
      </c>
      <c r="K95" s="290" t="s">
        <v>3754</v>
      </c>
      <c r="L95" s="290" t="s">
        <v>1881</v>
      </c>
      <c r="M95" s="1560" t="s">
        <v>18</v>
      </c>
      <c r="N95" s="395" t="s">
        <v>19</v>
      </c>
      <c r="O95" s="1567" t="s">
        <v>18</v>
      </c>
      <c r="P95" s="1539" t="s">
        <v>3537</v>
      </c>
      <c r="Q95" s="1539"/>
    </row>
    <row r="96" spans="2:17" ht="63" customHeight="1">
      <c r="B96" s="1799"/>
      <c r="C96" s="1799"/>
      <c r="D96" s="1799"/>
      <c r="E96" s="1584"/>
      <c r="F96" s="1584"/>
      <c r="G96" s="1799"/>
      <c r="H96" s="1814"/>
      <c r="I96" s="1825"/>
      <c r="J96" s="289" t="s">
        <v>3739</v>
      </c>
      <c r="K96" s="290" t="s">
        <v>3755</v>
      </c>
      <c r="L96" s="290" t="s">
        <v>3756</v>
      </c>
      <c r="M96" s="1562"/>
      <c r="N96" s="790" t="s">
        <v>19</v>
      </c>
      <c r="O96" s="1567"/>
      <c r="P96" s="1539" t="s">
        <v>3537</v>
      </c>
      <c r="Q96" s="1539"/>
    </row>
    <row r="97" spans="2:17" ht="33.6" customHeight="1">
      <c r="B97" s="1797" t="s">
        <v>3587</v>
      </c>
      <c r="C97" s="1797" t="s">
        <v>3706</v>
      </c>
      <c r="D97" s="1797" t="s">
        <v>3172</v>
      </c>
      <c r="E97" s="1582">
        <v>34639796</v>
      </c>
      <c r="F97" s="1582" t="s">
        <v>277</v>
      </c>
      <c r="G97" s="1797" t="s">
        <v>1584</v>
      </c>
      <c r="H97" s="1812">
        <v>39802</v>
      </c>
      <c r="I97" s="1823">
        <v>109397</v>
      </c>
      <c r="J97" s="289" t="s">
        <v>3757</v>
      </c>
      <c r="K97" s="290" t="s">
        <v>3758</v>
      </c>
      <c r="L97" s="290" t="s">
        <v>3759</v>
      </c>
      <c r="M97" s="1560" t="s">
        <v>18</v>
      </c>
      <c r="N97" s="791" t="s">
        <v>19</v>
      </c>
      <c r="O97" s="1560" t="s">
        <v>18</v>
      </c>
      <c r="P97" s="1574" t="s">
        <v>3713</v>
      </c>
      <c r="Q97" s="1575"/>
    </row>
    <row r="98" spans="2:17" ht="66.75" customHeight="1">
      <c r="B98" s="1798"/>
      <c r="C98" s="1798"/>
      <c r="D98" s="1798"/>
      <c r="E98" s="1583"/>
      <c r="F98" s="1583"/>
      <c r="G98" s="1798"/>
      <c r="H98" s="1813"/>
      <c r="I98" s="1824"/>
      <c r="J98" s="289" t="s">
        <v>3734</v>
      </c>
      <c r="K98" s="290" t="s">
        <v>3735</v>
      </c>
      <c r="L98" s="290" t="s">
        <v>3736</v>
      </c>
      <c r="M98" s="1561"/>
      <c r="N98" s="337" t="s">
        <v>19</v>
      </c>
      <c r="O98" s="1561"/>
      <c r="P98" s="1539" t="s">
        <v>3537</v>
      </c>
      <c r="Q98" s="1539"/>
    </row>
    <row r="99" spans="2:17" ht="63.75" customHeight="1">
      <c r="B99" s="1798"/>
      <c r="C99" s="1798"/>
      <c r="D99" s="1798"/>
      <c r="E99" s="1583"/>
      <c r="F99" s="1583"/>
      <c r="G99" s="1798"/>
      <c r="H99" s="1813"/>
      <c r="I99" s="1824"/>
      <c r="J99" s="289" t="s">
        <v>3739</v>
      </c>
      <c r="K99" s="290" t="s">
        <v>3760</v>
      </c>
      <c r="L99" s="290" t="s">
        <v>1881</v>
      </c>
      <c r="M99" s="1561"/>
      <c r="N99" s="337" t="s">
        <v>19</v>
      </c>
      <c r="O99" s="1561"/>
      <c r="P99" s="1539" t="s">
        <v>3537</v>
      </c>
      <c r="Q99" s="1539"/>
    </row>
    <row r="100" spans="2:17" ht="66.75" customHeight="1">
      <c r="B100" s="1798"/>
      <c r="C100" s="1798"/>
      <c r="D100" s="1798"/>
      <c r="E100" s="1583"/>
      <c r="F100" s="1583"/>
      <c r="G100" s="1798"/>
      <c r="H100" s="1813"/>
      <c r="I100" s="1824"/>
      <c r="J100" s="289" t="s">
        <v>3761</v>
      </c>
      <c r="K100" s="290" t="s">
        <v>3762</v>
      </c>
      <c r="L100" s="290" t="s">
        <v>3763</v>
      </c>
      <c r="M100" s="1561"/>
      <c r="N100" s="337" t="s">
        <v>18</v>
      </c>
      <c r="O100" s="1561"/>
      <c r="P100" s="1574" t="s">
        <v>3764</v>
      </c>
      <c r="Q100" s="1575"/>
    </row>
    <row r="101" spans="2:17" ht="55.5" customHeight="1">
      <c r="B101" s="1799"/>
      <c r="C101" s="1799"/>
      <c r="D101" s="1799"/>
      <c r="E101" s="1584"/>
      <c r="F101" s="1584"/>
      <c r="G101" s="1799"/>
      <c r="H101" s="1814"/>
      <c r="I101" s="1825"/>
      <c r="J101" s="289" t="s">
        <v>3765</v>
      </c>
      <c r="K101" s="290" t="s">
        <v>3766</v>
      </c>
      <c r="L101" s="290" t="s">
        <v>3767</v>
      </c>
      <c r="M101" s="1562"/>
      <c r="N101" s="337" t="s">
        <v>18</v>
      </c>
      <c r="O101" s="1562"/>
      <c r="P101" s="1574" t="s">
        <v>3768</v>
      </c>
      <c r="Q101" s="1575"/>
    </row>
    <row r="102" spans="2:17" ht="33.6" customHeight="1">
      <c r="B102" s="343" t="s">
        <v>3587</v>
      </c>
      <c r="C102" s="343" t="s">
        <v>3706</v>
      </c>
      <c r="D102" s="343" t="s">
        <v>3769</v>
      </c>
      <c r="E102" s="268">
        <v>25682570</v>
      </c>
      <c r="F102" s="268" t="s">
        <v>277</v>
      </c>
      <c r="G102" s="308" t="s">
        <v>1584</v>
      </c>
      <c r="H102" s="738">
        <v>39255</v>
      </c>
      <c r="I102" s="196">
        <v>137533</v>
      </c>
      <c r="J102" s="289" t="s">
        <v>3770</v>
      </c>
      <c r="K102" s="290" t="s">
        <v>3771</v>
      </c>
      <c r="L102" s="290" t="s">
        <v>3772</v>
      </c>
      <c r="M102" s="337" t="s">
        <v>18</v>
      </c>
      <c r="N102" s="337" t="s">
        <v>18</v>
      </c>
      <c r="O102" s="337" t="s">
        <v>18</v>
      </c>
      <c r="P102" s="1574"/>
      <c r="Q102" s="1575"/>
    </row>
    <row r="103" spans="2:17" ht="26.25" customHeight="1">
      <c r="B103" s="777"/>
      <c r="C103" s="792"/>
      <c r="D103" s="777"/>
      <c r="E103" s="778"/>
      <c r="F103" s="778"/>
      <c r="G103" s="399"/>
      <c r="H103" s="793"/>
      <c r="I103" s="794"/>
      <c r="J103" s="781"/>
      <c r="K103" s="782"/>
      <c r="L103" s="795"/>
      <c r="M103" s="783"/>
      <c r="N103" s="783"/>
      <c r="O103" s="783"/>
      <c r="P103" s="261"/>
      <c r="Q103" s="261"/>
    </row>
    <row r="104" spans="2:17" ht="33.6" customHeight="1">
      <c r="B104" s="343" t="s">
        <v>461</v>
      </c>
      <c r="C104" s="343" t="s">
        <v>2064</v>
      </c>
      <c r="D104" s="343" t="s">
        <v>3773</v>
      </c>
      <c r="E104" s="268">
        <v>34611941</v>
      </c>
      <c r="F104" s="268" t="s">
        <v>3774</v>
      </c>
      <c r="G104" s="308" t="s">
        <v>3775</v>
      </c>
      <c r="H104" s="738">
        <v>39759</v>
      </c>
      <c r="I104" s="196" t="s">
        <v>5</v>
      </c>
      <c r="J104" s="289" t="s">
        <v>817</v>
      </c>
      <c r="K104" s="290" t="s">
        <v>3776</v>
      </c>
      <c r="L104" s="291" t="s">
        <v>3777</v>
      </c>
      <c r="M104" s="337" t="s">
        <v>5</v>
      </c>
      <c r="N104" s="337" t="s">
        <v>5</v>
      </c>
      <c r="O104" s="337" t="s">
        <v>5</v>
      </c>
      <c r="P104" s="1574"/>
      <c r="Q104" s="1575"/>
    </row>
    <row r="105" spans="2:17" ht="33.6" customHeight="1">
      <c r="B105" s="343" t="s">
        <v>461</v>
      </c>
      <c r="C105" s="343" t="s">
        <v>2064</v>
      </c>
      <c r="D105" s="343" t="s">
        <v>3778</v>
      </c>
      <c r="E105" s="268">
        <v>29543572</v>
      </c>
      <c r="F105" s="268" t="s">
        <v>3779</v>
      </c>
      <c r="G105" s="308" t="s">
        <v>3780</v>
      </c>
      <c r="H105" s="738" t="s">
        <v>3781</v>
      </c>
      <c r="I105" s="196" t="s">
        <v>5</v>
      </c>
      <c r="J105" s="289" t="s">
        <v>1881</v>
      </c>
      <c r="K105" s="290" t="s">
        <v>1881</v>
      </c>
      <c r="L105" s="291" t="s">
        <v>1881</v>
      </c>
      <c r="M105" s="337" t="s">
        <v>5</v>
      </c>
      <c r="N105" s="337" t="s">
        <v>5</v>
      </c>
      <c r="O105" s="337" t="s">
        <v>5</v>
      </c>
      <c r="P105" s="1574"/>
      <c r="Q105" s="1575"/>
    </row>
    <row r="106" spans="2:17" ht="33.6" customHeight="1">
      <c r="B106" s="343" t="s">
        <v>461</v>
      </c>
      <c r="C106" s="343" t="s">
        <v>2064</v>
      </c>
      <c r="D106" s="343" t="s">
        <v>3782</v>
      </c>
      <c r="E106" s="268">
        <v>1059359208</v>
      </c>
      <c r="F106" s="268" t="s">
        <v>3475</v>
      </c>
      <c r="G106" s="308" t="s">
        <v>2607</v>
      </c>
      <c r="H106" s="738">
        <v>41551</v>
      </c>
      <c r="I106" s="196" t="s">
        <v>5</v>
      </c>
      <c r="J106" s="289" t="s">
        <v>3783</v>
      </c>
      <c r="K106" s="290" t="s">
        <v>3784</v>
      </c>
      <c r="L106" s="291" t="s">
        <v>3785</v>
      </c>
      <c r="M106" s="337" t="s">
        <v>5</v>
      </c>
      <c r="N106" s="337" t="s">
        <v>5</v>
      </c>
      <c r="O106" s="337" t="s">
        <v>5</v>
      </c>
      <c r="P106" s="1574"/>
      <c r="Q106" s="1575"/>
    </row>
    <row r="107" spans="2:17" ht="33.6" customHeight="1">
      <c r="B107" s="343" t="s">
        <v>461</v>
      </c>
      <c r="C107" s="343" t="s">
        <v>2064</v>
      </c>
      <c r="D107" s="343" t="s">
        <v>3786</v>
      </c>
      <c r="E107" s="268">
        <v>31969537</v>
      </c>
      <c r="F107" s="268" t="s">
        <v>3458</v>
      </c>
      <c r="G107" s="308" t="s">
        <v>2210</v>
      </c>
      <c r="H107" s="738" t="s">
        <v>3781</v>
      </c>
      <c r="I107" s="196" t="s">
        <v>5</v>
      </c>
      <c r="J107" s="289" t="s">
        <v>1881</v>
      </c>
      <c r="K107" s="290" t="s">
        <v>1881</v>
      </c>
      <c r="L107" s="291" t="s">
        <v>1881</v>
      </c>
      <c r="M107" s="337" t="s">
        <v>5</v>
      </c>
      <c r="N107" s="337" t="s">
        <v>5</v>
      </c>
      <c r="O107" s="337" t="s">
        <v>5</v>
      </c>
      <c r="P107" s="1574"/>
      <c r="Q107" s="1575"/>
    </row>
    <row r="108" spans="2:17" ht="33.6" customHeight="1">
      <c r="B108" s="343" t="s">
        <v>531</v>
      </c>
      <c r="C108" s="343" t="s">
        <v>3787</v>
      </c>
      <c r="D108" s="343" t="s">
        <v>3788</v>
      </c>
      <c r="E108" s="268">
        <v>66900481</v>
      </c>
      <c r="F108" s="268" t="s">
        <v>3789</v>
      </c>
      <c r="G108" s="308" t="s">
        <v>1105</v>
      </c>
      <c r="H108" s="738" t="s">
        <v>3781</v>
      </c>
      <c r="I108" s="196" t="s">
        <v>5</v>
      </c>
      <c r="J108" s="289" t="s">
        <v>1881</v>
      </c>
      <c r="K108" s="290" t="s">
        <v>1881</v>
      </c>
      <c r="L108" s="291" t="s">
        <v>1881</v>
      </c>
      <c r="M108" s="337" t="s">
        <v>5</v>
      </c>
      <c r="N108" s="337" t="s">
        <v>5</v>
      </c>
      <c r="O108" s="337" t="s">
        <v>5</v>
      </c>
      <c r="P108" s="1574"/>
      <c r="Q108" s="1575"/>
    </row>
    <row r="109" spans="2:17" ht="33.6" customHeight="1">
      <c r="B109" s="343" t="s">
        <v>531</v>
      </c>
      <c r="C109" s="343" t="s">
        <v>3787</v>
      </c>
      <c r="D109" s="343" t="s">
        <v>3790</v>
      </c>
      <c r="E109" s="268">
        <v>1130948063</v>
      </c>
      <c r="F109" s="268" t="s">
        <v>3791</v>
      </c>
      <c r="G109" s="308" t="s">
        <v>3792</v>
      </c>
      <c r="H109" s="738" t="s">
        <v>3781</v>
      </c>
      <c r="I109" s="196" t="s">
        <v>5</v>
      </c>
      <c r="J109" s="289" t="s">
        <v>1881</v>
      </c>
      <c r="K109" s="290" t="s">
        <v>1881</v>
      </c>
      <c r="L109" s="291" t="s">
        <v>1881</v>
      </c>
      <c r="M109" s="337" t="s">
        <v>5</v>
      </c>
      <c r="N109" s="337" t="s">
        <v>5</v>
      </c>
      <c r="O109" s="337" t="s">
        <v>5</v>
      </c>
      <c r="P109" s="1574"/>
      <c r="Q109" s="1575"/>
    </row>
    <row r="110" spans="2:17" ht="33.6" customHeight="1">
      <c r="B110" s="343" t="s">
        <v>3793</v>
      </c>
      <c r="C110" s="343" t="s">
        <v>3787</v>
      </c>
      <c r="D110" s="343" t="s">
        <v>3794</v>
      </c>
      <c r="E110" s="268">
        <v>1114882593</v>
      </c>
      <c r="F110" s="268" t="s">
        <v>3795</v>
      </c>
      <c r="G110" s="308" t="s">
        <v>465</v>
      </c>
      <c r="H110" s="738" t="s">
        <v>3781</v>
      </c>
      <c r="I110" s="196" t="s">
        <v>5</v>
      </c>
      <c r="J110" s="289" t="s">
        <v>1881</v>
      </c>
      <c r="K110" s="290" t="s">
        <v>1881</v>
      </c>
      <c r="L110" s="291" t="s">
        <v>1881</v>
      </c>
      <c r="M110" s="337" t="s">
        <v>5</v>
      </c>
      <c r="N110" s="337" t="s">
        <v>5</v>
      </c>
      <c r="O110" s="337" t="s">
        <v>5</v>
      </c>
      <c r="P110" s="1574"/>
      <c r="Q110" s="1575"/>
    </row>
    <row r="111" spans="2:17" ht="33.6" customHeight="1">
      <c r="B111" s="343" t="s">
        <v>207</v>
      </c>
      <c r="C111" s="343" t="s">
        <v>3787</v>
      </c>
      <c r="D111" s="343" t="s">
        <v>3796</v>
      </c>
      <c r="E111" s="268">
        <v>1130607563</v>
      </c>
      <c r="F111" s="268" t="s">
        <v>3797</v>
      </c>
      <c r="G111" s="308" t="s">
        <v>1331</v>
      </c>
      <c r="H111" s="738">
        <v>41786</v>
      </c>
      <c r="I111" s="196" t="s">
        <v>5</v>
      </c>
      <c r="J111" s="289" t="s">
        <v>1881</v>
      </c>
      <c r="K111" s="290" t="s">
        <v>1881</v>
      </c>
      <c r="L111" s="291" t="s">
        <v>1881</v>
      </c>
      <c r="M111" s="337" t="s">
        <v>5</v>
      </c>
      <c r="N111" s="337" t="s">
        <v>5</v>
      </c>
      <c r="O111" s="337" t="s">
        <v>5</v>
      </c>
      <c r="P111" s="1574"/>
      <c r="Q111" s="1575"/>
    </row>
    <row r="112" spans="2:17" ht="33.6" customHeight="1">
      <c r="B112" s="343" t="s">
        <v>207</v>
      </c>
      <c r="C112" s="343" t="s">
        <v>3787</v>
      </c>
      <c r="D112" s="343" t="s">
        <v>3798</v>
      </c>
      <c r="E112" s="268">
        <v>34514037</v>
      </c>
      <c r="F112" s="268" t="s">
        <v>3799</v>
      </c>
      <c r="G112" s="308" t="s">
        <v>1105</v>
      </c>
      <c r="H112" s="738" t="s">
        <v>3781</v>
      </c>
      <c r="I112" s="196" t="s">
        <v>5</v>
      </c>
      <c r="J112" s="289" t="s">
        <v>1881</v>
      </c>
      <c r="K112" s="290" t="s">
        <v>1881</v>
      </c>
      <c r="L112" s="291" t="s">
        <v>1881</v>
      </c>
      <c r="M112" s="337" t="s">
        <v>5</v>
      </c>
      <c r="N112" s="337" t="s">
        <v>5</v>
      </c>
      <c r="O112" s="337" t="s">
        <v>5</v>
      </c>
      <c r="P112" s="1574"/>
      <c r="Q112" s="1575"/>
    </row>
    <row r="113" spans="2:17" ht="33.6" customHeight="1">
      <c r="B113" s="1846" t="s">
        <v>207</v>
      </c>
      <c r="C113" s="1846" t="s">
        <v>3800</v>
      </c>
      <c r="D113" s="1846" t="s">
        <v>3801</v>
      </c>
      <c r="E113" s="1847">
        <v>34597327</v>
      </c>
      <c r="F113" s="1847" t="s">
        <v>1162</v>
      </c>
      <c r="G113" s="1846" t="s">
        <v>3802</v>
      </c>
      <c r="H113" s="1848">
        <v>39242</v>
      </c>
      <c r="I113" s="1849" t="s">
        <v>5</v>
      </c>
      <c r="J113" s="310" t="s">
        <v>3803</v>
      </c>
      <c r="K113" s="290" t="s">
        <v>3804</v>
      </c>
      <c r="L113" s="291" t="s">
        <v>1757</v>
      </c>
      <c r="M113" s="1567" t="s">
        <v>5</v>
      </c>
      <c r="N113" s="1567" t="s">
        <v>5</v>
      </c>
      <c r="O113" s="1567" t="s">
        <v>5</v>
      </c>
      <c r="P113" s="1539"/>
      <c r="Q113" s="1539"/>
    </row>
    <row r="114" spans="2:17" ht="33.6" customHeight="1">
      <c r="B114" s="1846"/>
      <c r="C114" s="1846"/>
      <c r="D114" s="1846"/>
      <c r="E114" s="1847"/>
      <c r="F114" s="1847"/>
      <c r="G114" s="1846"/>
      <c r="H114" s="1848"/>
      <c r="I114" s="1849"/>
      <c r="J114" s="310" t="s">
        <v>3805</v>
      </c>
      <c r="K114" s="290" t="s">
        <v>3806</v>
      </c>
      <c r="L114" s="291" t="s">
        <v>1881</v>
      </c>
      <c r="M114" s="1567"/>
      <c r="N114" s="1567"/>
      <c r="O114" s="1567"/>
      <c r="P114" s="1539"/>
      <c r="Q114" s="1539"/>
    </row>
    <row r="115" spans="2:17" ht="33.6" customHeight="1">
      <c r="B115" s="1846"/>
      <c r="C115" s="1846"/>
      <c r="D115" s="1846"/>
      <c r="E115" s="1847"/>
      <c r="F115" s="1847"/>
      <c r="G115" s="1846"/>
      <c r="H115" s="1848"/>
      <c r="I115" s="1849"/>
      <c r="J115" s="310" t="s">
        <v>3807</v>
      </c>
      <c r="K115" s="290" t="s">
        <v>3808</v>
      </c>
      <c r="L115" s="291" t="s">
        <v>3809</v>
      </c>
      <c r="M115" s="1567"/>
      <c r="N115" s="1567"/>
      <c r="O115" s="1567"/>
      <c r="P115" s="1539"/>
      <c r="Q115" s="1539"/>
    </row>
    <row r="116" spans="2:17">
      <c r="C116" s="796"/>
    </row>
    <row r="117" spans="2:17" ht="15.75" thickBot="1">
      <c r="C117" s="797"/>
    </row>
    <row r="118" spans="2:17" ht="27" thickBot="1">
      <c r="B118" s="1771" t="s">
        <v>139</v>
      </c>
      <c r="C118" s="1772"/>
      <c r="D118" s="1772"/>
      <c r="E118" s="1772"/>
      <c r="F118" s="1772"/>
      <c r="G118" s="1772"/>
      <c r="H118" s="1772"/>
      <c r="I118" s="1772"/>
      <c r="J118" s="1772"/>
      <c r="K118" s="1772"/>
      <c r="L118" s="1772"/>
      <c r="M118" s="1772"/>
      <c r="N118" s="1773"/>
    </row>
    <row r="121" spans="2:17" ht="46.15" customHeight="1">
      <c r="B121" s="22" t="s">
        <v>17</v>
      </c>
      <c r="C121" s="22" t="s">
        <v>1064</v>
      </c>
      <c r="D121" s="1522" t="s">
        <v>79</v>
      </c>
      <c r="E121" s="1523"/>
    </row>
    <row r="122" spans="2:17" ht="33" customHeight="1">
      <c r="B122" s="217" t="s">
        <v>140</v>
      </c>
      <c r="C122" s="337" t="s">
        <v>18</v>
      </c>
      <c r="D122" s="1567"/>
      <c r="E122" s="1567"/>
    </row>
    <row r="125" spans="2:17" ht="26.25">
      <c r="B125" s="1760" t="s">
        <v>141</v>
      </c>
      <c r="C125" s="1761"/>
      <c r="D125" s="1761"/>
      <c r="E125" s="1761"/>
      <c r="F125" s="1761"/>
      <c r="G125" s="1761"/>
      <c r="H125" s="1761"/>
      <c r="I125" s="1761"/>
      <c r="J125" s="1761"/>
      <c r="K125" s="1761"/>
      <c r="L125" s="1761"/>
      <c r="M125" s="1761"/>
      <c r="N125" s="1761"/>
      <c r="O125" s="1761"/>
      <c r="P125" s="1761"/>
    </row>
    <row r="127" spans="2:17" ht="15.75" thickBot="1"/>
    <row r="128" spans="2:17" ht="27" thickBot="1">
      <c r="B128" s="1771" t="s">
        <v>142</v>
      </c>
      <c r="C128" s="1772"/>
      <c r="D128" s="1772"/>
      <c r="E128" s="1772"/>
      <c r="F128" s="1772"/>
      <c r="G128" s="1772"/>
      <c r="H128" s="1772"/>
      <c r="I128" s="1772"/>
      <c r="J128" s="1772"/>
      <c r="K128" s="1772"/>
      <c r="L128" s="1772"/>
      <c r="M128" s="1772"/>
      <c r="N128" s="1773"/>
    </row>
    <row r="130" spans="1:26" ht="15.75" thickBot="1">
      <c r="M130" s="10"/>
      <c r="N130" s="10"/>
    </row>
    <row r="131" spans="1:26" s="248" customFormat="1" ht="109.5" customHeight="1">
      <c r="B131" s="11" t="s">
        <v>33</v>
      </c>
      <c r="C131" s="11" t="s">
        <v>34</v>
      </c>
      <c r="D131" s="11" t="s">
        <v>35</v>
      </c>
      <c r="E131" s="11" t="s">
        <v>36</v>
      </c>
      <c r="F131" s="11" t="s">
        <v>37</v>
      </c>
      <c r="G131" s="11" t="s">
        <v>38</v>
      </c>
      <c r="H131" s="11" t="s">
        <v>39</v>
      </c>
      <c r="I131" s="11" t="s">
        <v>40</v>
      </c>
      <c r="J131" s="11" t="s">
        <v>41</v>
      </c>
      <c r="K131" s="11" t="s">
        <v>42</v>
      </c>
      <c r="L131" s="11" t="s">
        <v>43</v>
      </c>
      <c r="M131" s="12" t="s">
        <v>44</v>
      </c>
      <c r="N131" s="11" t="s">
        <v>45</v>
      </c>
      <c r="O131" s="11" t="s">
        <v>46</v>
      </c>
      <c r="P131" s="13" t="s">
        <v>47</v>
      </c>
      <c r="Q131" s="13" t="s">
        <v>48</v>
      </c>
    </row>
    <row r="132" spans="1:26" s="147" customFormat="1">
      <c r="A132" s="14"/>
      <c r="B132" s="15"/>
      <c r="C132" s="16"/>
      <c r="D132" s="15"/>
      <c r="E132" s="441"/>
      <c r="F132" s="281"/>
      <c r="G132" s="274"/>
      <c r="H132" s="275"/>
      <c r="I132" s="275"/>
      <c r="J132" s="276"/>
      <c r="K132" s="705"/>
      <c r="L132" s="276"/>
      <c r="M132" s="277"/>
      <c r="N132" s="277"/>
      <c r="O132" s="523"/>
      <c r="P132" s="523"/>
      <c r="Q132" s="323"/>
      <c r="R132" s="279"/>
      <c r="S132" s="279"/>
      <c r="T132" s="279"/>
      <c r="U132" s="279"/>
      <c r="V132" s="279"/>
      <c r="W132" s="279"/>
      <c r="X132" s="279"/>
      <c r="Y132" s="279"/>
      <c r="Z132" s="279"/>
    </row>
    <row r="133" spans="1:26" s="147" customFormat="1">
      <c r="A133" s="14"/>
      <c r="B133" s="17" t="s">
        <v>29</v>
      </c>
      <c r="C133" s="16"/>
      <c r="D133" s="15"/>
      <c r="E133" s="303"/>
      <c r="F133" s="281"/>
      <c r="G133" s="281"/>
      <c r="H133" s="281"/>
      <c r="I133" s="276"/>
      <c r="J133" s="276"/>
      <c r="K133" s="282">
        <f>SUM(K132:K132)</f>
        <v>0</v>
      </c>
      <c r="L133" s="282">
        <f>SUM(L132:L132)</f>
        <v>0</v>
      </c>
      <c r="M133" s="283">
        <f>SUM(M132:M132)</f>
        <v>0</v>
      </c>
      <c r="N133" s="282">
        <f>SUM(N132:N132)</f>
        <v>0</v>
      </c>
      <c r="O133" s="523"/>
      <c r="P133" s="523"/>
      <c r="Q133" s="18"/>
    </row>
    <row r="134" spans="1:26">
      <c r="B134" s="284"/>
      <c r="C134" s="284"/>
      <c r="D134" s="284"/>
      <c r="E134" s="285"/>
      <c r="F134" s="284"/>
      <c r="G134" s="284"/>
      <c r="H134" s="284"/>
      <c r="I134" s="284"/>
      <c r="J134" s="284"/>
      <c r="K134" s="284"/>
      <c r="L134" s="284"/>
      <c r="M134" s="284"/>
      <c r="N134" s="284"/>
      <c r="O134" s="284"/>
      <c r="P134" s="284"/>
    </row>
    <row r="135" spans="1:26" ht="18.75">
      <c r="B135" s="19" t="s">
        <v>156</v>
      </c>
      <c r="C135" s="304">
        <f>+K133</f>
        <v>0</v>
      </c>
      <c r="H135" s="287"/>
      <c r="I135" s="287"/>
      <c r="J135" s="287"/>
      <c r="K135" s="287"/>
      <c r="L135" s="287"/>
      <c r="M135" s="287"/>
      <c r="N135" s="284"/>
      <c r="O135" s="284"/>
      <c r="P135" s="284"/>
    </row>
    <row r="137" spans="1:26" ht="15.75" thickBot="1"/>
    <row r="138" spans="1:26" ht="37.15" customHeight="1" thickBot="1">
      <c r="B138" s="24" t="s">
        <v>157</v>
      </c>
      <c r="C138" s="25" t="s">
        <v>158</v>
      </c>
      <c r="D138" s="24" t="s">
        <v>28</v>
      </c>
      <c r="E138" s="25" t="s">
        <v>159</v>
      </c>
    </row>
    <row r="139" spans="1:26" ht="41.45" customHeight="1">
      <c r="B139" s="305" t="s">
        <v>160</v>
      </c>
      <c r="C139" s="306">
        <v>20</v>
      </c>
      <c r="D139" s="306">
        <v>0</v>
      </c>
      <c r="E139" s="1781">
        <f>+D139+D140+D141</f>
        <v>0</v>
      </c>
    </row>
    <row r="140" spans="1:26">
      <c r="B140" s="305" t="s">
        <v>161</v>
      </c>
      <c r="C140" s="300">
        <v>30</v>
      </c>
      <c r="D140" s="337">
        <v>0</v>
      </c>
      <c r="E140" s="1561"/>
    </row>
    <row r="141" spans="1:26" ht="15.75" thickBot="1">
      <c r="B141" s="305" t="s">
        <v>162</v>
      </c>
      <c r="C141" s="307">
        <v>40</v>
      </c>
      <c r="D141" s="307">
        <v>0</v>
      </c>
      <c r="E141" s="1782"/>
    </row>
    <row r="143" spans="1:26" ht="15.75" thickBot="1"/>
    <row r="144" spans="1:26" ht="27" thickBot="1">
      <c r="B144" s="1771" t="s">
        <v>163</v>
      </c>
      <c r="C144" s="1772"/>
      <c r="D144" s="1772"/>
      <c r="E144" s="1772"/>
      <c r="F144" s="1772"/>
      <c r="G144" s="1772"/>
      <c r="H144" s="1772"/>
      <c r="I144" s="1772"/>
      <c r="J144" s="1772"/>
      <c r="K144" s="1772"/>
      <c r="L144" s="1772"/>
      <c r="M144" s="1772"/>
      <c r="N144" s="1773"/>
    </row>
    <row r="146" spans="2:17" ht="76.5" customHeight="1">
      <c r="B146" s="9" t="s">
        <v>88</v>
      </c>
      <c r="C146" s="9" t="s">
        <v>89</v>
      </c>
      <c r="D146" s="9" t="s">
        <v>90</v>
      </c>
      <c r="E146" s="9" t="s">
        <v>91</v>
      </c>
      <c r="F146" s="9" t="s">
        <v>92</v>
      </c>
      <c r="G146" s="9" t="s">
        <v>93</v>
      </c>
      <c r="H146" s="9" t="s">
        <v>94</v>
      </c>
      <c r="I146" s="9" t="s">
        <v>95</v>
      </c>
      <c r="J146" s="1522" t="s">
        <v>96</v>
      </c>
      <c r="K146" s="1529"/>
      <c r="L146" s="1523"/>
      <c r="M146" s="9" t="s">
        <v>97</v>
      </c>
      <c r="N146" s="9" t="s">
        <v>992</v>
      </c>
      <c r="O146" s="9" t="s">
        <v>993</v>
      </c>
      <c r="P146" s="1522" t="s">
        <v>79</v>
      </c>
      <c r="Q146" s="1523"/>
    </row>
    <row r="147" spans="2:17" ht="60.75" customHeight="1">
      <c r="B147" s="1820" t="s">
        <v>1495</v>
      </c>
      <c r="C147" s="1797" t="s">
        <v>305</v>
      </c>
      <c r="D147" s="1797" t="s">
        <v>3810</v>
      </c>
      <c r="E147" s="1582">
        <v>31139856</v>
      </c>
      <c r="F147" s="1582" t="s">
        <v>1316</v>
      </c>
      <c r="G147" s="1582" t="s">
        <v>3811</v>
      </c>
      <c r="H147" s="1812">
        <v>30162</v>
      </c>
      <c r="I147" s="1823" t="s">
        <v>1881</v>
      </c>
      <c r="J147" s="289" t="s">
        <v>3521</v>
      </c>
      <c r="K147" s="333" t="s">
        <v>3812</v>
      </c>
      <c r="L147" s="291" t="s">
        <v>3813</v>
      </c>
      <c r="M147" s="1560" t="s">
        <v>18</v>
      </c>
      <c r="N147" s="1560" t="s">
        <v>19</v>
      </c>
      <c r="O147" s="1560" t="s">
        <v>18</v>
      </c>
      <c r="P147" s="1568" t="s">
        <v>3814</v>
      </c>
      <c r="Q147" s="1569"/>
    </row>
    <row r="148" spans="2:17" ht="86.25" customHeight="1">
      <c r="B148" s="1822"/>
      <c r="C148" s="1799"/>
      <c r="D148" s="1799"/>
      <c r="E148" s="1584"/>
      <c r="F148" s="1584"/>
      <c r="G148" s="1584"/>
      <c r="H148" s="1814"/>
      <c r="I148" s="1825"/>
      <c r="J148" s="289" t="s">
        <v>3645</v>
      </c>
      <c r="K148" s="333" t="s">
        <v>3815</v>
      </c>
      <c r="L148" s="291" t="s">
        <v>3816</v>
      </c>
      <c r="M148" s="1562"/>
      <c r="N148" s="1562"/>
      <c r="O148" s="1562"/>
      <c r="P148" s="1572"/>
      <c r="Q148" s="1573"/>
    </row>
    <row r="149" spans="2:17" ht="147" customHeight="1">
      <c r="B149" s="308" t="s">
        <v>1075</v>
      </c>
      <c r="C149" s="343" t="s">
        <v>305</v>
      </c>
      <c r="D149" s="773" t="s">
        <v>3817</v>
      </c>
      <c r="E149" s="774">
        <v>16936020</v>
      </c>
      <c r="F149" s="774" t="s">
        <v>1316</v>
      </c>
      <c r="G149" s="774" t="s">
        <v>3645</v>
      </c>
      <c r="H149" s="798" t="s">
        <v>1881</v>
      </c>
      <c r="I149" s="799" t="s">
        <v>1881</v>
      </c>
      <c r="J149" s="799" t="s">
        <v>1881</v>
      </c>
      <c r="K149" s="799" t="s">
        <v>1881</v>
      </c>
      <c r="L149" s="799" t="s">
        <v>1881</v>
      </c>
      <c r="M149" s="297" t="s">
        <v>18</v>
      </c>
      <c r="N149" s="297" t="s">
        <v>19</v>
      </c>
      <c r="O149" s="297" t="s">
        <v>18</v>
      </c>
      <c r="P149" s="1539" t="s">
        <v>3818</v>
      </c>
      <c r="Q149" s="1539"/>
    </row>
    <row r="150" spans="2:17" ht="95.25" customHeight="1">
      <c r="B150" s="308" t="s">
        <v>227</v>
      </c>
      <c r="C150" s="343" t="s">
        <v>305</v>
      </c>
      <c r="D150" s="308" t="s">
        <v>3651</v>
      </c>
      <c r="E150" s="309">
        <v>29806424</v>
      </c>
      <c r="F150" s="309" t="s">
        <v>457</v>
      </c>
      <c r="G150" s="309" t="s">
        <v>1881</v>
      </c>
      <c r="H150" s="268" t="s">
        <v>1881</v>
      </c>
      <c r="I150" s="309" t="s">
        <v>1881</v>
      </c>
      <c r="J150" s="309" t="s">
        <v>1881</v>
      </c>
      <c r="K150" s="309" t="s">
        <v>1881</v>
      </c>
      <c r="L150" s="309" t="s">
        <v>1881</v>
      </c>
      <c r="M150" s="337" t="s">
        <v>18</v>
      </c>
      <c r="N150" s="337" t="s">
        <v>19</v>
      </c>
      <c r="O150" s="337" t="s">
        <v>18</v>
      </c>
      <c r="P150" s="1539" t="s">
        <v>3819</v>
      </c>
      <c r="Q150" s="1539"/>
    </row>
    <row r="151" spans="2:17" ht="95.25" customHeight="1">
      <c r="B151" s="265" t="s">
        <v>3653</v>
      </c>
      <c r="C151" s="343" t="s">
        <v>305</v>
      </c>
      <c r="D151" s="217" t="s">
        <v>3654</v>
      </c>
      <c r="E151" s="265">
        <v>94512020</v>
      </c>
      <c r="F151" s="265" t="s">
        <v>3655</v>
      </c>
      <c r="G151" s="309" t="s">
        <v>1881</v>
      </c>
      <c r="H151" s="268" t="s">
        <v>1881</v>
      </c>
      <c r="I151" s="309" t="s">
        <v>1881</v>
      </c>
      <c r="J151" s="309" t="s">
        <v>1881</v>
      </c>
      <c r="K151" s="309" t="s">
        <v>1881</v>
      </c>
      <c r="L151" s="309" t="s">
        <v>1881</v>
      </c>
      <c r="M151" s="337" t="s">
        <v>18</v>
      </c>
      <c r="N151" s="337" t="s">
        <v>5</v>
      </c>
      <c r="O151" s="337" t="s">
        <v>5</v>
      </c>
      <c r="P151" s="1574" t="s">
        <v>3656</v>
      </c>
      <c r="Q151" s="1575"/>
    </row>
    <row r="152" spans="2:17" ht="150">
      <c r="B152" s="265" t="s">
        <v>3657</v>
      </c>
      <c r="C152" s="343" t="s">
        <v>305</v>
      </c>
      <c r="D152" s="217" t="s">
        <v>3658</v>
      </c>
      <c r="E152" s="265">
        <v>94525376</v>
      </c>
      <c r="F152" s="265" t="s">
        <v>1751</v>
      </c>
      <c r="G152" s="265" t="s">
        <v>3659</v>
      </c>
      <c r="H152" s="172">
        <v>38444</v>
      </c>
      <c r="I152" s="265" t="s">
        <v>5</v>
      </c>
      <c r="J152" s="265" t="s">
        <v>3521</v>
      </c>
      <c r="K152" s="298" t="s">
        <v>3660</v>
      </c>
      <c r="L152" s="217" t="s">
        <v>3661</v>
      </c>
      <c r="M152" s="337" t="s">
        <v>18</v>
      </c>
      <c r="N152" s="337" t="s">
        <v>5</v>
      </c>
      <c r="O152" s="337" t="s">
        <v>5</v>
      </c>
      <c r="P152" s="1574" t="s">
        <v>3656</v>
      </c>
      <c r="Q152" s="1575"/>
    </row>
    <row r="153" spans="2:17" ht="105">
      <c r="B153" s="265" t="s">
        <v>3662</v>
      </c>
      <c r="C153" s="337" t="s">
        <v>1185</v>
      </c>
      <c r="D153" s="217" t="s">
        <v>3663</v>
      </c>
      <c r="E153" s="265">
        <v>1017194043</v>
      </c>
      <c r="F153" s="265" t="s">
        <v>749</v>
      </c>
      <c r="G153" s="265" t="s">
        <v>3664</v>
      </c>
      <c r="H153" s="172" t="s">
        <v>1881</v>
      </c>
      <c r="I153" s="265" t="s">
        <v>5</v>
      </c>
      <c r="J153" s="265" t="s">
        <v>3521</v>
      </c>
      <c r="K153" s="298" t="s">
        <v>3665</v>
      </c>
      <c r="L153" s="217" t="s">
        <v>3820</v>
      </c>
      <c r="M153" s="337" t="s">
        <v>18</v>
      </c>
      <c r="N153" s="337" t="s">
        <v>5</v>
      </c>
      <c r="O153" s="337" t="s">
        <v>5</v>
      </c>
      <c r="P153" s="1574" t="s">
        <v>3656</v>
      </c>
      <c r="Q153" s="1575"/>
    </row>
    <row r="154" spans="2:17">
      <c r="B154" s="257"/>
      <c r="C154" s="777"/>
      <c r="D154" s="257"/>
      <c r="E154" s="257"/>
      <c r="F154" s="257"/>
      <c r="G154" s="257"/>
      <c r="H154" s="800"/>
      <c r="I154" s="257"/>
      <c r="J154" s="257"/>
      <c r="K154" s="801"/>
      <c r="L154" s="456"/>
      <c r="M154" s="257"/>
      <c r="N154" s="257"/>
      <c r="O154" s="257"/>
      <c r="P154" s="783"/>
      <c r="Q154" s="783"/>
    </row>
    <row r="155" spans="2:17" ht="15.75" thickBot="1"/>
    <row r="156" spans="2:17" ht="54" customHeight="1">
      <c r="B156" s="146" t="s">
        <v>17</v>
      </c>
      <c r="C156" s="146" t="s">
        <v>157</v>
      </c>
      <c r="D156" s="9" t="s">
        <v>158</v>
      </c>
      <c r="E156" s="146" t="s">
        <v>28</v>
      </c>
      <c r="F156" s="25" t="s">
        <v>228</v>
      </c>
      <c r="G156" s="26"/>
    </row>
    <row r="157" spans="2:17" ht="120.75" customHeight="1">
      <c r="B157" s="1783" t="s">
        <v>229</v>
      </c>
      <c r="C157" s="311" t="s">
        <v>230</v>
      </c>
      <c r="D157" s="337">
        <v>25</v>
      </c>
      <c r="E157" s="337"/>
      <c r="F157" s="1541">
        <f>+E157+E158+E159</f>
        <v>0</v>
      </c>
      <c r="G157" s="27"/>
    </row>
    <row r="158" spans="2:17" ht="76.150000000000006" customHeight="1">
      <c r="B158" s="1783"/>
      <c r="C158" s="311" t="s">
        <v>231</v>
      </c>
      <c r="D158" s="395">
        <v>25</v>
      </c>
      <c r="E158" s="337"/>
      <c r="F158" s="1542"/>
      <c r="G158" s="27"/>
    </row>
    <row r="159" spans="2:17" ht="69" customHeight="1">
      <c r="B159" s="1783"/>
      <c r="C159" s="311" t="s">
        <v>232</v>
      </c>
      <c r="D159" s="337">
        <v>10</v>
      </c>
      <c r="E159" s="337"/>
      <c r="F159" s="1543"/>
      <c r="G159" s="27"/>
    </row>
    <row r="160" spans="2:17">
      <c r="C160"/>
    </row>
    <row r="162" spans="2:5">
      <c r="B162" s="8" t="s">
        <v>233</v>
      </c>
    </row>
    <row r="165" spans="2:5">
      <c r="B165" s="264" t="s">
        <v>17</v>
      </c>
      <c r="C165" s="264" t="s">
        <v>27</v>
      </c>
      <c r="D165" s="146" t="s">
        <v>28</v>
      </c>
      <c r="E165" s="146" t="s">
        <v>29</v>
      </c>
    </row>
    <row r="166" spans="2:5" ht="28.5">
      <c r="B166" s="269" t="s">
        <v>1076</v>
      </c>
      <c r="C166" s="270">
        <v>40</v>
      </c>
      <c r="D166" s="337">
        <f>+E139</f>
        <v>0</v>
      </c>
      <c r="E166" s="1560">
        <f>+D166+D167</f>
        <v>0</v>
      </c>
    </row>
    <row r="167" spans="2:5" ht="42.75">
      <c r="B167" s="269" t="s">
        <v>1077</v>
      </c>
      <c r="C167" s="270">
        <v>60</v>
      </c>
      <c r="D167" s="337">
        <f>+F157</f>
        <v>0</v>
      </c>
      <c r="E167" s="1562"/>
    </row>
  </sheetData>
  <mergeCells count="175">
    <mergeCell ref="E166:E167"/>
    <mergeCell ref="P150:Q150"/>
    <mergeCell ref="P151:Q151"/>
    <mergeCell ref="P152:Q152"/>
    <mergeCell ref="P153:Q153"/>
    <mergeCell ref="B157:B159"/>
    <mergeCell ref="F157:F159"/>
    <mergeCell ref="I147:I148"/>
    <mergeCell ref="M147:M148"/>
    <mergeCell ref="N147:N148"/>
    <mergeCell ref="O147:O148"/>
    <mergeCell ref="P147:Q148"/>
    <mergeCell ref="P149:Q149"/>
    <mergeCell ref="B144:N144"/>
    <mergeCell ref="J146:L146"/>
    <mergeCell ref="P146:Q146"/>
    <mergeCell ref="B147:B148"/>
    <mergeCell ref="C147:C148"/>
    <mergeCell ref="D147:D148"/>
    <mergeCell ref="E147:E148"/>
    <mergeCell ref="F147:F148"/>
    <mergeCell ref="G147:G148"/>
    <mergeCell ref="H147:H148"/>
    <mergeCell ref="B118:N118"/>
    <mergeCell ref="D121:E121"/>
    <mergeCell ref="D122:E122"/>
    <mergeCell ref="B125:P125"/>
    <mergeCell ref="B128:N128"/>
    <mergeCell ref="E139:E141"/>
    <mergeCell ref="H113:H115"/>
    <mergeCell ref="I113:I115"/>
    <mergeCell ref="M113:M115"/>
    <mergeCell ref="N113:N115"/>
    <mergeCell ref="O113:O115"/>
    <mergeCell ref="P113:Q115"/>
    <mergeCell ref="P109:Q109"/>
    <mergeCell ref="P110:Q110"/>
    <mergeCell ref="P111:Q111"/>
    <mergeCell ref="P112:Q112"/>
    <mergeCell ref="B113:B115"/>
    <mergeCell ref="C113:C115"/>
    <mergeCell ref="D113:D115"/>
    <mergeCell ref="E113:E115"/>
    <mergeCell ref="F113:F115"/>
    <mergeCell ref="G113:G115"/>
    <mergeCell ref="P102:Q102"/>
    <mergeCell ref="P104:Q104"/>
    <mergeCell ref="P105:Q105"/>
    <mergeCell ref="P106:Q106"/>
    <mergeCell ref="P107:Q107"/>
    <mergeCell ref="P108:Q108"/>
    <mergeCell ref="H97:H101"/>
    <mergeCell ref="I97:I101"/>
    <mergeCell ref="M97:M101"/>
    <mergeCell ref="O97:O101"/>
    <mergeCell ref="P97:Q97"/>
    <mergeCell ref="P98:Q98"/>
    <mergeCell ref="P99:Q99"/>
    <mergeCell ref="P100:Q100"/>
    <mergeCell ref="P101:Q101"/>
    <mergeCell ref="B87:B94"/>
    <mergeCell ref="C87:C94"/>
    <mergeCell ref="D87:D94"/>
    <mergeCell ref="E87:E94"/>
    <mergeCell ref="M95:M96"/>
    <mergeCell ref="O95:O96"/>
    <mergeCell ref="P95:Q95"/>
    <mergeCell ref="P96:Q96"/>
    <mergeCell ref="B97:B101"/>
    <mergeCell ref="C97:C101"/>
    <mergeCell ref="D97:D101"/>
    <mergeCell ref="E97:E101"/>
    <mergeCell ref="F97:F101"/>
    <mergeCell ref="G97:G101"/>
    <mergeCell ref="B84:B86"/>
    <mergeCell ref="C84:C86"/>
    <mergeCell ref="D84:D86"/>
    <mergeCell ref="E84:E86"/>
    <mergeCell ref="F84:F86"/>
    <mergeCell ref="G84:G86"/>
    <mergeCell ref="P93:Q93"/>
    <mergeCell ref="P94:Q94"/>
    <mergeCell ref="B95:B96"/>
    <mergeCell ref="C95:C96"/>
    <mergeCell ref="D95:D96"/>
    <mergeCell ref="E95:E96"/>
    <mergeCell ref="F95:F96"/>
    <mergeCell ref="G95:G96"/>
    <mergeCell ref="H95:H96"/>
    <mergeCell ref="I95:I96"/>
    <mergeCell ref="H87:H94"/>
    <mergeCell ref="I87:I94"/>
    <mergeCell ref="M87:M94"/>
    <mergeCell ref="O87:O94"/>
    <mergeCell ref="P87:Q87"/>
    <mergeCell ref="P88:Q88"/>
    <mergeCell ref="P89:Q89"/>
    <mergeCell ref="P90:Q90"/>
    <mergeCell ref="P75:Q75"/>
    <mergeCell ref="P76:Q76"/>
    <mergeCell ref="P77:Q77"/>
    <mergeCell ref="P78:Q78"/>
    <mergeCell ref="F87:F94"/>
    <mergeCell ref="G87:G94"/>
    <mergeCell ref="H84:H86"/>
    <mergeCell ref="I84:I86"/>
    <mergeCell ref="M84:M86"/>
    <mergeCell ref="N84:N86"/>
    <mergeCell ref="O84:O86"/>
    <mergeCell ref="P84:Q86"/>
    <mergeCell ref="P91:Q91"/>
    <mergeCell ref="P92:Q92"/>
    <mergeCell ref="B79:B83"/>
    <mergeCell ref="C79:C83"/>
    <mergeCell ref="D79:D83"/>
    <mergeCell ref="E79:E83"/>
    <mergeCell ref="F79:F83"/>
    <mergeCell ref="G79:G83"/>
    <mergeCell ref="P74:Q74"/>
    <mergeCell ref="B75:B78"/>
    <mergeCell ref="C75:C78"/>
    <mergeCell ref="D75:D78"/>
    <mergeCell ref="E75:E78"/>
    <mergeCell ref="F75:F78"/>
    <mergeCell ref="G75:G78"/>
    <mergeCell ref="H75:H78"/>
    <mergeCell ref="I75:I78"/>
    <mergeCell ref="M75:M78"/>
    <mergeCell ref="H79:H83"/>
    <mergeCell ref="I79:I83"/>
    <mergeCell ref="M79:M83"/>
    <mergeCell ref="P79:Q79"/>
    <mergeCell ref="P80:Q80"/>
    <mergeCell ref="P81:Q81"/>
    <mergeCell ref="P82:Q82"/>
    <mergeCell ref="P83:Q83"/>
    <mergeCell ref="J65:L65"/>
    <mergeCell ref="P65:Q65"/>
    <mergeCell ref="B66:B73"/>
    <mergeCell ref="C66:C73"/>
    <mergeCell ref="D66:D73"/>
    <mergeCell ref="E66:E73"/>
    <mergeCell ref="F66:F73"/>
    <mergeCell ref="G66:G73"/>
    <mergeCell ref="H66:H73"/>
    <mergeCell ref="I66:I73"/>
    <mergeCell ref="M66:M73"/>
    <mergeCell ref="P66:Q66"/>
    <mergeCell ref="P67:Q67"/>
    <mergeCell ref="P68:Q68"/>
    <mergeCell ref="P69:Q69"/>
    <mergeCell ref="P70:Q70"/>
    <mergeCell ref="P71:Q71"/>
    <mergeCell ref="P72:Q72"/>
    <mergeCell ref="P73:Q73"/>
    <mergeCell ref="O55:P55"/>
    <mergeCell ref="O56:P56"/>
    <mergeCell ref="B62:N62"/>
    <mergeCell ref="C10:E10"/>
    <mergeCell ref="B14:C15"/>
    <mergeCell ref="B16:C16"/>
    <mergeCell ref="E24:Q24"/>
    <mergeCell ref="E34:E35"/>
    <mergeCell ref="B46:B47"/>
    <mergeCell ref="C46:C47"/>
    <mergeCell ref="D46:E46"/>
    <mergeCell ref="B2:P2"/>
    <mergeCell ref="B4:P4"/>
    <mergeCell ref="C6:N6"/>
    <mergeCell ref="C7:N7"/>
    <mergeCell ref="C8:N8"/>
    <mergeCell ref="C9:N9"/>
    <mergeCell ref="F48:R48"/>
    <mergeCell ref="C50:N50"/>
    <mergeCell ref="B52:N52"/>
  </mergeCells>
  <dataValidations count="2">
    <dataValidation type="decimal" allowBlank="1" showInputMessage="1" showErrorMessage="1" sqref="WVH983083 WLL983083 C65579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5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1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7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3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59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5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1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7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3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39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5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1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7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3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WVH18:WVH36 WLL18:WLL36 WBP18:WBP36 VRT18:VRT36 VHX18:VHX36 UYB18:UYB36 UOF18:UOF36 UEJ18:UEJ36 TUN18:TUN36 TKR18:TKR36 TAV18:TAV36 SQZ18:SQZ36 SHD18:SHD36 RXH18:RXH36 RNL18:RNL36 RDP18:RDP36 QTT18:QTT36 QJX18:QJX36 QAB18:QAB36 PQF18:PQF36 PGJ18:PGJ36 OWN18:OWN36 OMR18:OMR36 OCV18:OCV36 NSZ18:NSZ36 NJD18:NJD36 MZH18:MZH36 MPL18:MPL36 MFP18:MFP36 LVT18:LVT36 LLX18:LLX36 LCB18:LCB36 KSF18:KSF36 KIJ18:KIJ36 JYN18:JYN36 JOR18:JOR36 JEV18:JEV36 IUZ18:IUZ36 ILD18:ILD36 IBH18:IBH36 HRL18:HRL36 HHP18:HHP36 GXT18:GXT36 GNX18:GNX36 GEB18:GEB36 FUF18:FUF36 FKJ18:FKJ36 FAN18:FAN36 EQR18:EQR36 EGV18:EGV36 DWZ18:DWZ36 DND18:DND36 DDH18:DDH36 CTL18:CTL36 CJP18:CJP36 BZT18:BZT36 BPX18:BPX36 BGB18:BGB36 AWF18:AWF36 AMJ18:AMJ36 ACN18:ACN36 SR18:SR36 IV18:IV36">
      <formula1>0</formula1>
      <formula2>1</formula2>
    </dataValidation>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WVE18:WVE36 WLI18:WLI36 WBM18:WBM36 VRQ18:VRQ36 VHU18:VHU36 UXY18:UXY36 UOC18:UOC36 UEG18:UEG36 TUK18:TUK36 TKO18:TKO36 TAS18:TAS36 SQW18:SQW36 SHA18:SHA36 RXE18:RXE36 RNI18:RNI36 RDM18:RDM36 QTQ18:QTQ36 QJU18:QJU36 PZY18:PZY36 PQC18:PQC36 PGG18:PGG36 OWK18:OWK36 OMO18:OMO36 OCS18:OCS36 NSW18:NSW36 NJA18:NJA36 MZE18:MZE36 MPI18:MPI36 MFM18:MFM36 LVQ18:LVQ36 LLU18:LLU36 LBY18:LBY36 KSC18:KSC36 KIG18:KIG36 JYK18:JYK36 JOO18:JOO36 JES18:JES36 IUW18:IUW36 ILA18:ILA36 IBE18:IBE36 HRI18:HRI36 HHM18:HHM36 GXQ18:GXQ36 GNU18:GNU36 GDY18:GDY36 FUC18:FUC36 FKG18:FKG36 FAK18:FAK36 EQO18:EQO36 EGS18:EGS36 DWW18:DWW36 DNA18:DNA36 DDE18:DDE36 CTI18:CTI36 CJM18:CJM36 BZQ18:BZQ36 BPU18:BPU36 BFY18:BFY36 AWC18:AWC36 AMG18:AMG36 ACK18:ACK36 SO18:SO36 IS18:IS36 A18:A36">
      <formula1>"1,2,3,4,5"</formula1>
    </dataValidation>
  </dataValidations>
  <pageMargins left="0.7" right="0.7" top="0.75" bottom="0.75" header="0.3" footer="0.3"/>
  <pageSetup orientation="portrait" horizontalDpi="4294967295" vertic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1"/>
  <sheetViews>
    <sheetView topLeftCell="J34" zoomScale="70" zoomScaleNormal="70" workbookViewId="0">
      <selection activeCell="L45" sqref="L45"/>
    </sheetView>
  </sheetViews>
  <sheetFormatPr baseColWidth="10" defaultRowHeight="15"/>
  <cols>
    <col min="1" max="1" width="3.140625" style="28" bestFit="1" customWidth="1"/>
    <col min="2" max="2" width="81.42578125" style="28" bestFit="1" customWidth="1"/>
    <col min="3" max="3" width="23.42578125" style="28" customWidth="1"/>
    <col min="4" max="4" width="31.85546875" style="28" customWidth="1"/>
    <col min="5" max="5" width="18.42578125" style="28" customWidth="1"/>
    <col min="6" max="6" width="24.28515625" style="28" customWidth="1"/>
    <col min="7" max="7" width="29.7109375" style="28" customWidth="1"/>
    <col min="8" max="8" width="15.140625" style="28" customWidth="1"/>
    <col min="9" max="9" width="28.85546875" style="28" customWidth="1"/>
    <col min="10" max="10" width="39.85546875" style="28" customWidth="1"/>
    <col min="11" max="11" width="30.7109375" style="28" customWidth="1"/>
    <col min="12" max="12" width="29.85546875" style="28" customWidth="1"/>
    <col min="13" max="13" width="18.7109375" style="28" customWidth="1"/>
    <col min="14" max="14" width="16.28515625" style="28" customWidth="1"/>
    <col min="15" max="15" width="18.7109375" style="28" customWidth="1"/>
    <col min="16" max="16" width="33.85546875" style="28" customWidth="1"/>
    <col min="17" max="17" width="36.140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v>14</v>
      </c>
      <c r="D10" s="1514"/>
      <c r="E10" s="1515"/>
      <c r="F10" s="32"/>
      <c r="G10" s="32"/>
      <c r="H10" s="32"/>
      <c r="I10" s="32"/>
      <c r="J10" s="32"/>
      <c r="K10" s="32"/>
      <c r="L10" s="32"/>
      <c r="M10" s="32"/>
      <c r="N10" s="33"/>
    </row>
    <row r="11" spans="2:16" ht="15.75" thickBot="1">
      <c r="B11" s="117" t="s">
        <v>8</v>
      </c>
      <c r="C11" s="1308">
        <v>41989</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148"/>
      <c r="I14" s="41"/>
      <c r="J14" s="41"/>
      <c r="K14" s="41"/>
      <c r="L14" s="41"/>
      <c r="M14" s="41"/>
      <c r="N14" s="1289"/>
    </row>
    <row r="15" spans="2:16">
      <c r="B15" s="1516"/>
      <c r="C15" s="1516"/>
      <c r="D15" s="1265">
        <v>14</v>
      </c>
      <c r="E15" s="42">
        <v>835312400</v>
      </c>
      <c r="F15" s="802">
        <v>400</v>
      </c>
      <c r="G15" s="150"/>
      <c r="I15" s="45"/>
      <c r="J15" s="45"/>
      <c r="K15" s="45"/>
      <c r="L15" s="45"/>
      <c r="M15" s="45"/>
      <c r="N15" s="1289"/>
    </row>
    <row r="16" spans="2:16" ht="15.75" thickBot="1">
      <c r="B16" s="1517" t="s">
        <v>13</v>
      </c>
      <c r="C16" s="1518"/>
      <c r="D16" s="1265"/>
      <c r="E16" s="151">
        <f>+SUM(E15:E15)</f>
        <v>835312400</v>
      </c>
      <c r="F16" s="515">
        <f>+SUM(F15:F15)</f>
        <v>400</v>
      </c>
      <c r="G16" s="150"/>
      <c r="H16" s="46"/>
      <c r="I16" s="39"/>
      <c r="J16" s="39"/>
      <c r="K16" s="39"/>
      <c r="L16" s="39"/>
      <c r="M16" s="39"/>
      <c r="N16" s="47"/>
    </row>
    <row r="17" spans="1:14" ht="63" customHeight="1" thickBot="1">
      <c r="A17" s="48"/>
      <c r="B17" s="49" t="s">
        <v>14</v>
      </c>
      <c r="C17" s="49" t="s">
        <v>15</v>
      </c>
      <c r="E17" s="41"/>
      <c r="F17" s="41"/>
      <c r="G17" s="41"/>
      <c r="H17" s="41"/>
      <c r="I17" s="50"/>
      <c r="J17" s="50"/>
      <c r="K17" s="50"/>
      <c r="L17" s="50"/>
      <c r="M17" s="50"/>
    </row>
    <row r="18" spans="1:14" ht="15.75" thickBot="1">
      <c r="A18" s="51">
        <v>1</v>
      </c>
      <c r="C18" s="52">
        <f>+F16*0.8</f>
        <v>320</v>
      </c>
      <c r="D18" s="416"/>
      <c r="E18" s="6">
        <f>E16</f>
        <v>835312400</v>
      </c>
      <c r="F18" s="7"/>
      <c r="G18" s="7"/>
      <c r="H18" s="7"/>
      <c r="I18" s="53"/>
      <c r="J18" s="53"/>
      <c r="K18" s="53"/>
      <c r="L18" s="53"/>
      <c r="M18" s="53"/>
    </row>
    <row r="19" spans="1:14">
      <c r="A19" s="142"/>
      <c r="C19" s="507"/>
      <c r="D19" s="224"/>
      <c r="E19" s="508"/>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1289"/>
    </row>
    <row r="22" spans="1:14">
      <c r="A22" s="142"/>
      <c r="B22" s="57"/>
      <c r="C22" s="57"/>
      <c r="D22" s="57"/>
      <c r="E22" s="57"/>
      <c r="F22" s="57"/>
      <c r="G22" s="57"/>
      <c r="H22" s="57"/>
      <c r="I22" s="39"/>
      <c r="J22" s="39"/>
      <c r="K22" s="39"/>
      <c r="L22" s="39"/>
      <c r="M22" s="39"/>
      <c r="N22" s="1289"/>
    </row>
    <row r="23" spans="1:14">
      <c r="A23" s="142"/>
      <c r="B23" s="1309" t="s">
        <v>17</v>
      </c>
      <c r="C23" s="1309" t="s">
        <v>18</v>
      </c>
      <c r="D23" s="1309" t="s">
        <v>19</v>
      </c>
      <c r="E23" s="57"/>
      <c r="F23" s="57"/>
      <c r="G23" s="57"/>
      <c r="H23" s="57"/>
      <c r="I23" s="39"/>
      <c r="J23" s="39"/>
      <c r="K23" s="39"/>
      <c r="L23" s="39"/>
      <c r="M23" s="39"/>
      <c r="N23" s="1289"/>
    </row>
    <row r="24" spans="1:14" s="166" customFormat="1">
      <c r="A24" s="461"/>
      <c r="B24" s="377" t="s">
        <v>20</v>
      </c>
      <c r="C24" s="1275"/>
      <c r="D24" s="1275" t="s">
        <v>19</v>
      </c>
      <c r="E24" s="803"/>
      <c r="F24" s="803"/>
      <c r="G24" s="803"/>
      <c r="H24" s="803"/>
      <c r="I24" s="83"/>
      <c r="J24" s="83"/>
      <c r="K24" s="83"/>
      <c r="L24" s="83"/>
      <c r="M24" s="83"/>
      <c r="N24" s="804"/>
    </row>
    <row r="25" spans="1:14" s="166" customFormat="1">
      <c r="A25" s="461"/>
      <c r="B25" s="377" t="s">
        <v>22</v>
      </c>
      <c r="C25" s="1275" t="s">
        <v>18</v>
      </c>
      <c r="D25" s="1275"/>
      <c r="E25" s="803"/>
      <c r="F25" s="803"/>
      <c r="G25" s="803"/>
      <c r="H25" s="803"/>
      <c r="I25" s="83"/>
      <c r="J25" s="83"/>
      <c r="K25" s="83"/>
      <c r="L25" s="83"/>
      <c r="M25" s="83"/>
      <c r="N25" s="804"/>
    </row>
    <row r="26" spans="1:14" s="166" customFormat="1">
      <c r="A26" s="461"/>
      <c r="B26" s="377" t="s">
        <v>23</v>
      </c>
      <c r="C26" s="1275"/>
      <c r="D26" s="1275" t="s">
        <v>19</v>
      </c>
      <c r="E26" s="803"/>
      <c r="F26" s="803"/>
      <c r="G26" s="803"/>
      <c r="H26" s="803"/>
      <c r="I26" s="83"/>
      <c r="J26" s="83"/>
      <c r="K26" s="83"/>
      <c r="L26" s="83"/>
      <c r="M26" s="83"/>
      <c r="N26" s="804"/>
    </row>
    <row r="27" spans="1:14" s="166" customFormat="1">
      <c r="A27" s="461"/>
      <c r="B27" s="377" t="s">
        <v>24</v>
      </c>
      <c r="C27" s="1275"/>
      <c r="D27" s="1275" t="s">
        <v>19</v>
      </c>
      <c r="E27" s="803"/>
      <c r="F27" s="803"/>
      <c r="G27" s="803"/>
      <c r="H27" s="803"/>
      <c r="I27" s="83"/>
      <c r="J27" s="83"/>
      <c r="K27" s="83"/>
      <c r="L27" s="83"/>
      <c r="M27" s="83"/>
      <c r="N27" s="804"/>
    </row>
    <row r="28" spans="1:14" s="166" customFormat="1">
      <c r="A28" s="461"/>
      <c r="B28" s="374" t="s">
        <v>240</v>
      </c>
      <c r="C28" s="1275" t="s">
        <v>18</v>
      </c>
      <c r="D28" s="374"/>
      <c r="E28" s="803"/>
      <c r="F28" s="803"/>
      <c r="G28" s="803"/>
      <c r="H28" s="803"/>
      <c r="I28" s="83"/>
      <c r="J28" s="83"/>
      <c r="K28" s="83"/>
      <c r="L28" s="83"/>
      <c r="M28" s="83"/>
      <c r="N28" s="804"/>
    </row>
    <row r="29" spans="1:14">
      <c r="A29" s="142"/>
      <c r="B29" s="57"/>
      <c r="C29" s="57"/>
      <c r="D29" s="57"/>
      <c r="E29" s="57"/>
      <c r="F29" s="57"/>
      <c r="G29" s="57"/>
      <c r="H29" s="57"/>
      <c r="I29" s="39"/>
      <c r="J29" s="39"/>
      <c r="K29" s="39"/>
      <c r="L29" s="39"/>
      <c r="M29" s="39"/>
      <c r="N29" s="1289"/>
    </row>
    <row r="30" spans="1:14">
      <c r="A30" s="142"/>
      <c r="B30" s="8" t="s">
        <v>26</v>
      </c>
      <c r="C30" s="57"/>
      <c r="D30" s="57"/>
      <c r="E30" s="57"/>
      <c r="F30" s="57"/>
      <c r="G30" s="57"/>
      <c r="H30" s="57"/>
      <c r="I30" s="39"/>
      <c r="J30" s="39"/>
      <c r="K30" s="39"/>
      <c r="L30" s="39"/>
      <c r="M30" s="39"/>
      <c r="N30" s="1289"/>
    </row>
    <row r="31" spans="1:14">
      <c r="A31" s="142"/>
      <c r="B31" s="57"/>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26">
      <c r="A33" s="142"/>
      <c r="B33" s="1309" t="s">
        <v>17</v>
      </c>
      <c r="C33" s="1309" t="s">
        <v>27</v>
      </c>
      <c r="D33" s="1283" t="s">
        <v>28</v>
      </c>
      <c r="E33" s="1283" t="s">
        <v>29</v>
      </c>
      <c r="F33" s="57"/>
      <c r="G33" s="57"/>
      <c r="H33" s="57"/>
      <c r="I33" s="39"/>
      <c r="J33" s="39"/>
      <c r="K33" s="39"/>
      <c r="L33" s="39"/>
      <c r="M33" s="39"/>
      <c r="N33" s="1289"/>
    </row>
    <row r="34" spans="1:26" ht="54" customHeight="1">
      <c r="A34" s="142"/>
      <c r="B34" s="1302" t="s">
        <v>30</v>
      </c>
      <c r="C34" s="1262">
        <v>40</v>
      </c>
      <c r="D34" s="1256">
        <f>+D120</f>
        <v>20</v>
      </c>
      <c r="E34" s="1519">
        <f>+D34+D35</f>
        <v>20</v>
      </c>
      <c r="F34" s="57"/>
      <c r="G34" s="57"/>
      <c r="H34" s="57"/>
      <c r="I34" s="39"/>
      <c r="J34" s="39"/>
      <c r="K34" s="39"/>
      <c r="L34" s="39"/>
      <c r="M34" s="39"/>
      <c r="N34" s="1289"/>
    </row>
    <row r="35" spans="1:26" ht="90.75" customHeight="1">
      <c r="A35" s="142"/>
      <c r="B35" s="1302" t="s">
        <v>31</v>
      </c>
      <c r="C35" s="1262">
        <v>60</v>
      </c>
      <c r="D35" s="1256">
        <f>+D121</f>
        <v>0</v>
      </c>
      <c r="E35" s="1520"/>
      <c r="F35" s="57"/>
      <c r="G35" s="57"/>
      <c r="H35" s="57"/>
      <c r="I35" s="39"/>
      <c r="J35" s="39"/>
      <c r="K35" s="39"/>
      <c r="L35" s="39"/>
      <c r="M35" s="39"/>
      <c r="N35" s="1289"/>
    </row>
    <row r="36" spans="1:26">
      <c r="A36" s="142"/>
      <c r="C36" s="54"/>
      <c r="D36" s="45"/>
      <c r="E36" s="56"/>
      <c r="F36" s="7"/>
      <c r="G36" s="7"/>
      <c r="H36" s="7"/>
      <c r="I36" s="53"/>
      <c r="J36" s="53"/>
      <c r="K36" s="53"/>
      <c r="L36" s="53"/>
      <c r="M36" s="53"/>
    </row>
    <row r="37" spans="1:26">
      <c r="A37" s="142"/>
      <c r="C37" s="54"/>
      <c r="D37" s="45"/>
      <c r="E37" s="56"/>
      <c r="F37" s="7"/>
      <c r="G37" s="7"/>
      <c r="H37" s="7"/>
      <c r="I37" s="53"/>
      <c r="J37" s="53"/>
      <c r="K37" s="53"/>
      <c r="L37" s="53"/>
      <c r="M37" s="53"/>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39" customFormat="1" ht="53.25" customHeight="1">
      <c r="B41" s="17" t="s">
        <v>3</v>
      </c>
      <c r="C41" s="16" t="s">
        <v>3</v>
      </c>
      <c r="D41" s="15" t="s">
        <v>340</v>
      </c>
      <c r="E41" s="15" t="s">
        <v>3821</v>
      </c>
      <c r="F41" s="16" t="s">
        <v>18</v>
      </c>
      <c r="G41" s="99" t="s">
        <v>5</v>
      </c>
      <c r="H41" s="100">
        <v>41852</v>
      </c>
      <c r="I41" s="100">
        <v>41943</v>
      </c>
      <c r="J41" s="103" t="s">
        <v>19</v>
      </c>
      <c r="K41" s="1392">
        <f>(DAYS360(H41,I41)/30)</f>
        <v>3</v>
      </c>
      <c r="L41" s="1281" t="s">
        <v>5</v>
      </c>
      <c r="M41" s="186">
        <v>909</v>
      </c>
      <c r="N41" s="105" t="s">
        <v>5</v>
      </c>
      <c r="O41" s="187">
        <v>494467821</v>
      </c>
      <c r="P41" s="518">
        <v>48</v>
      </c>
      <c r="Q41" s="1295"/>
    </row>
    <row r="42" spans="1:26" s="1263" customFormat="1" ht="90.75" customHeight="1">
      <c r="A42" s="1311">
        <v>1</v>
      </c>
      <c r="B42" s="17" t="s">
        <v>3</v>
      </c>
      <c r="C42" s="16" t="s">
        <v>3</v>
      </c>
      <c r="D42" s="15" t="s">
        <v>3822</v>
      </c>
      <c r="E42" s="15" t="s">
        <v>3823</v>
      </c>
      <c r="F42" s="16" t="s">
        <v>18</v>
      </c>
      <c r="G42" s="99" t="s">
        <v>5</v>
      </c>
      <c r="H42" s="100">
        <v>41671</v>
      </c>
      <c r="I42" s="100">
        <v>41973</v>
      </c>
      <c r="J42" s="103" t="s">
        <v>19</v>
      </c>
      <c r="K42" s="1392">
        <v>6</v>
      </c>
      <c r="L42" s="1281">
        <v>3.97</v>
      </c>
      <c r="M42" s="1279">
        <v>210</v>
      </c>
      <c r="N42" s="105" t="s">
        <v>5</v>
      </c>
      <c r="O42" s="805" t="s">
        <v>3824</v>
      </c>
      <c r="P42" s="518">
        <v>50</v>
      </c>
      <c r="Q42" s="158" t="s">
        <v>3825</v>
      </c>
      <c r="R42" s="64"/>
      <c r="S42" s="64"/>
      <c r="T42" s="64"/>
      <c r="U42" s="64"/>
      <c r="V42" s="64"/>
      <c r="W42" s="64"/>
      <c r="X42" s="64"/>
      <c r="Y42" s="64"/>
      <c r="Z42" s="64"/>
    </row>
    <row r="43" spans="1:26" s="1263" customFormat="1" ht="90.75" customHeight="1">
      <c r="A43" s="1311">
        <f>+A42+1</f>
        <v>2</v>
      </c>
      <c r="B43" s="17" t="s">
        <v>3</v>
      </c>
      <c r="C43" s="16" t="s">
        <v>3</v>
      </c>
      <c r="D43" s="15" t="s">
        <v>2607</v>
      </c>
      <c r="E43" s="15" t="s">
        <v>3826</v>
      </c>
      <c r="F43" s="16" t="s">
        <v>19</v>
      </c>
      <c r="G43" s="99" t="s">
        <v>5</v>
      </c>
      <c r="H43" s="100">
        <v>41036</v>
      </c>
      <c r="I43" s="100">
        <v>41243</v>
      </c>
      <c r="J43" s="103" t="s">
        <v>19</v>
      </c>
      <c r="K43" s="1392" t="s">
        <v>5</v>
      </c>
      <c r="L43" s="1281" t="s">
        <v>5</v>
      </c>
      <c r="M43" s="1279" t="s">
        <v>5</v>
      </c>
      <c r="N43" s="105" t="s">
        <v>5</v>
      </c>
      <c r="O43" s="805" t="s">
        <v>3824</v>
      </c>
      <c r="P43" s="518">
        <v>52</v>
      </c>
      <c r="Q43" s="18" t="s">
        <v>3827</v>
      </c>
      <c r="R43" s="64"/>
      <c r="S43" s="64"/>
      <c r="T43" s="64"/>
      <c r="U43" s="64"/>
      <c r="V43" s="64"/>
      <c r="W43" s="64"/>
      <c r="X43" s="64"/>
      <c r="Y43" s="64"/>
      <c r="Z43" s="64"/>
    </row>
    <row r="44" spans="1:26" s="1263" customFormat="1" ht="150.75" customHeight="1">
      <c r="A44" s="1311">
        <f>+A43+1</f>
        <v>3</v>
      </c>
      <c r="B44" s="17" t="s">
        <v>3</v>
      </c>
      <c r="C44" s="16" t="s">
        <v>3</v>
      </c>
      <c r="D44" s="15" t="s">
        <v>55</v>
      </c>
      <c r="E44" s="15" t="s">
        <v>3828</v>
      </c>
      <c r="F44" s="16" t="s">
        <v>19</v>
      </c>
      <c r="G44" s="99" t="s">
        <v>5</v>
      </c>
      <c r="H44" s="100">
        <v>41275</v>
      </c>
      <c r="I44" s="100">
        <v>41638</v>
      </c>
      <c r="J44" s="103" t="s">
        <v>19</v>
      </c>
      <c r="K44" s="1392" t="s">
        <v>5</v>
      </c>
      <c r="L44" s="1281">
        <v>11.28</v>
      </c>
      <c r="M44" s="1279" t="s">
        <v>5</v>
      </c>
      <c r="N44" s="105" t="s">
        <v>5</v>
      </c>
      <c r="O44" s="805" t="s">
        <v>3824</v>
      </c>
      <c r="P44" s="518">
        <v>65</v>
      </c>
      <c r="Q44" s="18" t="s">
        <v>6862</v>
      </c>
      <c r="R44" s="64"/>
      <c r="S44" s="64"/>
      <c r="T44" s="64"/>
      <c r="U44" s="64"/>
      <c r="V44" s="64"/>
      <c r="W44" s="64"/>
      <c r="X44" s="64"/>
      <c r="Y44" s="64"/>
      <c r="Z44" s="64"/>
    </row>
    <row r="45" spans="1:26" s="1263" customFormat="1" ht="112.5" customHeight="1">
      <c r="A45" s="1311"/>
      <c r="B45" s="806" t="s">
        <v>3829</v>
      </c>
      <c r="C45" s="16"/>
      <c r="D45" s="15"/>
      <c r="E45" s="15"/>
      <c r="F45" s="16"/>
      <c r="G45" s="99"/>
      <c r="H45" s="100"/>
      <c r="I45" s="100"/>
      <c r="J45" s="103"/>
      <c r="K45" s="1392"/>
      <c r="L45" s="1281"/>
      <c r="M45" s="1279"/>
      <c r="N45" s="105"/>
      <c r="O45" s="805"/>
      <c r="P45" s="518"/>
      <c r="Q45" s="18"/>
      <c r="R45" s="64"/>
      <c r="S45" s="64"/>
      <c r="T45" s="64"/>
      <c r="U45" s="64"/>
      <c r="V45" s="64"/>
      <c r="W45" s="64"/>
      <c r="X45" s="64"/>
      <c r="Y45" s="64"/>
      <c r="Z45" s="64"/>
    </row>
    <row r="46" spans="1:26" s="1263" customFormat="1">
      <c r="A46" s="1311"/>
      <c r="B46" s="130" t="s">
        <v>29</v>
      </c>
      <c r="C46" s="16"/>
      <c r="D46" s="15"/>
      <c r="E46" s="98"/>
      <c r="F46" s="16"/>
      <c r="G46" s="16"/>
      <c r="H46" s="16"/>
      <c r="I46" s="100"/>
      <c r="J46" s="103"/>
      <c r="K46" s="109" t="s">
        <v>2222</v>
      </c>
      <c r="L46" s="109" t="s">
        <v>6863</v>
      </c>
      <c r="M46" s="186">
        <v>1119</v>
      </c>
      <c r="N46" s="109">
        <f>SUM(N42:N44)</f>
        <v>0</v>
      </c>
      <c r="O46" s="518"/>
      <c r="P46" s="518"/>
      <c r="Q46" s="18"/>
    </row>
    <row r="47" spans="1:26" s="66" customFormat="1">
      <c r="E47" s="68"/>
    </row>
    <row r="48" spans="1:26" s="66" customFormat="1">
      <c r="B48" s="1587" t="s">
        <v>57</v>
      </c>
      <c r="C48" s="1587" t="s">
        <v>58</v>
      </c>
      <c r="D48" s="1589" t="s">
        <v>59</v>
      </c>
      <c r="E48" s="1589"/>
    </row>
    <row r="49" spans="2:17" s="66" customFormat="1">
      <c r="B49" s="1588"/>
      <c r="C49" s="1588"/>
      <c r="D49" s="1283" t="s">
        <v>60</v>
      </c>
      <c r="E49" s="118" t="s">
        <v>61</v>
      </c>
    </row>
    <row r="50" spans="2:17" s="66" customFormat="1" ht="30.6" customHeight="1">
      <c r="B50" s="19" t="s">
        <v>62</v>
      </c>
      <c r="C50" s="160" t="str">
        <f>+K46</f>
        <v>9</v>
      </c>
      <c r="D50" s="71"/>
      <c r="E50" s="71" t="s">
        <v>19</v>
      </c>
      <c r="F50" s="112"/>
      <c r="G50" s="112"/>
      <c r="H50" s="112"/>
      <c r="I50" s="112"/>
      <c r="J50" s="112"/>
      <c r="K50" s="112"/>
      <c r="L50" s="112"/>
      <c r="M50" s="112"/>
    </row>
    <row r="51" spans="2:17" s="66" customFormat="1" ht="30" customHeight="1">
      <c r="B51" s="19" t="s">
        <v>64</v>
      </c>
      <c r="C51" s="160">
        <f>+M46</f>
        <v>1119</v>
      </c>
      <c r="D51" s="71" t="s">
        <v>18</v>
      </c>
      <c r="E51" s="71"/>
    </row>
    <row r="52" spans="2:17" s="66" customFormat="1">
      <c r="B52" s="113"/>
      <c r="C52" s="1512"/>
      <c r="D52" s="1512"/>
      <c r="E52" s="1512"/>
      <c r="F52" s="1512"/>
      <c r="G52" s="1512"/>
      <c r="H52" s="1512"/>
      <c r="I52" s="1512"/>
      <c r="J52" s="1512"/>
      <c r="K52" s="1512"/>
      <c r="L52" s="1512"/>
      <c r="M52" s="1512"/>
      <c r="N52" s="1512"/>
    </row>
    <row r="53" spans="2:17" ht="15.75" thickBot="1"/>
    <row r="54" spans="2:17" ht="15.75" thickBot="1">
      <c r="B54" s="1513" t="s">
        <v>65</v>
      </c>
      <c r="C54" s="1513"/>
      <c r="D54" s="1513"/>
      <c r="E54" s="1513"/>
      <c r="F54" s="1513"/>
      <c r="G54" s="1513"/>
      <c r="H54" s="1513"/>
      <c r="I54" s="1513"/>
      <c r="J54" s="1513"/>
      <c r="K54" s="1513"/>
      <c r="L54" s="1513"/>
      <c r="M54" s="1513"/>
      <c r="N54"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1309" t="s">
        <v>80</v>
      </c>
    </row>
    <row r="57" spans="2:17" ht="123" customHeight="1">
      <c r="B57" s="1256" t="s">
        <v>250</v>
      </c>
      <c r="C57" s="1256" t="s">
        <v>251</v>
      </c>
      <c r="D57" s="71"/>
      <c r="E57" s="71"/>
      <c r="F57" s="71"/>
      <c r="G57" s="71"/>
      <c r="H57" s="71"/>
      <c r="I57" s="71" t="s">
        <v>19</v>
      </c>
      <c r="J57" s="71"/>
      <c r="K57" s="71"/>
      <c r="L57" s="71"/>
      <c r="M57" s="71"/>
      <c r="N57" s="71"/>
      <c r="O57" s="1613" t="s">
        <v>3830</v>
      </c>
      <c r="P57" s="1614"/>
      <c r="Q57" s="1256" t="s">
        <v>19</v>
      </c>
    </row>
    <row r="58" spans="2:17">
      <c r="B58" s="28" t="s">
        <v>84</v>
      </c>
    </row>
    <row r="59" spans="2:17">
      <c r="B59" s="28" t="s">
        <v>85</v>
      </c>
    </row>
    <row r="60" spans="2:17">
      <c r="B60" s="28" t="s">
        <v>86</v>
      </c>
    </row>
    <row r="61" spans="2:17" ht="15.75" thickBot="1"/>
    <row r="62" spans="2:17" ht="15.75" thickBot="1">
      <c r="B62" s="1532" t="s">
        <v>87</v>
      </c>
      <c r="C62" s="1533"/>
      <c r="D62" s="1533"/>
      <c r="E62" s="1533"/>
      <c r="F62" s="1533"/>
      <c r="G62" s="1533"/>
      <c r="H62" s="1533"/>
      <c r="I62" s="1533"/>
      <c r="J62" s="1533"/>
      <c r="K62" s="1533"/>
      <c r="L62" s="1533"/>
      <c r="M62" s="1533"/>
      <c r="N62" s="1534"/>
    </row>
    <row r="64" spans="2:17" ht="153.75" customHeight="1">
      <c r="B64" s="1309" t="s">
        <v>88</v>
      </c>
      <c r="C64" s="1309" t="s">
        <v>89</v>
      </c>
      <c r="D64" s="1309" t="s">
        <v>90</v>
      </c>
      <c r="E64" s="1309" t="s">
        <v>91</v>
      </c>
      <c r="F64" s="1309" t="s">
        <v>92</v>
      </c>
      <c r="G64" s="1309" t="s">
        <v>93</v>
      </c>
      <c r="H64" s="1309" t="s">
        <v>94</v>
      </c>
      <c r="I64" s="1309" t="s">
        <v>95</v>
      </c>
      <c r="J64" s="1522" t="s">
        <v>164</v>
      </c>
      <c r="K64" s="1529"/>
      <c r="L64" s="1523"/>
      <c r="M64" s="1309" t="s">
        <v>97</v>
      </c>
      <c r="N64" s="1309" t="s">
        <v>234</v>
      </c>
      <c r="O64" s="1309" t="s">
        <v>235</v>
      </c>
      <c r="P64" s="1522" t="s">
        <v>79</v>
      </c>
      <c r="Q64" s="1523"/>
    </row>
    <row r="65" spans="2:17" s="665" customFormat="1" ht="91.5" customHeight="1">
      <c r="B65" s="1277" t="s">
        <v>98</v>
      </c>
      <c r="C65" s="1279" t="s">
        <v>3831</v>
      </c>
      <c r="D65" s="1275" t="s">
        <v>3832</v>
      </c>
      <c r="E65" s="1275">
        <v>76319421</v>
      </c>
      <c r="F65" s="1275" t="s">
        <v>329</v>
      </c>
      <c r="G65" s="1275" t="s">
        <v>329</v>
      </c>
      <c r="H65" s="1275" t="s">
        <v>329</v>
      </c>
      <c r="I65" s="1275" t="s">
        <v>5</v>
      </c>
      <c r="J65" s="1275" t="s">
        <v>5</v>
      </c>
      <c r="K65" s="1275" t="s">
        <v>5</v>
      </c>
      <c r="L65" s="1275" t="s">
        <v>5</v>
      </c>
      <c r="M65" s="1275" t="s">
        <v>18</v>
      </c>
      <c r="N65" s="1275" t="s">
        <v>19</v>
      </c>
      <c r="O65" s="1275" t="s">
        <v>19</v>
      </c>
      <c r="P65" s="1850" t="s">
        <v>3833</v>
      </c>
      <c r="Q65" s="1850"/>
    </row>
    <row r="66" spans="2:17" s="667" customFormat="1" ht="68.25" customHeight="1">
      <c r="B66" s="1277" t="s">
        <v>443</v>
      </c>
      <c r="C66" s="1279" t="s">
        <v>3834</v>
      </c>
      <c r="D66" s="1277" t="s">
        <v>3835</v>
      </c>
      <c r="E66" s="1275">
        <v>34556138</v>
      </c>
      <c r="F66" s="1279" t="s">
        <v>1316</v>
      </c>
      <c r="G66" s="1275" t="s">
        <v>131</v>
      </c>
      <c r="H66" s="162">
        <v>40417</v>
      </c>
      <c r="I66" s="1275">
        <v>116450</v>
      </c>
      <c r="J66" s="1279" t="s">
        <v>3836</v>
      </c>
      <c r="K66" s="1279" t="s">
        <v>3837</v>
      </c>
      <c r="L66" s="1279" t="s">
        <v>3838</v>
      </c>
      <c r="M66" s="1275" t="s">
        <v>18</v>
      </c>
      <c r="N66" s="1275" t="s">
        <v>18</v>
      </c>
      <c r="O66" s="1275" t="s">
        <v>18</v>
      </c>
      <c r="P66" s="1592"/>
      <c r="Q66" s="1592"/>
    </row>
    <row r="67" spans="2:17" s="667" customFormat="1" ht="51.75" customHeight="1">
      <c r="B67" s="1277" t="s">
        <v>443</v>
      </c>
      <c r="C67" s="1279" t="s">
        <v>3834</v>
      </c>
      <c r="D67" s="1277" t="s">
        <v>3839</v>
      </c>
      <c r="E67" s="1275">
        <v>292633</v>
      </c>
      <c r="F67" s="1279" t="s">
        <v>5</v>
      </c>
      <c r="G67" s="1279" t="s">
        <v>5</v>
      </c>
      <c r="H67" s="1279" t="s">
        <v>5</v>
      </c>
      <c r="I67" s="1279" t="s">
        <v>5</v>
      </c>
      <c r="J67" s="1279" t="s">
        <v>329</v>
      </c>
      <c r="K67" s="1279" t="s">
        <v>329</v>
      </c>
      <c r="L67" s="1279" t="s">
        <v>329</v>
      </c>
      <c r="M67" s="1275" t="s">
        <v>18</v>
      </c>
      <c r="N67" s="1275" t="s">
        <v>19</v>
      </c>
      <c r="O67" s="1275" t="s">
        <v>19</v>
      </c>
      <c r="P67" s="1592" t="s">
        <v>3840</v>
      </c>
      <c r="Q67" s="1592"/>
    </row>
    <row r="68" spans="2:17">
      <c r="B68" s="59"/>
      <c r="C68" s="59"/>
      <c r="D68" s="59"/>
      <c r="E68" s="59"/>
      <c r="F68" s="59"/>
      <c r="G68" s="59"/>
      <c r="H68" s="59"/>
      <c r="I68" s="59"/>
      <c r="J68" s="59"/>
      <c r="K68" s="59"/>
      <c r="L68" s="59"/>
      <c r="M68" s="59"/>
      <c r="N68" s="59"/>
      <c r="O68" s="59"/>
      <c r="P68" s="1528"/>
      <c r="Q68" s="1528"/>
    </row>
    <row r="69" spans="2:17" ht="15.75" thickBot="1">
      <c r="B69" s="1553" t="s">
        <v>139</v>
      </c>
      <c r="C69" s="1554"/>
      <c r="D69" s="1554"/>
      <c r="E69" s="1554"/>
      <c r="F69" s="1554"/>
      <c r="G69" s="1554"/>
      <c r="H69" s="1554"/>
      <c r="I69" s="1554"/>
      <c r="J69" s="1554"/>
      <c r="K69" s="1554"/>
      <c r="L69" s="1554"/>
      <c r="M69" s="1554"/>
      <c r="N69" s="1555"/>
      <c r="O69" s="59"/>
      <c r="P69" s="1528"/>
      <c r="Q69" s="1528"/>
    </row>
    <row r="72" spans="2:17" ht="30">
      <c r="B72" s="22" t="s">
        <v>17</v>
      </c>
      <c r="C72" s="22" t="s">
        <v>80</v>
      </c>
      <c r="D72" s="1522" t="s">
        <v>79</v>
      </c>
      <c r="E72" s="1523"/>
    </row>
    <row r="73" spans="2:17" ht="46.9" customHeight="1">
      <c r="B73" s="78" t="s">
        <v>140</v>
      </c>
      <c r="C73" s="1275" t="s">
        <v>18</v>
      </c>
      <c r="D73" s="1528"/>
      <c r="E73" s="1528"/>
      <c r="F73" s="166"/>
    </row>
    <row r="76" spans="2:17">
      <c r="B76" s="1505" t="s">
        <v>141</v>
      </c>
      <c r="C76" s="1506"/>
      <c r="D76" s="1506"/>
      <c r="E76" s="1506"/>
      <c r="F76" s="1506"/>
      <c r="G76" s="1506"/>
      <c r="H76" s="1506"/>
      <c r="I76" s="1506"/>
      <c r="J76" s="1506"/>
      <c r="K76" s="1506"/>
      <c r="L76" s="1506"/>
      <c r="M76" s="1506"/>
      <c r="N76" s="1506"/>
      <c r="O76" s="1506"/>
      <c r="P76" s="1506"/>
    </row>
    <row r="78" spans="2:17" ht="15.75" thickBot="1"/>
    <row r="79" spans="2:17" ht="15.75" thickBot="1">
      <c r="B79" s="1532" t="s">
        <v>142</v>
      </c>
      <c r="C79" s="1533"/>
      <c r="D79" s="1533"/>
      <c r="E79" s="1533"/>
      <c r="F79" s="1533"/>
      <c r="G79" s="1533"/>
      <c r="H79" s="1533"/>
      <c r="I79" s="1533"/>
      <c r="J79" s="1533"/>
      <c r="K79" s="1533"/>
      <c r="L79" s="1533"/>
      <c r="M79" s="1533"/>
      <c r="N79" s="1534"/>
    </row>
    <row r="81" spans="1:26" ht="15.75" thickBot="1">
      <c r="M81" s="10"/>
      <c r="N81" s="10"/>
    </row>
    <row r="82" spans="1:26" s="39" customFormat="1" ht="109.5" customHeight="1">
      <c r="B82" s="11" t="s">
        <v>33</v>
      </c>
      <c r="C82" s="11" t="s">
        <v>34</v>
      </c>
      <c r="D82" s="11" t="s">
        <v>35</v>
      </c>
      <c r="E82" s="11" t="s">
        <v>36</v>
      </c>
      <c r="F82" s="11" t="s">
        <v>37</v>
      </c>
      <c r="G82" s="11" t="s">
        <v>38</v>
      </c>
      <c r="H82" s="11" t="s">
        <v>39</v>
      </c>
      <c r="I82" s="11" t="s">
        <v>40</v>
      </c>
      <c r="J82" s="11" t="s">
        <v>41</v>
      </c>
      <c r="K82" s="11" t="s">
        <v>42</v>
      </c>
      <c r="L82" s="11" t="s">
        <v>43</v>
      </c>
      <c r="M82" s="12" t="s">
        <v>44</v>
      </c>
      <c r="N82" s="11" t="s">
        <v>45</v>
      </c>
      <c r="O82" s="11" t="s">
        <v>46</v>
      </c>
      <c r="P82" s="13" t="s">
        <v>47</v>
      </c>
      <c r="Q82" s="13" t="s">
        <v>48</v>
      </c>
    </row>
    <row r="83" spans="1:26" s="627" customFormat="1" ht="33" customHeight="1">
      <c r="A83" s="623">
        <v>1</v>
      </c>
      <c r="B83" s="624" t="s">
        <v>3</v>
      </c>
      <c r="C83" s="580" t="s">
        <v>3</v>
      </c>
      <c r="D83" s="338" t="s">
        <v>3841</v>
      </c>
      <c r="E83" s="338" t="s">
        <v>3842</v>
      </c>
      <c r="F83" s="580" t="s">
        <v>18</v>
      </c>
      <c r="G83" s="581" t="s">
        <v>5</v>
      </c>
      <c r="H83" s="194">
        <v>40617</v>
      </c>
      <c r="I83" s="194">
        <v>40908</v>
      </c>
      <c r="J83" s="101" t="s">
        <v>19</v>
      </c>
      <c r="K83" s="338" t="s">
        <v>3843</v>
      </c>
      <c r="L83" s="101" t="s">
        <v>5</v>
      </c>
      <c r="M83" s="338" t="s">
        <v>3844</v>
      </c>
      <c r="N83" s="338" t="s">
        <v>5</v>
      </c>
      <c r="O83" s="807">
        <v>86000000</v>
      </c>
      <c r="P83" s="626" t="s">
        <v>3845</v>
      </c>
      <c r="Q83" s="690"/>
      <c r="R83" s="63"/>
      <c r="S83" s="63"/>
      <c r="T83" s="63"/>
      <c r="U83" s="63"/>
      <c r="V83" s="63"/>
      <c r="W83" s="63"/>
      <c r="X83" s="63"/>
      <c r="Y83" s="63"/>
      <c r="Z83" s="63"/>
    </row>
    <row r="84" spans="1:26" s="627" customFormat="1" ht="141.75" customHeight="1">
      <c r="A84" s="623">
        <f>+A83+1</f>
        <v>2</v>
      </c>
      <c r="B84" s="624" t="s">
        <v>3</v>
      </c>
      <c r="C84" s="580" t="s">
        <v>3</v>
      </c>
      <c r="D84" s="338" t="s">
        <v>3841</v>
      </c>
      <c r="E84" s="338" t="s">
        <v>3846</v>
      </c>
      <c r="F84" s="580" t="s">
        <v>19</v>
      </c>
      <c r="G84" s="581" t="s">
        <v>5</v>
      </c>
      <c r="H84" s="194">
        <v>40267</v>
      </c>
      <c r="I84" s="194">
        <v>40542</v>
      </c>
      <c r="J84" s="101" t="s">
        <v>19</v>
      </c>
      <c r="K84" s="338"/>
      <c r="L84" s="101" t="s">
        <v>5</v>
      </c>
      <c r="M84" s="338"/>
      <c r="N84" s="338" t="s">
        <v>5</v>
      </c>
      <c r="O84" s="807">
        <v>142867290</v>
      </c>
      <c r="P84" s="626" t="s">
        <v>3847</v>
      </c>
      <c r="Q84" s="690" t="s">
        <v>3848</v>
      </c>
      <c r="R84" s="63"/>
      <c r="S84" s="63"/>
      <c r="T84" s="63"/>
      <c r="U84" s="63"/>
      <c r="V84" s="63"/>
      <c r="W84" s="63"/>
      <c r="X84" s="63"/>
      <c r="Y84" s="63"/>
      <c r="Z84" s="63"/>
    </row>
    <row r="85" spans="1:26" s="627" customFormat="1" ht="45">
      <c r="A85" s="623">
        <f>+A84+1</f>
        <v>3</v>
      </c>
      <c r="B85" s="624" t="s">
        <v>3</v>
      </c>
      <c r="C85" s="580" t="s">
        <v>3</v>
      </c>
      <c r="D85" s="338" t="s">
        <v>3841</v>
      </c>
      <c r="E85" s="338" t="s">
        <v>3849</v>
      </c>
      <c r="F85" s="580" t="s">
        <v>19</v>
      </c>
      <c r="G85" s="581" t="s">
        <v>5</v>
      </c>
      <c r="H85" s="194">
        <v>39871</v>
      </c>
      <c r="I85" s="194">
        <v>40178</v>
      </c>
      <c r="J85" s="101" t="s">
        <v>19</v>
      </c>
      <c r="K85" s="338"/>
      <c r="L85" s="101" t="s">
        <v>5</v>
      </c>
      <c r="M85" s="338"/>
      <c r="N85" s="338" t="s">
        <v>5</v>
      </c>
      <c r="O85" s="807">
        <v>133860000</v>
      </c>
      <c r="P85" s="626">
        <v>68</v>
      </c>
      <c r="Q85" s="690" t="s">
        <v>3850</v>
      </c>
      <c r="R85" s="63"/>
      <c r="S85" s="63"/>
      <c r="T85" s="63"/>
      <c r="U85" s="63"/>
      <c r="V85" s="63"/>
      <c r="W85" s="63"/>
      <c r="X85" s="63"/>
      <c r="Y85" s="63"/>
      <c r="Z85" s="63"/>
    </row>
    <row r="86" spans="1:26" s="627" customFormat="1" ht="45">
      <c r="A86" s="623">
        <f>+A85+1</f>
        <v>4</v>
      </c>
      <c r="B86" s="624" t="s">
        <v>3</v>
      </c>
      <c r="C86" s="580" t="s">
        <v>3</v>
      </c>
      <c r="D86" s="338" t="s">
        <v>3851</v>
      </c>
      <c r="E86" s="338" t="s">
        <v>3852</v>
      </c>
      <c r="F86" s="580" t="s">
        <v>19</v>
      </c>
      <c r="G86" s="581" t="s">
        <v>5</v>
      </c>
      <c r="H86" s="194" t="s">
        <v>3853</v>
      </c>
      <c r="I86" s="194" t="s">
        <v>3853</v>
      </c>
      <c r="J86" s="101" t="s">
        <v>19</v>
      </c>
      <c r="K86" s="338"/>
      <c r="L86" s="101" t="s">
        <v>5</v>
      </c>
      <c r="M86" s="338"/>
      <c r="N86" s="338" t="s">
        <v>5</v>
      </c>
      <c r="O86" s="807" t="s">
        <v>3823</v>
      </c>
      <c r="P86" s="626" t="s">
        <v>3854</v>
      </c>
      <c r="Q86" s="690" t="s">
        <v>3855</v>
      </c>
      <c r="R86" s="63"/>
      <c r="S86" s="63"/>
      <c r="T86" s="63"/>
      <c r="U86" s="63"/>
      <c r="V86" s="63"/>
      <c r="W86" s="63"/>
      <c r="X86" s="63"/>
      <c r="Y86" s="63"/>
      <c r="Z86" s="63"/>
    </row>
    <row r="87" spans="1:26" s="1263" customFormat="1" ht="30">
      <c r="A87" s="1311">
        <f>+A86+1</f>
        <v>5</v>
      </c>
      <c r="B87" s="624" t="s">
        <v>3</v>
      </c>
      <c r="C87" s="580" t="s">
        <v>3</v>
      </c>
      <c r="D87" s="15" t="s">
        <v>1787</v>
      </c>
      <c r="E87" s="338" t="s">
        <v>3852</v>
      </c>
      <c r="F87" s="580" t="s">
        <v>19</v>
      </c>
      <c r="G87" s="581" t="s">
        <v>5</v>
      </c>
      <c r="H87" s="194" t="s">
        <v>3853</v>
      </c>
      <c r="I87" s="194" t="s">
        <v>3853</v>
      </c>
      <c r="J87" s="103" t="s">
        <v>19</v>
      </c>
      <c r="K87" s="338"/>
      <c r="L87" s="101" t="s">
        <v>5</v>
      </c>
      <c r="M87" s="338"/>
      <c r="N87" s="338" t="s">
        <v>5</v>
      </c>
      <c r="O87" s="807" t="s">
        <v>3823</v>
      </c>
      <c r="P87" s="518" t="s">
        <v>3856</v>
      </c>
      <c r="Q87" s="339" t="s">
        <v>145</v>
      </c>
      <c r="R87" s="64"/>
      <c r="S87" s="64"/>
      <c r="T87" s="64"/>
      <c r="U87" s="64"/>
      <c r="V87" s="64"/>
      <c r="W87" s="64"/>
      <c r="X87" s="64"/>
      <c r="Y87" s="64"/>
      <c r="Z87" s="64"/>
    </row>
    <row r="88" spans="1:26" s="1263" customFormat="1" ht="84.75" customHeight="1">
      <c r="A88" s="1311">
        <f>+A87+1</f>
        <v>6</v>
      </c>
      <c r="B88" s="624" t="s">
        <v>3</v>
      </c>
      <c r="C88" s="580" t="s">
        <v>3</v>
      </c>
      <c r="D88" s="15" t="s">
        <v>3857</v>
      </c>
      <c r="E88" s="15" t="s">
        <v>3858</v>
      </c>
      <c r="F88" s="16" t="s">
        <v>19</v>
      </c>
      <c r="G88" s="581" t="s">
        <v>5</v>
      </c>
      <c r="H88" s="194" t="s">
        <v>3859</v>
      </c>
      <c r="I88" s="194" t="s">
        <v>3860</v>
      </c>
      <c r="J88" s="103" t="s">
        <v>19</v>
      </c>
      <c r="K88" s="338"/>
      <c r="L88" s="101" t="s">
        <v>5</v>
      </c>
      <c r="M88" s="338"/>
      <c r="N88" s="338" t="s">
        <v>5</v>
      </c>
      <c r="O88" s="807" t="s">
        <v>3823</v>
      </c>
      <c r="P88" s="518" t="s">
        <v>3861</v>
      </c>
      <c r="Q88" s="339" t="s">
        <v>145</v>
      </c>
      <c r="R88" s="64"/>
      <c r="S88" s="64"/>
      <c r="T88" s="64"/>
      <c r="U88" s="64"/>
      <c r="V88" s="64"/>
      <c r="W88" s="64"/>
      <c r="X88" s="64"/>
      <c r="Y88" s="64"/>
      <c r="Z88" s="64"/>
    </row>
    <row r="89" spans="1:26" s="136" customFormat="1">
      <c r="A89" s="129"/>
      <c r="B89" s="130" t="s">
        <v>29</v>
      </c>
      <c r="C89" s="131"/>
      <c r="D89" s="109"/>
      <c r="E89" s="132"/>
      <c r="F89" s="131"/>
      <c r="G89" s="131"/>
      <c r="H89" s="131"/>
      <c r="I89" s="133"/>
      <c r="J89" s="133"/>
      <c r="K89" s="644" t="s">
        <v>3862</v>
      </c>
      <c r="L89" s="109">
        <f>SUM(L83:L88)</f>
        <v>0</v>
      </c>
      <c r="M89" s="644"/>
      <c r="N89" s="109">
        <f>SUM(N83:N88)</f>
        <v>0</v>
      </c>
      <c r="O89" s="519"/>
      <c r="P89" s="519"/>
      <c r="Q89" s="135"/>
    </row>
    <row r="90" spans="1:26">
      <c r="B90" s="66"/>
      <c r="C90" s="66"/>
      <c r="D90" s="66"/>
      <c r="E90" s="68"/>
      <c r="F90" s="66"/>
      <c r="G90" s="66"/>
      <c r="H90" s="66"/>
      <c r="I90" s="66"/>
      <c r="J90" s="66"/>
      <c r="K90" s="66"/>
      <c r="L90" s="66"/>
      <c r="M90" s="66"/>
      <c r="N90" s="66"/>
      <c r="O90" s="66"/>
      <c r="P90" s="66"/>
    </row>
    <row r="91" spans="1:26">
      <c r="B91" s="19" t="s">
        <v>156</v>
      </c>
      <c r="C91" s="84" t="str">
        <f>+K89</f>
        <v>9,53</v>
      </c>
      <c r="H91" s="112"/>
      <c r="I91" s="112"/>
      <c r="J91" s="112"/>
      <c r="K91" s="112"/>
      <c r="L91" s="112"/>
      <c r="M91" s="112"/>
      <c r="N91" s="66"/>
      <c r="O91" s="66"/>
      <c r="P91" s="66"/>
    </row>
    <row r="93" spans="1:26" ht="15.75" thickBot="1"/>
    <row r="94" spans="1:26" ht="50.25" customHeight="1" thickBot="1">
      <c r="B94" s="24" t="s">
        <v>157</v>
      </c>
      <c r="C94" s="25" t="s">
        <v>158</v>
      </c>
      <c r="D94" s="24" t="s">
        <v>28</v>
      </c>
      <c r="E94" s="25" t="s">
        <v>159</v>
      </c>
    </row>
    <row r="95" spans="1:26" ht="14.25" customHeight="1">
      <c r="B95" s="85" t="s">
        <v>160</v>
      </c>
      <c r="C95" s="86">
        <v>20</v>
      </c>
      <c r="D95" s="363">
        <v>20</v>
      </c>
      <c r="E95" s="1536">
        <f>+D95+D96+D97</f>
        <v>20</v>
      </c>
    </row>
    <row r="96" spans="1:26">
      <c r="B96" s="85" t="s">
        <v>161</v>
      </c>
      <c r="C96" s="71">
        <v>30</v>
      </c>
      <c r="D96" s="71">
        <v>0</v>
      </c>
      <c r="E96" s="1537"/>
    </row>
    <row r="97" spans="2:17" ht="15.75" thickBot="1">
      <c r="B97" s="85" t="s">
        <v>162</v>
      </c>
      <c r="C97" s="87">
        <v>40</v>
      </c>
      <c r="D97" s="364">
        <v>0</v>
      </c>
      <c r="E97" s="1538"/>
    </row>
    <row r="99" spans="2:17" ht="15.75" thickBot="1"/>
    <row r="100" spans="2:17" ht="15.75" thickBot="1">
      <c r="B100" s="1532" t="s">
        <v>163</v>
      </c>
      <c r="C100" s="1533"/>
      <c r="D100" s="1533"/>
      <c r="E100" s="1533"/>
      <c r="F100" s="1533"/>
      <c r="G100" s="1533"/>
      <c r="H100" s="1533"/>
      <c r="I100" s="1533"/>
      <c r="J100" s="1533"/>
      <c r="K100" s="1533"/>
      <c r="L100" s="1533"/>
      <c r="M100" s="1533"/>
      <c r="N100" s="1534"/>
    </row>
    <row r="102" spans="2:17" ht="129" customHeight="1">
      <c r="B102" s="1309" t="s">
        <v>88</v>
      </c>
      <c r="C102" s="1309" t="s">
        <v>89</v>
      </c>
      <c r="D102" s="1309" t="s">
        <v>90</v>
      </c>
      <c r="E102" s="1309" t="s">
        <v>91</v>
      </c>
      <c r="F102" s="1309" t="s">
        <v>92</v>
      </c>
      <c r="G102" s="1309" t="s">
        <v>93</v>
      </c>
      <c r="H102" s="1309" t="s">
        <v>94</v>
      </c>
      <c r="I102" s="1309" t="s">
        <v>95</v>
      </c>
      <c r="J102" s="1522" t="s">
        <v>164</v>
      </c>
      <c r="K102" s="1529"/>
      <c r="L102" s="1523"/>
      <c r="M102" s="1309" t="s">
        <v>97</v>
      </c>
      <c r="N102" s="1309" t="s">
        <v>234</v>
      </c>
      <c r="O102" s="1309" t="s">
        <v>235</v>
      </c>
      <c r="P102" s="1522" t="s">
        <v>79</v>
      </c>
      <c r="Q102" s="1523"/>
    </row>
    <row r="103" spans="2:17" s="459" customFormat="1" ht="32.25" customHeight="1">
      <c r="B103" s="1277" t="s">
        <v>3017</v>
      </c>
      <c r="C103" s="808" t="s">
        <v>305</v>
      </c>
      <c r="D103" s="1277" t="s">
        <v>3863</v>
      </c>
      <c r="E103" s="1279" t="s">
        <v>1881</v>
      </c>
      <c r="F103" s="1279" t="s">
        <v>1881</v>
      </c>
      <c r="G103" s="1279" t="s">
        <v>1881</v>
      </c>
      <c r="H103" s="1279" t="s">
        <v>1881</v>
      </c>
      <c r="I103" s="1279" t="s">
        <v>1881</v>
      </c>
      <c r="J103" s="1279" t="s">
        <v>1881</v>
      </c>
      <c r="K103" s="1279" t="s">
        <v>1881</v>
      </c>
      <c r="L103" s="1279" t="s">
        <v>1881</v>
      </c>
      <c r="M103" s="1279" t="s">
        <v>1881</v>
      </c>
      <c r="N103" s="1279" t="s">
        <v>19</v>
      </c>
      <c r="O103" s="1279" t="s">
        <v>18</v>
      </c>
      <c r="P103" s="1592" t="s">
        <v>3864</v>
      </c>
      <c r="Q103" s="1592"/>
    </row>
    <row r="104" spans="2:17" s="459" customFormat="1" ht="106.5" customHeight="1">
      <c r="B104" s="1277" t="s">
        <v>3021</v>
      </c>
      <c r="C104" s="808" t="s">
        <v>305</v>
      </c>
      <c r="D104" s="1277" t="s">
        <v>3865</v>
      </c>
      <c r="E104" s="1279">
        <v>36276805</v>
      </c>
      <c r="F104" s="1277" t="s">
        <v>3866</v>
      </c>
      <c r="G104" s="1279" t="s">
        <v>55</v>
      </c>
      <c r="H104" s="666">
        <v>37561</v>
      </c>
      <c r="I104" s="1279" t="s">
        <v>5</v>
      </c>
      <c r="J104" s="1279" t="s">
        <v>5</v>
      </c>
      <c r="K104" s="1279" t="s">
        <v>5</v>
      </c>
      <c r="L104" s="1279" t="s">
        <v>5</v>
      </c>
      <c r="M104" s="1279" t="s">
        <v>18</v>
      </c>
      <c r="N104" s="1279" t="s">
        <v>19</v>
      </c>
      <c r="O104" s="1279" t="s">
        <v>19</v>
      </c>
      <c r="P104" s="1851" t="s">
        <v>3867</v>
      </c>
      <c r="Q104" s="1852"/>
    </row>
    <row r="105" spans="2:17" s="459" customFormat="1" ht="36.75" customHeight="1">
      <c r="B105" s="1277" t="s">
        <v>1375</v>
      </c>
      <c r="C105" s="808"/>
      <c r="D105" s="1277"/>
      <c r="E105" s="1279"/>
      <c r="F105" s="1277"/>
      <c r="G105" s="1279"/>
      <c r="H105" s="666"/>
      <c r="I105" s="1279"/>
      <c r="J105" s="1279"/>
      <c r="K105" s="1279"/>
      <c r="L105" s="1279"/>
      <c r="M105" s="1279"/>
      <c r="N105" s="1279"/>
      <c r="O105" s="1279"/>
      <c r="P105" s="1547" t="s">
        <v>3868</v>
      </c>
      <c r="Q105" s="1548"/>
    </row>
    <row r="106" spans="2:17" s="459" customFormat="1" ht="35.25" customHeight="1">
      <c r="B106" s="1277" t="s">
        <v>207</v>
      </c>
      <c r="C106" s="808" t="s">
        <v>321</v>
      </c>
      <c r="D106" s="1277" t="s">
        <v>3869</v>
      </c>
      <c r="E106" s="1279"/>
      <c r="F106" s="1279"/>
      <c r="G106" s="1279"/>
      <c r="H106" s="1279"/>
      <c r="I106" s="1279"/>
      <c r="J106" s="1279"/>
      <c r="K106" s="1279"/>
      <c r="L106" s="1279"/>
      <c r="M106" s="1279"/>
      <c r="N106" s="1279"/>
      <c r="O106" s="1279"/>
      <c r="P106" s="1592" t="s">
        <v>3864</v>
      </c>
      <c r="Q106" s="1592"/>
    </row>
    <row r="107" spans="2:17" s="30" customFormat="1">
      <c r="B107" s="1278" t="s">
        <v>3870</v>
      </c>
      <c r="C107" s="78"/>
      <c r="D107" s="1278" t="s">
        <v>214</v>
      </c>
      <c r="E107" s="1262">
        <v>79818704</v>
      </c>
      <c r="F107" s="78" t="s">
        <v>3871</v>
      </c>
      <c r="G107" s="1262" t="s">
        <v>3494</v>
      </c>
      <c r="H107" s="361">
        <v>40102</v>
      </c>
      <c r="I107" s="1262" t="s">
        <v>5</v>
      </c>
      <c r="J107" s="1262" t="s">
        <v>5</v>
      </c>
      <c r="K107" s="1262" t="s">
        <v>5</v>
      </c>
      <c r="L107" s="1262" t="s">
        <v>5</v>
      </c>
      <c r="M107" s="1262" t="s">
        <v>5</v>
      </c>
      <c r="N107" s="1262" t="s">
        <v>5</v>
      </c>
      <c r="O107" s="1262" t="s">
        <v>5</v>
      </c>
      <c r="P107" s="1592"/>
      <c r="Q107" s="1592"/>
    </row>
    <row r="109" spans="2:17" ht="15.75" thickBot="1"/>
    <row r="110" spans="2:17" ht="54" customHeight="1">
      <c r="B110" s="1283" t="s">
        <v>17</v>
      </c>
      <c r="C110" s="1283" t="s">
        <v>157</v>
      </c>
      <c r="D110" s="1309" t="s">
        <v>158</v>
      </c>
      <c r="E110" s="1283" t="s">
        <v>28</v>
      </c>
      <c r="F110" s="25" t="s">
        <v>228</v>
      </c>
      <c r="G110" s="178"/>
    </row>
    <row r="111" spans="2:17" ht="160.5" customHeight="1">
      <c r="B111" s="1540" t="s">
        <v>229</v>
      </c>
      <c r="C111" s="115" t="s">
        <v>230</v>
      </c>
      <c r="D111" s="1256">
        <v>25</v>
      </c>
      <c r="E111" s="71">
        <v>0</v>
      </c>
      <c r="F111" s="1541">
        <f>+E111+E112+E113</f>
        <v>0</v>
      </c>
      <c r="G111" s="27"/>
    </row>
    <row r="112" spans="2:17" ht="114.75" customHeight="1">
      <c r="B112" s="1540"/>
      <c r="C112" s="115" t="s">
        <v>231</v>
      </c>
      <c r="D112" s="1262">
        <v>25</v>
      </c>
      <c r="E112" s="71">
        <v>0</v>
      </c>
      <c r="F112" s="1542"/>
      <c r="G112" s="27"/>
    </row>
    <row r="113" spans="2:7" ht="102.75" customHeight="1">
      <c r="B113" s="1540"/>
      <c r="C113" s="115" t="s">
        <v>232</v>
      </c>
      <c r="D113" s="1256">
        <v>10</v>
      </c>
      <c r="E113" s="71">
        <v>0</v>
      </c>
      <c r="F113" s="1543"/>
      <c r="G113" s="27"/>
    </row>
    <row r="114" spans="2:7">
      <c r="C114" s="57"/>
    </row>
    <row r="116" spans="2:7">
      <c r="B116" s="8" t="s">
        <v>233</v>
      </c>
    </row>
    <row r="119" spans="2:7">
      <c r="B119" s="1309" t="s">
        <v>17</v>
      </c>
      <c r="C119" s="1309" t="s">
        <v>27</v>
      </c>
      <c r="D119" s="1283" t="s">
        <v>28</v>
      </c>
      <c r="E119" s="1283" t="s">
        <v>29</v>
      </c>
    </row>
    <row r="120" spans="2:7" ht="51" customHeight="1">
      <c r="B120" s="1302" t="s">
        <v>236</v>
      </c>
      <c r="C120" s="1262">
        <v>40</v>
      </c>
      <c r="D120" s="1256">
        <f>+E95</f>
        <v>20</v>
      </c>
      <c r="E120" s="1519">
        <f>+D120+D121</f>
        <v>20</v>
      </c>
    </row>
    <row r="121" spans="2:7" ht="93" customHeight="1">
      <c r="B121" s="1302" t="s">
        <v>237</v>
      </c>
      <c r="C121" s="1262">
        <v>60</v>
      </c>
      <c r="D121" s="1256">
        <f>+F111</f>
        <v>0</v>
      </c>
      <c r="E121" s="1520"/>
    </row>
  </sheetData>
  <mergeCells count="42">
    <mergeCell ref="P107:Q107"/>
    <mergeCell ref="B111:B113"/>
    <mergeCell ref="F111:F113"/>
    <mergeCell ref="E120:E121"/>
    <mergeCell ref="J102:L102"/>
    <mergeCell ref="P102:Q102"/>
    <mergeCell ref="P103:Q103"/>
    <mergeCell ref="P104:Q104"/>
    <mergeCell ref="P105:Q105"/>
    <mergeCell ref="P106:Q106"/>
    <mergeCell ref="B100:N100"/>
    <mergeCell ref="P65:Q65"/>
    <mergeCell ref="P66:Q66"/>
    <mergeCell ref="P67:Q67"/>
    <mergeCell ref="P68:Q68"/>
    <mergeCell ref="B69:N69"/>
    <mergeCell ref="P69:Q69"/>
    <mergeCell ref="D72:E72"/>
    <mergeCell ref="D73:E73"/>
    <mergeCell ref="B76:P76"/>
    <mergeCell ref="B79:N79"/>
    <mergeCell ref="E95:E97"/>
    <mergeCell ref="J64:L64"/>
    <mergeCell ref="P64:Q64"/>
    <mergeCell ref="C10:E10"/>
    <mergeCell ref="B14:C15"/>
    <mergeCell ref="B16:C16"/>
    <mergeCell ref="E34:E35"/>
    <mergeCell ref="B48:B49"/>
    <mergeCell ref="C48:C49"/>
    <mergeCell ref="D48:E48"/>
    <mergeCell ref="C52:N52"/>
    <mergeCell ref="B54:N54"/>
    <mergeCell ref="O56:P56"/>
    <mergeCell ref="O57:P57"/>
    <mergeCell ref="B62:N62"/>
    <mergeCell ref="C9:N9"/>
    <mergeCell ref="B2:P2"/>
    <mergeCell ref="B4:P4"/>
    <mergeCell ref="C6:N6"/>
    <mergeCell ref="C7:N7"/>
    <mergeCell ref="C8:N8"/>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IV18:IV37 SR18:SR37 ACN18:ACN37 AMJ18:AMJ37 AWF18:AWF37 BGB18:BGB37 BPX18:BPX37 BZT18:BZT37 CJP18:CJP37 CTL18:CTL37 DDH18:DDH37 DND18:DND37 DWZ18:DWZ37 EGV18:EGV37 EQR18:EQR37 FAN18:FAN37 FKJ18:FKJ37 FUF18:FUF37 GEB18:GEB37 GNX18:GNX37 GXT18:GXT37 HHP18:HHP37 HRL18:HRL37 IBH18:IBH37 ILD18:ILD37 IUZ18:IUZ37 JEV18:JEV37 JOR18:JOR37 JYN18:JYN37 KIJ18:KIJ37 KSF18:KSF37 LCB18:LCB37 LLX18:LLX37 LVT18:LVT37 MFP18:MFP37 MPL18:MPL37 MZH18:MZH37 NJD18:NJD37 NSZ18:NSZ37 OCV18:OCV37 OMR18:OMR37 OWN18:OWN37 PGJ18:PGJ37 PQF18:PQF37 QAB18:QAB37 QJX18:QJX37 QTT18:QTT37 RDP18:RDP37 RNL18:RNL37 RXH18:RXH37 SHD18:SHD37 SQZ18:SQZ37 TAV18:TAV37 TKR18:TKR37 TUN18:TUN37 UEJ18:UEJ37 UOF18:UOF37 UYB18:UYB37 VHX18:VHX37 VRT18:VRT37 WBP18:WBP37 WLL18:WLL37 WVH18:WVH37">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A18:A37 IS18:IS37 SO18:SO37 ACK18:ACK37 AMG18:AMG37 AWC18:AWC37 BFY18:BFY37 BPU18:BPU37 BZQ18:BZQ37 CJM18:CJM37 CTI18:CTI37 DDE18:DDE37 DNA18:DNA37 DWW18:DWW37 EGS18:EGS37 EQO18:EQO37 FAK18:FAK37 FKG18:FKG37 FUC18:FUC37 GDY18:GDY37 GNU18:GNU37 GXQ18:GXQ37 HHM18:HHM37 HRI18:HRI37 IBE18:IBE37 ILA18:ILA37 IUW18:IUW37 JES18:JES37 JOO18:JOO37 JYK18:JYK37 KIG18:KIG37 KSC18:KSC37 LBY18:LBY37 LLU18:LLU37 LVQ18:LVQ37 MFM18:MFM37 MPI18:MPI37 MZE18:MZE37 NJA18:NJA37 NSW18:NSW37 OCS18:OCS37 OMO18:OMO37 OWK18:OWK37 PGG18:PGG37 PQC18:PQC37 PZY18:PZY37 QJU18:QJU37 QTQ18:QTQ37 RDM18:RDM37 RNI18:RNI37 RXE18:RXE37 SHA18:SHA37 SQW18:SQW37 TAS18:TAS37 TKO18:TKO37 TUK18:TUK37 UEG18:UEG37 UOC18:UOC37 UXY18:UXY37 VHU18:VHU37 VRQ18:VRQ37 WBM18:WBM37 WLI18:WLI37 WVE18:WVE37">
      <formula1>"1,2,3,4,5"</formula1>
    </dataValidation>
  </dataValidations>
  <pageMargins left="0.70866141732283472" right="0.70866141732283472" top="0.74803149606299213" bottom="0.74803149606299213" header="0.31496062992125984" footer="0.31496062992125984"/>
  <pageSetup paperSize="121" scale="50" pageOrder="overThenDown" orientation="landscape"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6"/>
  <sheetViews>
    <sheetView topLeftCell="F35"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809" customWidth="1"/>
    <col min="5" max="5" width="25" style="236" customWidth="1"/>
    <col min="6" max="6" width="29.7109375" style="331" customWidth="1"/>
    <col min="7" max="7" width="29.7109375" style="236" customWidth="1"/>
    <col min="8" max="8" width="24.5703125" style="236" customWidth="1"/>
    <col min="9" max="9" width="24" style="236" customWidth="1"/>
    <col min="10" max="10" width="17.42578125" style="236" customWidth="1"/>
    <col min="11" max="11" width="19.140625" style="236" customWidth="1"/>
    <col min="12" max="13" width="18.7109375" style="236" customWidth="1"/>
    <col min="14" max="14" width="22.140625" style="236" customWidth="1"/>
    <col min="15" max="15" width="26.140625" style="236" customWidth="1"/>
    <col min="16" max="16" width="19.5703125" style="236" bestFit="1" customWidth="1"/>
    <col min="17" max="17" width="33.1406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3</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3</v>
      </c>
      <c r="D10" s="1514"/>
      <c r="E10" s="1515"/>
      <c r="F10" s="810"/>
      <c r="G10" s="239"/>
      <c r="H10" s="239"/>
      <c r="I10" s="239"/>
      <c r="J10" s="239"/>
      <c r="K10" s="239"/>
      <c r="L10" s="239"/>
      <c r="M10" s="239"/>
      <c r="N10" s="240"/>
    </row>
    <row r="11" spans="2:16" ht="16.5" thickBot="1">
      <c r="B11" s="314" t="s">
        <v>8</v>
      </c>
      <c r="C11" s="1308">
        <v>41989</v>
      </c>
      <c r="D11" s="811"/>
      <c r="E11" s="243"/>
      <c r="F11" s="812"/>
      <c r="G11" s="243"/>
      <c r="H11" s="243"/>
      <c r="I11" s="243"/>
      <c r="J11" s="243"/>
      <c r="K11" s="243"/>
      <c r="L11" s="243"/>
      <c r="M11" s="243"/>
      <c r="N11" s="244"/>
    </row>
    <row r="12" spans="2:16" ht="15.75">
      <c r="B12" s="245"/>
      <c r="C12" s="246"/>
      <c r="D12" s="813"/>
      <c r="E12" s="247"/>
      <c r="F12" s="814"/>
      <c r="G12" s="247"/>
      <c r="H12" s="247"/>
      <c r="I12" s="248"/>
      <c r="J12" s="248"/>
      <c r="K12" s="248"/>
      <c r="L12" s="248"/>
      <c r="M12" s="248"/>
      <c r="N12" s="247"/>
    </row>
    <row r="13" spans="2:16">
      <c r="I13" s="248"/>
      <c r="J13" s="248"/>
      <c r="K13" s="248"/>
      <c r="L13" s="248"/>
      <c r="M13" s="248"/>
      <c r="N13" s="1289"/>
    </row>
    <row r="14" spans="2:16">
      <c r="B14" s="1764" t="s">
        <v>9</v>
      </c>
      <c r="C14" s="1764"/>
      <c r="D14" s="1314" t="s">
        <v>10</v>
      </c>
      <c r="E14" s="1314" t="s">
        <v>11</v>
      </c>
      <c r="F14" s="1314" t="s">
        <v>12</v>
      </c>
      <c r="G14" s="815"/>
      <c r="I14" s="250"/>
      <c r="J14" s="250"/>
      <c r="K14" s="250"/>
      <c r="L14" s="250"/>
      <c r="M14" s="250"/>
      <c r="N14" s="1289"/>
    </row>
    <row r="15" spans="2:16">
      <c r="B15" s="1764"/>
      <c r="C15" s="1764"/>
      <c r="D15" s="1314">
        <v>3</v>
      </c>
      <c r="E15" s="251">
        <v>501187440</v>
      </c>
      <c r="F15" s="816">
        <v>240</v>
      </c>
      <c r="G15" s="817"/>
      <c r="I15" s="252"/>
      <c r="J15" s="252"/>
      <c r="K15" s="252"/>
      <c r="L15" s="252"/>
      <c r="M15" s="252"/>
      <c r="N15" s="1289"/>
    </row>
    <row r="16" spans="2:16">
      <c r="B16" s="1764"/>
      <c r="C16" s="1764"/>
      <c r="D16" s="1314"/>
      <c r="E16" s="251"/>
      <c r="F16" s="818"/>
      <c r="G16" s="817"/>
      <c r="I16" s="252"/>
      <c r="J16" s="252"/>
      <c r="K16" s="252"/>
      <c r="L16" s="252"/>
      <c r="M16" s="252"/>
      <c r="N16" s="1289"/>
    </row>
    <row r="17" spans="1:14">
      <c r="B17" s="1764"/>
      <c r="C17" s="1764"/>
      <c r="D17" s="1314"/>
      <c r="E17" s="251"/>
      <c r="F17" s="816"/>
      <c r="G17" s="817"/>
      <c r="I17" s="252"/>
      <c r="J17" s="252"/>
      <c r="K17" s="252"/>
      <c r="L17" s="252"/>
      <c r="M17" s="252"/>
      <c r="N17" s="1289"/>
    </row>
    <row r="18" spans="1:14">
      <c r="B18" s="1764"/>
      <c r="C18" s="1764"/>
      <c r="D18" s="1314"/>
      <c r="E18" s="317"/>
      <c r="F18" s="818"/>
      <c r="G18" s="817"/>
      <c r="H18" s="253"/>
      <c r="I18" s="252"/>
      <c r="J18" s="252"/>
      <c r="K18" s="252"/>
      <c r="L18" s="252"/>
      <c r="M18" s="252"/>
      <c r="N18" s="254"/>
    </row>
    <row r="19" spans="1:14">
      <c r="B19" s="1764"/>
      <c r="C19" s="1764"/>
      <c r="D19" s="1314"/>
      <c r="E19" s="317"/>
      <c r="F19" s="818"/>
      <c r="G19" s="817"/>
      <c r="H19" s="253"/>
      <c r="I19" s="318"/>
      <c r="J19" s="318"/>
      <c r="K19" s="318"/>
      <c r="L19" s="318"/>
      <c r="M19" s="318"/>
      <c r="N19" s="254"/>
    </row>
    <row r="20" spans="1:14">
      <c r="B20" s="1764"/>
      <c r="C20" s="1764"/>
      <c r="D20" s="1314"/>
      <c r="E20" s="317"/>
      <c r="F20" s="818"/>
      <c r="G20" s="817"/>
      <c r="H20" s="253"/>
      <c r="I20" s="248"/>
      <c r="J20" s="248"/>
      <c r="K20" s="248"/>
      <c r="L20" s="248"/>
      <c r="M20" s="248"/>
      <c r="N20" s="254"/>
    </row>
    <row r="21" spans="1:14">
      <c r="B21" s="1764"/>
      <c r="C21" s="1764"/>
      <c r="D21" s="819"/>
      <c r="E21" s="317"/>
      <c r="F21" s="820"/>
      <c r="G21" s="817"/>
      <c r="H21" s="253"/>
      <c r="I21" s="248"/>
      <c r="J21" s="248"/>
      <c r="K21" s="248"/>
      <c r="L21" s="248"/>
      <c r="M21" s="248"/>
      <c r="N21" s="254"/>
    </row>
    <row r="22" spans="1:14" ht="15.75" thickBot="1">
      <c r="B22" s="1765" t="s">
        <v>13</v>
      </c>
      <c r="C22" s="1766"/>
      <c r="D22" s="1314"/>
      <c r="E22" s="3">
        <f>SUM(E15:E21)</f>
        <v>501187440</v>
      </c>
      <c r="F22" s="515">
        <f>SUM(F15:F21)</f>
        <v>240</v>
      </c>
      <c r="G22" s="817"/>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259">
        <f>F22*80%</f>
        <v>192</v>
      </c>
      <c r="D24" s="5"/>
      <c r="E24" s="6">
        <f>E22</f>
        <v>501187440</v>
      </c>
      <c r="F24" s="7"/>
      <c r="G24" s="7"/>
      <c r="H24" s="7"/>
      <c r="I24" s="260"/>
      <c r="J24" s="260"/>
      <c r="K24" s="260"/>
      <c r="L24" s="260"/>
      <c r="M24" s="260"/>
    </row>
    <row r="25" spans="1:14">
      <c r="A25" s="1333"/>
      <c r="C25" s="262"/>
      <c r="D25" s="821"/>
      <c r="E25" s="263"/>
      <c r="F25" s="7"/>
      <c r="G25" s="7"/>
      <c r="H25" s="7"/>
      <c r="I25" s="260"/>
      <c r="J25" s="260"/>
      <c r="K25" s="260"/>
      <c r="L25" s="260"/>
      <c r="M25" s="260"/>
    </row>
    <row r="26" spans="1:14">
      <c r="A26" s="1333"/>
      <c r="C26" s="262"/>
      <c r="D26" s="821"/>
      <c r="E26" s="263"/>
      <c r="F26" s="7"/>
      <c r="G26" s="7"/>
      <c r="H26" s="7"/>
      <c r="I26" s="260"/>
      <c r="J26" s="260"/>
      <c r="K26" s="260"/>
      <c r="L26" s="260"/>
      <c r="M26" s="260"/>
    </row>
    <row r="27" spans="1:14">
      <c r="A27" s="1333"/>
      <c r="B27" s="8" t="s">
        <v>16</v>
      </c>
      <c r="C27"/>
      <c r="E27"/>
      <c r="F27" s="822"/>
      <c r="G27"/>
      <c r="H27"/>
      <c r="I27" s="248"/>
      <c r="J27" s="248"/>
      <c r="K27" s="248"/>
      <c r="L27" s="248"/>
      <c r="M27" s="248"/>
      <c r="N27" s="1289"/>
    </row>
    <row r="28" spans="1:14">
      <c r="A28" s="1333"/>
      <c r="B28"/>
      <c r="C28"/>
      <c r="E28"/>
      <c r="F28" s="822"/>
      <c r="G28"/>
      <c r="H28"/>
      <c r="I28" s="248"/>
      <c r="J28" s="248"/>
      <c r="K28" s="248"/>
      <c r="L28" s="248"/>
      <c r="M28" s="248"/>
      <c r="N28" s="1289"/>
    </row>
    <row r="29" spans="1:14">
      <c r="A29" s="1333"/>
      <c r="B29" s="264" t="s">
        <v>17</v>
      </c>
      <c r="C29" s="264" t="s">
        <v>18</v>
      </c>
      <c r="D29" s="264" t="s">
        <v>19</v>
      </c>
      <c r="E29"/>
      <c r="F29" s="822"/>
      <c r="G29"/>
      <c r="H29"/>
      <c r="I29" s="248"/>
      <c r="J29" s="248"/>
      <c r="K29" s="248"/>
      <c r="L29" s="248"/>
      <c r="M29" s="248"/>
      <c r="N29" s="1289"/>
    </row>
    <row r="30" spans="1:14">
      <c r="A30" s="1333"/>
      <c r="B30" s="265" t="s">
        <v>20</v>
      </c>
      <c r="C30" s="265"/>
      <c r="D30" s="1253" t="s">
        <v>21</v>
      </c>
      <c r="E30"/>
      <c r="F30" s="822"/>
      <c r="G30"/>
      <c r="H30"/>
      <c r="I30" s="248"/>
      <c r="J30" s="248"/>
      <c r="K30" s="248"/>
      <c r="L30" s="248"/>
      <c r="M30" s="248"/>
      <c r="N30" s="1289"/>
    </row>
    <row r="31" spans="1:14">
      <c r="A31" s="1333"/>
      <c r="B31" s="265" t="s">
        <v>22</v>
      </c>
      <c r="C31" s="1271" t="s">
        <v>21</v>
      </c>
      <c r="D31" s="1253"/>
      <c r="E31"/>
      <c r="F31" s="822"/>
      <c r="G31"/>
      <c r="H31"/>
      <c r="I31" s="248"/>
      <c r="J31" s="248"/>
      <c r="K31" s="248"/>
      <c r="L31" s="248"/>
      <c r="M31" s="248"/>
      <c r="N31" s="1289"/>
    </row>
    <row r="32" spans="1:14">
      <c r="A32" s="1333"/>
      <c r="B32" s="265" t="s">
        <v>23</v>
      </c>
      <c r="C32" s="265"/>
      <c r="D32" s="1253" t="s">
        <v>21</v>
      </c>
      <c r="E32"/>
      <c r="F32" s="822"/>
      <c r="G32"/>
      <c r="H32"/>
      <c r="I32" s="248"/>
      <c r="J32" s="248"/>
      <c r="K32" s="248"/>
      <c r="L32" s="248"/>
      <c r="M32" s="248"/>
      <c r="N32" s="1289"/>
    </row>
    <row r="33" spans="1:17">
      <c r="A33" s="1333"/>
      <c r="B33" s="265" t="s">
        <v>24</v>
      </c>
      <c r="C33" s="265"/>
      <c r="D33" s="1253" t="s">
        <v>21</v>
      </c>
      <c r="E33"/>
      <c r="F33" s="822"/>
      <c r="G33"/>
      <c r="H33"/>
      <c r="I33" s="248"/>
      <c r="J33" s="248"/>
      <c r="K33" s="248"/>
      <c r="L33" s="679"/>
      <c r="M33" s="679"/>
      <c r="N33" s="680"/>
      <c r="O33" s="823"/>
      <c r="P33" s="823"/>
      <c r="Q33" s="823"/>
    </row>
    <row r="34" spans="1:17">
      <c r="A34" s="1333"/>
      <c r="B34" s="265" t="s">
        <v>25</v>
      </c>
      <c r="C34" s="1313" t="s">
        <v>21</v>
      </c>
      <c r="D34" s="1286"/>
      <c r="E34"/>
      <c r="F34" s="822"/>
      <c r="G34"/>
      <c r="H34"/>
      <c r="I34" s="248"/>
      <c r="J34" s="248"/>
      <c r="K34" s="248"/>
      <c r="L34" s="679"/>
      <c r="M34" s="679"/>
      <c r="N34" s="680"/>
      <c r="O34" s="823"/>
      <c r="P34" s="823"/>
      <c r="Q34" s="823"/>
    </row>
    <row r="35" spans="1:17">
      <c r="A35" s="1333"/>
      <c r="B35"/>
      <c r="C35"/>
      <c r="E35"/>
      <c r="F35" s="822"/>
      <c r="G35"/>
      <c r="H35"/>
      <c r="I35" s="248"/>
      <c r="J35" s="248"/>
      <c r="K35" s="248"/>
      <c r="L35" s="679"/>
      <c r="M35" s="679"/>
      <c r="N35" s="680"/>
      <c r="O35" s="823"/>
      <c r="P35" s="823"/>
      <c r="Q35" s="823"/>
    </row>
    <row r="36" spans="1:17">
      <c r="A36" s="1333"/>
      <c r="B36" s="8" t="s">
        <v>26</v>
      </c>
      <c r="C36"/>
      <c r="E36"/>
      <c r="F36" s="822"/>
      <c r="G36"/>
      <c r="H36"/>
      <c r="I36" s="248"/>
      <c r="J36" s="248"/>
      <c r="K36" s="248"/>
      <c r="L36" s="679"/>
      <c r="M36" s="679"/>
      <c r="N36" s="680"/>
      <c r="O36" s="823"/>
      <c r="P36" s="823"/>
      <c r="Q36" s="823"/>
    </row>
    <row r="37" spans="1:17">
      <c r="A37" s="1333"/>
      <c r="B37"/>
      <c r="C37"/>
      <c r="E37"/>
      <c r="F37" s="822"/>
      <c r="G37"/>
      <c r="H37"/>
      <c r="I37" s="248"/>
      <c r="J37" s="248"/>
      <c r="K37" s="248"/>
      <c r="L37" s="679"/>
      <c r="M37" s="679"/>
      <c r="N37" s="680"/>
      <c r="O37" s="823"/>
      <c r="P37" s="823"/>
      <c r="Q37" s="823"/>
    </row>
    <row r="38" spans="1:17">
      <c r="A38" s="1333"/>
      <c r="B38"/>
      <c r="C38"/>
      <c r="E38"/>
      <c r="F38" s="822"/>
      <c r="G38"/>
      <c r="H38"/>
      <c r="I38" s="248"/>
      <c r="J38" s="248"/>
      <c r="K38" s="248"/>
      <c r="L38" s="679"/>
      <c r="M38" s="679"/>
      <c r="N38" s="680"/>
      <c r="O38" s="823"/>
      <c r="P38" s="823"/>
      <c r="Q38" s="823"/>
    </row>
    <row r="39" spans="1:17">
      <c r="A39" s="1333"/>
      <c r="B39" s="264" t="s">
        <v>17</v>
      </c>
      <c r="C39" s="264" t="s">
        <v>27</v>
      </c>
      <c r="D39" s="1309" t="s">
        <v>28</v>
      </c>
      <c r="E39" s="1283" t="s">
        <v>29</v>
      </c>
      <c r="F39" s="822"/>
      <c r="G39"/>
      <c r="H39"/>
      <c r="I39" s="248"/>
      <c r="J39" s="248"/>
      <c r="K39" s="248"/>
      <c r="L39" s="679"/>
      <c r="M39" s="679"/>
      <c r="N39" s="680"/>
      <c r="O39" s="823"/>
      <c r="P39" s="823"/>
      <c r="Q39" s="823"/>
    </row>
    <row r="40" spans="1:17" ht="28.5">
      <c r="A40" s="1333"/>
      <c r="B40" s="269" t="s">
        <v>30</v>
      </c>
      <c r="C40" s="270">
        <v>40</v>
      </c>
      <c r="D40" s="1253">
        <v>0</v>
      </c>
      <c r="E40" s="1560">
        <f>+D40+D41</f>
        <v>0</v>
      </c>
      <c r="F40" s="822"/>
      <c r="G40"/>
      <c r="H40"/>
      <c r="I40" s="248"/>
      <c r="J40" s="248"/>
      <c r="K40" s="248"/>
      <c r="L40" s="679"/>
      <c r="M40" s="679"/>
      <c r="N40" s="680"/>
      <c r="O40" s="823"/>
      <c r="P40" s="823"/>
      <c r="Q40" s="823"/>
    </row>
    <row r="41" spans="1:17" ht="42.75">
      <c r="A41" s="1333"/>
      <c r="B41" s="269" t="s">
        <v>31</v>
      </c>
      <c r="C41" s="270">
        <v>60</v>
      </c>
      <c r="D41" s="1253">
        <v>0</v>
      </c>
      <c r="E41" s="1562"/>
      <c r="F41" s="822"/>
      <c r="G41"/>
      <c r="H41"/>
      <c r="I41" s="248"/>
      <c r="J41" s="248"/>
      <c r="K41" s="248"/>
      <c r="L41" s="679"/>
      <c r="M41" s="679"/>
      <c r="N41" s="680"/>
      <c r="O41" s="823"/>
      <c r="P41" s="823"/>
      <c r="Q41" s="823"/>
    </row>
    <row r="42" spans="1:17">
      <c r="A42" s="1333"/>
      <c r="C42" s="262"/>
      <c r="D42" s="821"/>
      <c r="E42" s="263"/>
      <c r="F42" s="7"/>
      <c r="G42" s="7"/>
      <c r="H42" s="7"/>
      <c r="I42" s="260"/>
      <c r="J42" s="260"/>
      <c r="K42" s="260"/>
      <c r="L42" s="824"/>
      <c r="M42" s="824"/>
      <c r="N42" s="680"/>
      <c r="O42" s="823"/>
      <c r="P42" s="823"/>
      <c r="Q42" s="823"/>
    </row>
    <row r="43" spans="1:17">
      <c r="A43" s="1333"/>
      <c r="C43" s="262"/>
      <c r="D43" s="821"/>
      <c r="E43" s="263"/>
      <c r="F43" s="7"/>
      <c r="G43" s="7"/>
      <c r="H43" s="7"/>
      <c r="I43" s="260"/>
      <c r="J43" s="260"/>
      <c r="K43" s="260"/>
      <c r="L43" s="825"/>
      <c r="M43" s="825"/>
      <c r="N43" s="823"/>
      <c r="O43" s="823"/>
      <c r="P43" s="823"/>
      <c r="Q43" s="823"/>
    </row>
    <row r="44" spans="1:17">
      <c r="A44" s="1333"/>
      <c r="C44" s="262"/>
      <c r="D44" s="821"/>
      <c r="E44" s="263"/>
      <c r="F44" s="7"/>
      <c r="G44" s="7"/>
      <c r="H44" s="7"/>
      <c r="I44" s="260"/>
      <c r="J44" s="260"/>
      <c r="K44" s="260"/>
      <c r="L44" s="825"/>
      <c r="M44" s="825"/>
      <c r="N44" s="823"/>
      <c r="O44" s="823"/>
      <c r="P44" s="823"/>
      <c r="Q44" s="823"/>
    </row>
    <row r="45" spans="1:17">
      <c r="L45" s="823"/>
      <c r="M45" s="1855"/>
      <c r="N45" s="1855"/>
      <c r="O45" s="823"/>
      <c r="P45" s="823"/>
      <c r="Q45" s="823"/>
    </row>
    <row r="46" spans="1:17">
      <c r="B46" s="8" t="s">
        <v>32</v>
      </c>
      <c r="M46" s="10"/>
      <c r="N46" s="10"/>
    </row>
    <row r="47" spans="1:17" ht="15.75" thickBot="1">
      <c r="M47" s="10"/>
      <c r="N47" s="10"/>
    </row>
    <row r="48" spans="1:17" s="248" customFormat="1" ht="60">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45">
      <c r="A49" s="1311">
        <v>1</v>
      </c>
      <c r="B49" s="15" t="s">
        <v>3</v>
      </c>
      <c r="C49" s="16" t="s">
        <v>3</v>
      </c>
      <c r="D49" s="15" t="s">
        <v>49</v>
      </c>
      <c r="E49" s="303" t="s">
        <v>50</v>
      </c>
      <c r="F49" s="281" t="s">
        <v>18</v>
      </c>
      <c r="G49" s="274" t="s">
        <v>51</v>
      </c>
      <c r="H49" s="275">
        <v>41528</v>
      </c>
      <c r="I49" s="275">
        <v>41851</v>
      </c>
      <c r="J49" s="490" t="s">
        <v>19</v>
      </c>
      <c r="K49" s="705">
        <f>DAYS360(H49,I49,TRUE)/30</f>
        <v>10.633333333333333</v>
      </c>
      <c r="L49" s="276"/>
      <c r="M49" s="341">
        <v>418</v>
      </c>
      <c r="N49" s="277" t="s">
        <v>51</v>
      </c>
      <c r="O49" s="523">
        <v>972312955</v>
      </c>
      <c r="P49" s="523">
        <v>104</v>
      </c>
      <c r="Q49" s="323"/>
      <c r="R49" s="826"/>
      <c r="S49" s="279"/>
      <c r="T49" s="279"/>
      <c r="U49" s="279"/>
      <c r="V49" s="279"/>
      <c r="W49" s="279"/>
      <c r="X49" s="279"/>
      <c r="Y49" s="279"/>
      <c r="Z49" s="279"/>
    </row>
    <row r="50" spans="1:26" s="1263" customFormat="1" ht="45">
      <c r="A50" s="1311">
        <f>+A49+1</f>
        <v>2</v>
      </c>
      <c r="B50" s="15" t="s">
        <v>3</v>
      </c>
      <c r="C50" s="16" t="s">
        <v>3</v>
      </c>
      <c r="D50" s="15" t="s">
        <v>49</v>
      </c>
      <c r="E50" s="303" t="s">
        <v>52</v>
      </c>
      <c r="F50" s="281" t="s">
        <v>18</v>
      </c>
      <c r="G50" s="274" t="s">
        <v>51</v>
      </c>
      <c r="H50" s="275">
        <v>41570</v>
      </c>
      <c r="I50" s="275">
        <v>41851</v>
      </c>
      <c r="J50" s="490" t="s">
        <v>19</v>
      </c>
      <c r="K50" s="277">
        <f>DAYS360(H50,I50,TRUE)/30</f>
        <v>9.2333333333333325</v>
      </c>
      <c r="L50" s="276"/>
      <c r="M50" s="341">
        <v>144</v>
      </c>
      <c r="N50" s="277" t="s">
        <v>51</v>
      </c>
      <c r="O50" s="523">
        <v>444528206</v>
      </c>
      <c r="P50" s="523">
        <v>56</v>
      </c>
      <c r="Q50" s="323"/>
      <c r="R50" s="279"/>
      <c r="S50" s="279"/>
      <c r="T50" s="279"/>
      <c r="U50" s="279"/>
      <c r="V50" s="279"/>
      <c r="W50" s="279"/>
      <c r="X50" s="279"/>
      <c r="Y50" s="279"/>
      <c r="Z50" s="279"/>
    </row>
    <row r="51" spans="1:26" s="1263" customFormat="1" ht="33.75" customHeight="1">
      <c r="A51" s="1311">
        <f>+A50+1</f>
        <v>3</v>
      </c>
      <c r="B51" s="15" t="s">
        <v>3</v>
      </c>
      <c r="C51" s="16" t="s">
        <v>3</v>
      </c>
      <c r="D51" s="15" t="s">
        <v>53</v>
      </c>
      <c r="E51" s="303" t="s">
        <v>54</v>
      </c>
      <c r="F51" s="281" t="s">
        <v>18</v>
      </c>
      <c r="G51" s="274" t="s">
        <v>51</v>
      </c>
      <c r="H51" s="275">
        <v>40829</v>
      </c>
      <c r="I51" s="275">
        <v>40877</v>
      </c>
      <c r="J51" s="490"/>
      <c r="K51" s="277">
        <f>DAYS360(H51,I51,TRUE)/30</f>
        <v>1.5666666666666667</v>
      </c>
      <c r="L51" s="276"/>
      <c r="M51" s="341">
        <v>41</v>
      </c>
      <c r="N51" s="277" t="s">
        <v>51</v>
      </c>
      <c r="O51" s="523">
        <v>14800000</v>
      </c>
      <c r="P51" s="523">
        <v>63</v>
      </c>
      <c r="Q51" s="323"/>
      <c r="R51" s="279"/>
      <c r="S51" s="279"/>
      <c r="T51" s="279"/>
      <c r="U51" s="279"/>
      <c r="V51" s="279"/>
      <c r="W51" s="279"/>
      <c r="X51" s="279"/>
      <c r="Y51" s="279"/>
      <c r="Z51" s="279"/>
    </row>
    <row r="52" spans="1:26" s="1263" customFormat="1" ht="189.75" customHeight="1">
      <c r="A52" s="1311">
        <f>+A51+1</f>
        <v>4</v>
      </c>
      <c r="B52" s="15" t="s">
        <v>3</v>
      </c>
      <c r="C52" s="16" t="s">
        <v>3</v>
      </c>
      <c r="D52" s="15" t="s">
        <v>55</v>
      </c>
      <c r="E52" s="303"/>
      <c r="F52" s="281" t="s">
        <v>19</v>
      </c>
      <c r="G52" s="274" t="s">
        <v>51</v>
      </c>
      <c r="H52" s="281"/>
      <c r="I52" s="500"/>
      <c r="J52" s="490"/>
      <c r="K52" s="277">
        <f>DAYS360(H52,I52,TRUE)/30</f>
        <v>0</v>
      </c>
      <c r="L52" s="500">
        <v>60</v>
      </c>
      <c r="M52" s="277"/>
      <c r="N52" s="277" t="s">
        <v>51</v>
      </c>
      <c r="O52" s="523"/>
      <c r="P52" s="523">
        <v>75</v>
      </c>
      <c r="Q52" s="339" t="s">
        <v>56</v>
      </c>
      <c r="R52" s="279"/>
      <c r="S52" s="279"/>
      <c r="T52" s="279"/>
      <c r="U52" s="279"/>
      <c r="V52" s="279"/>
      <c r="W52" s="279"/>
      <c r="X52" s="279"/>
      <c r="Y52" s="279"/>
      <c r="Z52" s="279"/>
    </row>
    <row r="53" spans="1:26" s="1263" customFormat="1">
      <c r="A53" s="1311">
        <f>+A52+1</f>
        <v>5</v>
      </c>
      <c r="B53" s="15"/>
      <c r="C53" s="16"/>
      <c r="D53" s="15"/>
      <c r="E53" s="303"/>
      <c r="F53" s="281"/>
      <c r="G53" s="281"/>
      <c r="H53" s="281"/>
      <c r="I53" s="276"/>
      <c r="J53" s="276"/>
      <c r="K53" s="500"/>
      <c r="L53" s="500"/>
      <c r="M53" s="277"/>
      <c r="N53" s="277"/>
      <c r="O53" s="523"/>
      <c r="P53" s="523"/>
      <c r="Q53" s="323"/>
      <c r="R53" s="279"/>
      <c r="S53" s="279"/>
      <c r="T53" s="279"/>
      <c r="U53" s="279"/>
      <c r="V53" s="279"/>
      <c r="W53" s="279"/>
      <c r="X53" s="279"/>
      <c r="Y53" s="279"/>
      <c r="Z53" s="279"/>
    </row>
    <row r="54" spans="1:26" s="1263" customFormat="1">
      <c r="A54" s="1311"/>
      <c r="B54" s="17" t="s">
        <v>29</v>
      </c>
      <c r="C54" s="16"/>
      <c r="D54" s="15"/>
      <c r="E54" s="303"/>
      <c r="F54" s="281"/>
      <c r="G54" s="281"/>
      <c r="H54" s="281"/>
      <c r="I54" s="276"/>
      <c r="J54" s="276"/>
      <c r="K54" s="744">
        <f>SUM(K49:K53)</f>
        <v>21.433333333333334</v>
      </c>
      <c r="L54" s="744">
        <f>SUM(L49:L53)</f>
        <v>60</v>
      </c>
      <c r="M54" s="283">
        <f>SUM(M49:M53)</f>
        <v>603</v>
      </c>
      <c r="N54" s="282">
        <f>SUM(N49:N53)</f>
        <v>0</v>
      </c>
      <c r="O54" s="523"/>
      <c r="P54" s="523"/>
      <c r="Q54" s="18"/>
    </row>
    <row r="55" spans="1:26" s="284" customFormat="1">
      <c r="D55" s="827"/>
      <c r="E55" s="285"/>
      <c r="F55" s="828"/>
    </row>
    <row r="56" spans="1:26" s="284" customFormat="1">
      <c r="B56" s="1550" t="s">
        <v>57</v>
      </c>
      <c r="C56" s="1550" t="s">
        <v>58</v>
      </c>
      <c r="D56" s="1552" t="s">
        <v>59</v>
      </c>
      <c r="E56" s="1552"/>
      <c r="F56" s="828"/>
    </row>
    <row r="57" spans="1:26" s="284" customFormat="1">
      <c r="B57" s="1551"/>
      <c r="C57" s="1551"/>
      <c r="D57" s="199" t="s">
        <v>60</v>
      </c>
      <c r="E57" s="325" t="s">
        <v>61</v>
      </c>
      <c r="F57" s="828"/>
    </row>
    <row r="58" spans="1:26" s="284" customFormat="1" ht="18.75">
      <c r="B58" s="19" t="s">
        <v>62</v>
      </c>
      <c r="C58" s="829">
        <f>+K54</f>
        <v>21.433333333333334</v>
      </c>
      <c r="D58" s="1287"/>
      <c r="E58" s="1369" t="s">
        <v>63</v>
      </c>
      <c r="F58" s="830"/>
      <c r="G58" s="287"/>
      <c r="H58" s="287"/>
      <c r="I58" s="287"/>
      <c r="J58" s="287"/>
      <c r="K58" s="287"/>
      <c r="L58" s="287"/>
      <c r="M58" s="287"/>
    </row>
    <row r="59" spans="1:26" s="284" customFormat="1">
      <c r="B59" s="19" t="s">
        <v>64</v>
      </c>
      <c r="C59" s="589">
        <f>+M54</f>
        <v>603</v>
      </c>
      <c r="D59" s="1287" t="s">
        <v>21</v>
      </c>
      <c r="E59" s="1369"/>
      <c r="F59" s="828"/>
    </row>
    <row r="60" spans="1:26" s="284" customFormat="1">
      <c r="B60" s="288"/>
      <c r="C60" s="1769"/>
      <c r="D60" s="1769"/>
      <c r="E60" s="1769"/>
      <c r="F60" s="1769"/>
      <c r="G60" s="1769"/>
      <c r="H60" s="1769"/>
      <c r="I60" s="1769"/>
      <c r="J60" s="1769"/>
      <c r="K60" s="1769"/>
      <c r="L60" s="1769"/>
      <c r="M60" s="1769"/>
      <c r="N60" s="1769"/>
    </row>
    <row r="61" spans="1:26" ht="15.75" thickBot="1"/>
    <row r="62" spans="1:26" ht="27" thickBot="1">
      <c r="B62" s="1770" t="s">
        <v>65</v>
      </c>
      <c r="C62" s="1770"/>
      <c r="D62" s="1770"/>
      <c r="E62" s="1770"/>
      <c r="F62" s="1770"/>
      <c r="G62" s="1770"/>
      <c r="H62" s="1770"/>
      <c r="I62" s="1770"/>
      <c r="J62" s="1770"/>
      <c r="K62" s="1770"/>
      <c r="L62" s="1770"/>
      <c r="M62" s="1770"/>
      <c r="N62" s="1770"/>
    </row>
    <row r="65" spans="2:17" ht="90">
      <c r="B65" s="1309" t="s">
        <v>66</v>
      </c>
      <c r="C65" s="22" t="s">
        <v>67</v>
      </c>
      <c r="D65" s="1309" t="s">
        <v>68</v>
      </c>
      <c r="E65" s="22" t="s">
        <v>69</v>
      </c>
      <c r="F65" s="22" t="s">
        <v>70</v>
      </c>
      <c r="G65" s="22" t="s">
        <v>71</v>
      </c>
      <c r="H65" s="22" t="s">
        <v>72</v>
      </c>
      <c r="I65" s="22" t="s">
        <v>73</v>
      </c>
      <c r="J65" s="22" t="s">
        <v>74</v>
      </c>
      <c r="K65" s="22" t="s">
        <v>75</v>
      </c>
      <c r="L65" s="22" t="s">
        <v>76</v>
      </c>
      <c r="M65" s="23" t="s">
        <v>77</v>
      </c>
      <c r="N65" s="23" t="s">
        <v>78</v>
      </c>
      <c r="O65" s="1522" t="s">
        <v>79</v>
      </c>
      <c r="P65" s="1523"/>
      <c r="Q65" s="22" t="s">
        <v>80</v>
      </c>
    </row>
    <row r="66" spans="2:17" ht="30">
      <c r="B66" s="309" t="s">
        <v>81</v>
      </c>
      <c r="C66" s="394" t="s">
        <v>82</v>
      </c>
      <c r="D66" s="1286" t="s">
        <v>83</v>
      </c>
      <c r="E66" s="310"/>
      <c r="F66" s="752"/>
      <c r="G66" s="1328"/>
      <c r="H66" s="1328"/>
      <c r="I66" s="749" t="s">
        <v>19</v>
      </c>
      <c r="J66" s="291"/>
      <c r="K66" s="265"/>
      <c r="L66" s="265"/>
      <c r="M66" s="265"/>
      <c r="N66" s="265"/>
      <c r="O66" s="1747"/>
      <c r="P66" s="1748"/>
      <c r="Q66" s="265" t="s">
        <v>19</v>
      </c>
    </row>
    <row r="67" spans="2:17">
      <c r="B67" s="309"/>
      <c r="C67" s="309"/>
      <c r="D67" s="1287"/>
      <c r="E67" s="310"/>
      <c r="F67" s="752"/>
      <c r="G67" s="1328"/>
      <c r="H67" s="1328"/>
      <c r="I67" s="291"/>
      <c r="J67" s="291"/>
      <c r="K67" s="265"/>
      <c r="L67" s="265"/>
      <c r="M67" s="265"/>
      <c r="N67" s="265"/>
      <c r="O67" s="1853"/>
      <c r="P67" s="1854"/>
      <c r="Q67" s="265"/>
    </row>
    <row r="68" spans="2:17">
      <c r="B68" s="309"/>
      <c r="C68" s="309"/>
      <c r="D68" s="1287"/>
      <c r="E68" s="310"/>
      <c r="F68" s="752"/>
      <c r="G68" s="1328"/>
      <c r="H68" s="1328"/>
      <c r="I68" s="291"/>
      <c r="J68" s="291"/>
      <c r="K68" s="265"/>
      <c r="L68" s="265"/>
      <c r="M68" s="265"/>
      <c r="N68" s="265"/>
      <c r="O68" s="1767"/>
      <c r="P68" s="1768"/>
      <c r="Q68" s="265"/>
    </row>
    <row r="69" spans="2:17">
      <c r="B69" s="309"/>
      <c r="C69" s="309"/>
      <c r="D69" s="1287"/>
      <c r="E69" s="310"/>
      <c r="F69" s="752"/>
      <c r="G69" s="1328"/>
      <c r="H69" s="1328"/>
      <c r="I69" s="291"/>
      <c r="J69" s="291"/>
      <c r="K69" s="265"/>
      <c r="L69" s="265"/>
      <c r="M69" s="265"/>
      <c r="N69" s="265"/>
      <c r="O69" s="1767"/>
      <c r="P69" s="1768"/>
      <c r="Q69" s="265"/>
    </row>
    <row r="70" spans="2:17">
      <c r="B70" s="236" t="s">
        <v>84</v>
      </c>
    </row>
    <row r="71" spans="2:17">
      <c r="B71" s="236" t="s">
        <v>85</v>
      </c>
    </row>
    <row r="72" spans="2:17">
      <c r="B72" s="236" t="s">
        <v>86</v>
      </c>
    </row>
    <row r="74" spans="2:17" ht="15.75" thickBot="1"/>
    <row r="75" spans="2:17" ht="27" thickBot="1">
      <c r="B75" s="1771" t="s">
        <v>87</v>
      </c>
      <c r="C75" s="1772"/>
      <c r="D75" s="1772"/>
      <c r="E75" s="1772"/>
      <c r="F75" s="1772"/>
      <c r="G75" s="1772"/>
      <c r="H75" s="1772"/>
      <c r="I75" s="1772"/>
      <c r="J75" s="1772"/>
      <c r="K75" s="1772"/>
      <c r="L75" s="1772"/>
      <c r="M75" s="1772"/>
      <c r="N75" s="1773"/>
    </row>
    <row r="80" spans="2:17" ht="75">
      <c r="B80" s="1309" t="s">
        <v>88</v>
      </c>
      <c r="C80" s="1309" t="s">
        <v>89</v>
      </c>
      <c r="D80" s="1309" t="s">
        <v>90</v>
      </c>
      <c r="E80" s="1309" t="s">
        <v>91</v>
      </c>
      <c r="F80" s="1309" t="s">
        <v>92</v>
      </c>
      <c r="G80" s="1309" t="s">
        <v>93</v>
      </c>
      <c r="H80" s="1309" t="s">
        <v>94</v>
      </c>
      <c r="I80" s="1309" t="s">
        <v>95</v>
      </c>
      <c r="J80" s="1522" t="s">
        <v>96</v>
      </c>
      <c r="K80" s="1529"/>
      <c r="L80" s="1523"/>
      <c r="M80" s="1309" t="s">
        <v>97</v>
      </c>
      <c r="N80" s="1309" t="s">
        <v>992</v>
      </c>
      <c r="O80" s="1309" t="s">
        <v>993</v>
      </c>
      <c r="P80" s="1522" t="s">
        <v>79</v>
      </c>
      <c r="Q80" s="1523"/>
    </row>
    <row r="81" spans="2:17" ht="145.5" customHeight="1">
      <c r="B81" s="1565" t="s">
        <v>98</v>
      </c>
      <c r="C81" s="1856" t="s">
        <v>99</v>
      </c>
      <c r="D81" s="1565" t="s">
        <v>100</v>
      </c>
      <c r="E81" s="1858">
        <v>66978363</v>
      </c>
      <c r="F81" s="217" t="s">
        <v>101</v>
      </c>
      <c r="G81" s="217" t="s">
        <v>102</v>
      </c>
      <c r="H81" s="298" t="s">
        <v>103</v>
      </c>
      <c r="I81" s="1815"/>
      <c r="J81" s="1860" t="s">
        <v>104</v>
      </c>
      <c r="K81" s="831" t="s">
        <v>105</v>
      </c>
      <c r="L81" s="832" t="s">
        <v>106</v>
      </c>
      <c r="M81" s="1567" t="s">
        <v>18</v>
      </c>
      <c r="N81" s="1567" t="s">
        <v>19</v>
      </c>
      <c r="O81" s="1567" t="s">
        <v>18</v>
      </c>
      <c r="P81" s="1601" t="s">
        <v>3872</v>
      </c>
      <c r="Q81" s="1601"/>
    </row>
    <row r="82" spans="2:17" ht="90.75" customHeight="1">
      <c r="B82" s="1563"/>
      <c r="C82" s="1857"/>
      <c r="D82" s="1563"/>
      <c r="E82" s="1859"/>
      <c r="F82" s="1563" t="s">
        <v>107</v>
      </c>
      <c r="G82" s="1563" t="s">
        <v>108</v>
      </c>
      <c r="H82" s="1863" t="s">
        <v>109</v>
      </c>
      <c r="I82" s="1816"/>
      <c r="J82" s="1861"/>
      <c r="K82" s="831" t="s">
        <v>110</v>
      </c>
      <c r="L82" s="832" t="s">
        <v>111</v>
      </c>
      <c r="M82" s="1567"/>
      <c r="N82" s="1567"/>
      <c r="O82" s="1567"/>
      <c r="P82" s="1601" t="s">
        <v>3873</v>
      </c>
      <c r="Q82" s="1601"/>
    </row>
    <row r="83" spans="2:17" ht="111.75" customHeight="1">
      <c r="B83" s="1563"/>
      <c r="C83" s="1857"/>
      <c r="D83" s="1563"/>
      <c r="E83" s="1859"/>
      <c r="F83" s="1563"/>
      <c r="G83" s="1563"/>
      <c r="H83" s="1863"/>
      <c r="I83" s="1816"/>
      <c r="J83" s="1565" t="s">
        <v>112</v>
      </c>
      <c r="K83" s="831" t="s">
        <v>113</v>
      </c>
      <c r="L83" s="832" t="s">
        <v>114</v>
      </c>
      <c r="M83" s="1567"/>
      <c r="N83" s="1567"/>
      <c r="O83" s="1567"/>
      <c r="P83" s="1601" t="s">
        <v>3874</v>
      </c>
      <c r="Q83" s="1601"/>
    </row>
    <row r="84" spans="2:17" ht="147" customHeight="1">
      <c r="B84" s="1563"/>
      <c r="C84" s="1857"/>
      <c r="D84" s="1563"/>
      <c r="E84" s="1859"/>
      <c r="F84" s="1563"/>
      <c r="G84" s="1563"/>
      <c r="H84" s="1863"/>
      <c r="I84" s="1816"/>
      <c r="J84" s="1563"/>
      <c r="K84" s="831" t="s">
        <v>115</v>
      </c>
      <c r="L84" s="832" t="s">
        <v>116</v>
      </c>
      <c r="M84" s="1567"/>
      <c r="N84" s="1567"/>
      <c r="O84" s="1567"/>
      <c r="P84" s="1601" t="s">
        <v>3875</v>
      </c>
      <c r="Q84" s="1601"/>
    </row>
    <row r="85" spans="2:17" ht="144.75" customHeight="1">
      <c r="B85" s="1563"/>
      <c r="C85" s="1857"/>
      <c r="D85" s="1563"/>
      <c r="E85" s="1859"/>
      <c r="F85" s="1563"/>
      <c r="G85" s="1563"/>
      <c r="H85" s="1863"/>
      <c r="I85" s="1816"/>
      <c r="J85" s="1564"/>
      <c r="K85" s="831" t="s">
        <v>117</v>
      </c>
      <c r="L85" s="832" t="s">
        <v>118</v>
      </c>
      <c r="M85" s="1567"/>
      <c r="N85" s="1567"/>
      <c r="O85" s="1567"/>
      <c r="P85" s="1601" t="s">
        <v>3875</v>
      </c>
      <c r="Q85" s="1601"/>
    </row>
    <row r="86" spans="2:17" ht="100.5" customHeight="1">
      <c r="B86" s="1539" t="s">
        <v>119</v>
      </c>
      <c r="C86" s="1862" t="s">
        <v>120</v>
      </c>
      <c r="D86" s="1862" t="s">
        <v>121</v>
      </c>
      <c r="E86" s="1862">
        <v>31331146</v>
      </c>
      <c r="F86" s="1862" t="s">
        <v>122</v>
      </c>
      <c r="G86" s="1862" t="s">
        <v>123</v>
      </c>
      <c r="H86" s="1862" t="s">
        <v>124</v>
      </c>
      <c r="I86" s="1862">
        <v>143855</v>
      </c>
      <c r="J86" s="217" t="s">
        <v>125</v>
      </c>
      <c r="K86" s="1369" t="s">
        <v>126</v>
      </c>
      <c r="L86" s="1287" t="s">
        <v>127</v>
      </c>
      <c r="M86" s="1862" t="s">
        <v>18</v>
      </c>
      <c r="N86" s="1864" t="s">
        <v>18</v>
      </c>
      <c r="O86" s="1862" t="s">
        <v>18</v>
      </c>
      <c r="P86" s="1601" t="s">
        <v>3876</v>
      </c>
      <c r="Q86" s="1601"/>
    </row>
    <row r="87" spans="2:17" ht="223.5" customHeight="1">
      <c r="B87" s="1539"/>
      <c r="C87" s="1862"/>
      <c r="D87" s="1862"/>
      <c r="E87" s="1862"/>
      <c r="F87" s="1862"/>
      <c r="G87" s="1862"/>
      <c r="H87" s="1862"/>
      <c r="I87" s="1862"/>
      <c r="J87" s="217" t="s">
        <v>128</v>
      </c>
      <c r="K87" s="832" t="s">
        <v>129</v>
      </c>
      <c r="L87" s="832" t="s">
        <v>3877</v>
      </c>
      <c r="M87" s="1862"/>
      <c r="N87" s="1864"/>
      <c r="O87" s="1862"/>
      <c r="P87" s="1865"/>
      <c r="Q87" s="1865"/>
    </row>
    <row r="88" spans="2:17" ht="45">
      <c r="B88" s="1539"/>
      <c r="C88" s="1862"/>
      <c r="D88" s="1862" t="s">
        <v>130</v>
      </c>
      <c r="E88" s="1862">
        <v>1061708744</v>
      </c>
      <c r="F88" s="1862" t="s">
        <v>122</v>
      </c>
      <c r="G88" s="1862" t="s">
        <v>131</v>
      </c>
      <c r="H88" s="1862" t="s">
        <v>132</v>
      </c>
      <c r="I88" s="1862"/>
      <c r="J88" s="217" t="s">
        <v>133</v>
      </c>
      <c r="K88" s="831" t="s">
        <v>134</v>
      </c>
      <c r="L88" s="832" t="s">
        <v>135</v>
      </c>
      <c r="M88" s="1862" t="s">
        <v>18</v>
      </c>
      <c r="N88" s="1862" t="s">
        <v>19</v>
      </c>
      <c r="O88" s="1862" t="s">
        <v>18</v>
      </c>
      <c r="P88" s="1568" t="s">
        <v>3878</v>
      </c>
      <c r="Q88" s="1569"/>
    </row>
    <row r="89" spans="2:17" ht="45">
      <c r="B89" s="1539"/>
      <c r="C89" s="1862"/>
      <c r="D89" s="1862"/>
      <c r="E89" s="1862"/>
      <c r="F89" s="1862"/>
      <c r="G89" s="1862"/>
      <c r="H89" s="1862"/>
      <c r="I89" s="1862"/>
      <c r="J89" s="292" t="s">
        <v>136</v>
      </c>
      <c r="K89" s="831" t="s">
        <v>137</v>
      </c>
      <c r="L89" s="832" t="s">
        <v>138</v>
      </c>
      <c r="M89" s="1862"/>
      <c r="N89" s="1862"/>
      <c r="O89" s="1862"/>
      <c r="P89" s="1572"/>
      <c r="Q89" s="1573"/>
    </row>
    <row r="90" spans="2:17" ht="15.75" thickBot="1"/>
    <row r="91" spans="2:17" ht="27" thickBot="1">
      <c r="B91" s="1771" t="s">
        <v>139</v>
      </c>
      <c r="C91" s="1772"/>
      <c r="D91" s="1772"/>
      <c r="E91" s="1772"/>
      <c r="F91" s="1772"/>
      <c r="G91" s="1772"/>
      <c r="H91" s="1772"/>
      <c r="I91" s="1772"/>
      <c r="J91" s="1772"/>
      <c r="K91" s="1772"/>
      <c r="L91" s="1772"/>
      <c r="M91" s="1772"/>
      <c r="N91" s="1773"/>
    </row>
    <row r="94" spans="2:17" ht="30">
      <c r="B94" s="22" t="s">
        <v>17</v>
      </c>
      <c r="C94" s="22" t="s">
        <v>1064</v>
      </c>
      <c r="D94" s="1522" t="s">
        <v>79</v>
      </c>
      <c r="E94" s="1523"/>
    </row>
    <row r="95" spans="2:17">
      <c r="B95" s="217" t="s">
        <v>140</v>
      </c>
      <c r="C95" s="1271" t="s">
        <v>18</v>
      </c>
      <c r="D95" s="1539"/>
      <c r="E95" s="1539"/>
    </row>
    <row r="96" spans="2:17">
      <c r="D96" s="1866"/>
      <c r="E96" s="1866"/>
    </row>
    <row r="97" spans="1:26">
      <c r="D97" s="1867"/>
      <c r="E97" s="1867"/>
    </row>
    <row r="99" spans="1:26" ht="26.25">
      <c r="B99" s="1760" t="s">
        <v>141</v>
      </c>
      <c r="C99" s="1761"/>
      <c r="D99" s="1761"/>
      <c r="E99" s="1761"/>
      <c r="F99" s="1761"/>
      <c r="G99" s="1761"/>
      <c r="H99" s="1761"/>
      <c r="I99" s="1761"/>
      <c r="J99" s="1761"/>
      <c r="K99" s="1761"/>
      <c r="L99" s="1761"/>
      <c r="M99" s="1761"/>
      <c r="N99" s="1761"/>
      <c r="O99" s="1761"/>
      <c r="P99" s="1761"/>
    </row>
    <row r="101" spans="1:26" ht="15.75" thickBot="1"/>
    <row r="102" spans="1:26" ht="27" thickBot="1">
      <c r="B102" s="1771" t="s">
        <v>142</v>
      </c>
      <c r="C102" s="1772"/>
      <c r="D102" s="1772"/>
      <c r="E102" s="1772"/>
      <c r="F102" s="1772"/>
      <c r="G102" s="1772"/>
      <c r="H102" s="1772"/>
      <c r="I102" s="1772"/>
      <c r="J102" s="1772"/>
      <c r="K102" s="1772"/>
      <c r="L102" s="1772"/>
      <c r="M102" s="1772"/>
      <c r="N102" s="1773"/>
    </row>
    <row r="104" spans="1:26" ht="15.75" thickBot="1">
      <c r="M104" s="10"/>
      <c r="N104" s="10"/>
    </row>
    <row r="105" spans="1:26" s="248" customFormat="1" ht="60">
      <c r="B105" s="11" t="s">
        <v>33</v>
      </c>
      <c r="C105" s="11" t="s">
        <v>34</v>
      </c>
      <c r="D105" s="11" t="s">
        <v>35</v>
      </c>
      <c r="E105" s="11" t="s">
        <v>36</v>
      </c>
      <c r="F105" s="11" t="s">
        <v>37</v>
      </c>
      <c r="G105" s="11" t="s">
        <v>38</v>
      </c>
      <c r="H105" s="11" t="s">
        <v>39</v>
      </c>
      <c r="I105" s="11" t="s">
        <v>40</v>
      </c>
      <c r="J105" s="11" t="s">
        <v>41</v>
      </c>
      <c r="K105" s="11" t="s">
        <v>42</v>
      </c>
      <c r="L105" s="11" t="s">
        <v>43</v>
      </c>
      <c r="M105" s="12" t="s">
        <v>44</v>
      </c>
      <c r="N105" s="11" t="s">
        <v>45</v>
      </c>
      <c r="O105" s="11" t="s">
        <v>46</v>
      </c>
      <c r="P105" s="13" t="s">
        <v>47</v>
      </c>
      <c r="Q105" s="13" t="s">
        <v>48</v>
      </c>
      <c r="R105" s="833"/>
    </row>
    <row r="106" spans="1:26" s="1263" customFormat="1" ht="45">
      <c r="A106" s="1311">
        <v>1</v>
      </c>
      <c r="B106" s="15" t="s">
        <v>3</v>
      </c>
      <c r="C106" s="16" t="s">
        <v>3</v>
      </c>
      <c r="D106" s="15" t="s">
        <v>143</v>
      </c>
      <c r="E106" s="303" t="s">
        <v>144</v>
      </c>
      <c r="F106" s="281" t="s">
        <v>18</v>
      </c>
      <c r="G106" s="274" t="s">
        <v>51</v>
      </c>
      <c r="H106" s="275">
        <v>39519</v>
      </c>
      <c r="I106" s="275">
        <v>39794</v>
      </c>
      <c r="J106" s="490" t="s">
        <v>19</v>
      </c>
      <c r="K106" s="500"/>
      <c r="L106" s="500">
        <v>9</v>
      </c>
      <c r="M106" s="277">
        <v>167</v>
      </c>
      <c r="N106" s="277" t="s">
        <v>51</v>
      </c>
      <c r="O106" s="523">
        <v>151970000</v>
      </c>
      <c r="P106" s="523">
        <v>77</v>
      </c>
      <c r="Q106" s="323" t="s">
        <v>145</v>
      </c>
      <c r="R106" s="279"/>
      <c r="S106" s="279"/>
      <c r="T106" s="279"/>
      <c r="U106" s="279"/>
      <c r="V106" s="279"/>
      <c r="W106" s="279"/>
      <c r="X106" s="279"/>
      <c r="Y106" s="279"/>
      <c r="Z106" s="279"/>
    </row>
    <row r="107" spans="1:26" s="1263" customFormat="1" ht="90">
      <c r="A107" s="1311">
        <f>+A106+1</f>
        <v>2</v>
      </c>
      <c r="B107" s="15" t="s">
        <v>3</v>
      </c>
      <c r="C107" s="16" t="s">
        <v>3</v>
      </c>
      <c r="D107" s="15" t="s">
        <v>143</v>
      </c>
      <c r="E107" s="303" t="s">
        <v>146</v>
      </c>
      <c r="F107" s="281" t="s">
        <v>18</v>
      </c>
      <c r="G107" s="274" t="s">
        <v>51</v>
      </c>
      <c r="H107" s="275">
        <v>39189</v>
      </c>
      <c r="I107" s="275">
        <v>39423</v>
      </c>
      <c r="J107" s="490" t="s">
        <v>19</v>
      </c>
      <c r="K107" s="500"/>
      <c r="L107" s="500">
        <v>7</v>
      </c>
      <c r="M107" s="277"/>
      <c r="N107" s="277" t="s">
        <v>51</v>
      </c>
      <c r="O107" s="523">
        <v>103845000</v>
      </c>
      <c r="P107" s="523">
        <v>77</v>
      </c>
      <c r="Q107" s="323" t="s">
        <v>147</v>
      </c>
      <c r="R107" s="279"/>
      <c r="S107" s="279"/>
      <c r="T107" s="279"/>
      <c r="U107" s="279"/>
      <c r="V107" s="279"/>
      <c r="W107" s="279"/>
      <c r="X107" s="279"/>
      <c r="Y107" s="279"/>
      <c r="Z107" s="279"/>
    </row>
    <row r="108" spans="1:26" s="1263" customFormat="1" ht="90">
      <c r="A108" s="1311">
        <f>+A107+1</f>
        <v>3</v>
      </c>
      <c r="B108" s="15" t="s">
        <v>3</v>
      </c>
      <c r="C108" s="16" t="s">
        <v>3</v>
      </c>
      <c r="D108" s="15" t="s">
        <v>143</v>
      </c>
      <c r="E108" s="303" t="s">
        <v>148</v>
      </c>
      <c r="F108" s="281" t="s">
        <v>18</v>
      </c>
      <c r="G108" s="274" t="s">
        <v>51</v>
      </c>
      <c r="H108" s="275">
        <v>38839</v>
      </c>
      <c r="I108" s="275">
        <v>39058</v>
      </c>
      <c r="J108" s="490" t="s">
        <v>19</v>
      </c>
      <c r="K108" s="500"/>
      <c r="L108" s="500">
        <v>7</v>
      </c>
      <c r="M108" s="277"/>
      <c r="N108" s="277" t="s">
        <v>51</v>
      </c>
      <c r="O108" s="523">
        <v>84630000</v>
      </c>
      <c r="P108" s="523">
        <v>77</v>
      </c>
      <c r="Q108" s="323" t="s">
        <v>149</v>
      </c>
      <c r="R108" s="279"/>
      <c r="S108" s="279"/>
      <c r="T108" s="279"/>
      <c r="U108" s="279"/>
      <c r="V108" s="279"/>
      <c r="W108" s="279"/>
      <c r="X108" s="279"/>
      <c r="Y108" s="279"/>
      <c r="Z108" s="279"/>
    </row>
    <row r="109" spans="1:26" s="1263" customFormat="1" ht="90">
      <c r="A109" s="1311">
        <f>+A108+1</f>
        <v>4</v>
      </c>
      <c r="B109" s="15" t="s">
        <v>3</v>
      </c>
      <c r="C109" s="16" t="s">
        <v>3</v>
      </c>
      <c r="D109" s="15" t="s">
        <v>150</v>
      </c>
      <c r="E109" s="303"/>
      <c r="F109" s="281" t="s">
        <v>19</v>
      </c>
      <c r="G109" s="274" t="s">
        <v>51</v>
      </c>
      <c r="H109" s="281">
        <v>2010</v>
      </c>
      <c r="I109" s="500">
        <v>2011</v>
      </c>
      <c r="J109" s="490" t="s">
        <v>19</v>
      </c>
      <c r="K109" s="500"/>
      <c r="L109" s="500">
        <v>24</v>
      </c>
      <c r="M109" s="277"/>
      <c r="N109" s="277" t="s">
        <v>51</v>
      </c>
      <c r="O109" s="523"/>
      <c r="P109" s="523"/>
      <c r="Q109" s="323" t="s">
        <v>151</v>
      </c>
      <c r="R109" s="279"/>
      <c r="S109" s="279"/>
      <c r="T109" s="279"/>
      <c r="U109" s="279"/>
      <c r="V109" s="279"/>
      <c r="W109" s="279"/>
      <c r="X109" s="279"/>
      <c r="Y109" s="279"/>
      <c r="Z109" s="279"/>
    </row>
    <row r="110" spans="1:26" s="1263" customFormat="1" ht="45">
      <c r="A110" s="1311">
        <f>+A109+1</f>
        <v>5</v>
      </c>
      <c r="B110" s="15" t="s">
        <v>3</v>
      </c>
      <c r="C110" s="16" t="s">
        <v>3</v>
      </c>
      <c r="D110" s="15" t="s">
        <v>152</v>
      </c>
      <c r="E110" s="303" t="s">
        <v>153</v>
      </c>
      <c r="F110" s="281" t="s">
        <v>18</v>
      </c>
      <c r="G110" s="274" t="s">
        <v>51</v>
      </c>
      <c r="H110" s="275">
        <v>37756</v>
      </c>
      <c r="I110" s="275">
        <v>37940</v>
      </c>
      <c r="J110" s="490" t="s">
        <v>19</v>
      </c>
      <c r="K110" s="500"/>
      <c r="L110" s="500">
        <v>6</v>
      </c>
      <c r="M110" s="277"/>
      <c r="N110" s="277" t="s">
        <v>51</v>
      </c>
      <c r="O110" s="523">
        <v>15000000</v>
      </c>
      <c r="P110" s="523"/>
      <c r="Q110" s="323" t="s">
        <v>145</v>
      </c>
      <c r="R110" s="279"/>
      <c r="S110" s="279"/>
      <c r="T110" s="279"/>
      <c r="U110" s="279"/>
      <c r="V110" s="279"/>
      <c r="W110" s="279"/>
      <c r="X110" s="279"/>
      <c r="Y110" s="279"/>
      <c r="Z110" s="279"/>
    </row>
    <row r="111" spans="1:26" s="1263" customFormat="1" ht="45">
      <c r="A111" s="1311">
        <f>+A110+1</f>
        <v>6</v>
      </c>
      <c r="B111" s="15" t="s">
        <v>3</v>
      </c>
      <c r="C111" s="16" t="s">
        <v>3</v>
      </c>
      <c r="D111" s="15" t="s">
        <v>154</v>
      </c>
      <c r="E111" s="526" t="s">
        <v>155</v>
      </c>
      <c r="F111" s="281" t="s">
        <v>18</v>
      </c>
      <c r="G111" s="274" t="s">
        <v>51</v>
      </c>
      <c r="H111" s="281">
        <v>1998</v>
      </c>
      <c r="I111" s="500">
        <v>1999</v>
      </c>
      <c r="J111" s="490" t="s">
        <v>19</v>
      </c>
      <c r="K111" s="500"/>
      <c r="L111" s="500">
        <v>24</v>
      </c>
      <c r="M111" s="277"/>
      <c r="N111" s="277" t="s">
        <v>51</v>
      </c>
      <c r="O111" s="523"/>
      <c r="P111" s="523"/>
      <c r="Q111" s="323" t="s">
        <v>145</v>
      </c>
      <c r="R111" s="279"/>
      <c r="S111" s="279"/>
      <c r="T111" s="279"/>
      <c r="U111" s="279"/>
      <c r="V111" s="279"/>
      <c r="W111" s="279"/>
      <c r="X111" s="279"/>
      <c r="Y111" s="279"/>
      <c r="Z111" s="279"/>
    </row>
    <row r="112" spans="1:26" s="1263" customFormat="1">
      <c r="A112" s="1311"/>
      <c r="B112" s="17" t="s">
        <v>29</v>
      </c>
      <c r="C112" s="16"/>
      <c r="D112" s="15"/>
      <c r="E112" s="303"/>
      <c r="F112" s="281"/>
      <c r="G112" s="281"/>
      <c r="H112" s="281"/>
      <c r="I112" s="276"/>
      <c r="J112" s="276"/>
      <c r="K112" s="282">
        <f>SUM(K106:K111)</f>
        <v>0</v>
      </c>
      <c r="L112" s="282">
        <f>SUM(L106:L111)</f>
        <v>77</v>
      </c>
      <c r="M112" s="283">
        <f>SUM(M106:M111)</f>
        <v>167</v>
      </c>
      <c r="N112" s="282">
        <f>SUM(N106:N111)</f>
        <v>0</v>
      </c>
      <c r="O112" s="523"/>
      <c r="P112" s="523"/>
      <c r="Q112" s="18"/>
    </row>
    <row r="113" spans="2:17">
      <c r="B113" s="284"/>
      <c r="C113" s="284"/>
      <c r="D113" s="827"/>
      <c r="E113" s="285"/>
      <c r="F113" s="828"/>
      <c r="G113" s="284"/>
      <c r="H113" s="284"/>
      <c r="I113" s="284"/>
      <c r="J113" s="284"/>
      <c r="K113" s="284"/>
      <c r="L113" s="284"/>
      <c r="M113" s="284"/>
      <c r="N113" s="284"/>
      <c r="O113" s="284"/>
      <c r="P113" s="284"/>
    </row>
    <row r="114" spans="2:17" ht="18.75">
      <c r="B114" s="19" t="s">
        <v>156</v>
      </c>
      <c r="C114" s="304">
        <f>+K112</f>
        <v>0</v>
      </c>
      <c r="H114" s="287"/>
      <c r="I114" s="287"/>
      <c r="J114" s="287"/>
      <c r="K114" s="287"/>
      <c r="L114" s="287"/>
      <c r="M114" s="287"/>
      <c r="N114" s="284"/>
      <c r="O114" s="284"/>
      <c r="P114" s="284"/>
    </row>
    <row r="116" spans="2:17" ht="15.75" thickBot="1"/>
    <row r="117" spans="2:17" ht="30.75" thickBot="1">
      <c r="B117" s="24" t="s">
        <v>157</v>
      </c>
      <c r="C117" s="25" t="s">
        <v>158</v>
      </c>
      <c r="D117" s="25" t="s">
        <v>28</v>
      </c>
      <c r="E117" s="25" t="s">
        <v>159</v>
      </c>
    </row>
    <row r="118" spans="2:17">
      <c r="B118" s="305" t="s">
        <v>160</v>
      </c>
      <c r="C118" s="306">
        <v>20</v>
      </c>
      <c r="D118" s="834"/>
      <c r="E118" s="1781">
        <f>+D118+D119+D120</f>
        <v>0</v>
      </c>
    </row>
    <row r="119" spans="2:17">
      <c r="B119" s="305" t="s">
        <v>161</v>
      </c>
      <c r="C119" s="1369">
        <v>30</v>
      </c>
      <c r="D119" s="1253">
        <v>0</v>
      </c>
      <c r="E119" s="1561"/>
    </row>
    <row r="120" spans="2:17" ht="15.75" thickBot="1">
      <c r="B120" s="305" t="s">
        <v>162</v>
      </c>
      <c r="C120" s="307">
        <v>40</v>
      </c>
      <c r="D120" s="835">
        <v>0</v>
      </c>
      <c r="E120" s="1782"/>
    </row>
    <row r="122" spans="2:17" ht="15.75" thickBot="1"/>
    <row r="123" spans="2:17" ht="27" thickBot="1">
      <c r="B123" s="1771" t="s">
        <v>163</v>
      </c>
      <c r="C123" s="1772"/>
      <c r="D123" s="1772"/>
      <c r="E123" s="1772"/>
      <c r="F123" s="1772"/>
      <c r="G123" s="1772"/>
      <c r="H123" s="1772"/>
      <c r="I123" s="1772"/>
      <c r="J123" s="1772"/>
      <c r="K123" s="1772"/>
      <c r="L123" s="1772"/>
      <c r="M123" s="1772"/>
      <c r="N123" s="1773"/>
    </row>
    <row r="125" spans="2:17" ht="75">
      <c r="B125" s="1309" t="s">
        <v>88</v>
      </c>
      <c r="C125" s="1309" t="s">
        <v>89</v>
      </c>
      <c r="D125" s="1309" t="s">
        <v>90</v>
      </c>
      <c r="E125" s="1309" t="s">
        <v>91</v>
      </c>
      <c r="F125" s="1309" t="s">
        <v>92</v>
      </c>
      <c r="G125" s="1309" t="s">
        <v>93</v>
      </c>
      <c r="H125" s="1309" t="s">
        <v>94</v>
      </c>
      <c r="I125" s="1309" t="s">
        <v>95</v>
      </c>
      <c r="J125" s="1522" t="s">
        <v>164</v>
      </c>
      <c r="K125" s="1529"/>
      <c r="L125" s="1523"/>
      <c r="M125" s="1309" t="s">
        <v>97</v>
      </c>
      <c r="N125" s="1309" t="s">
        <v>992</v>
      </c>
      <c r="O125" s="1309" t="s">
        <v>993</v>
      </c>
      <c r="P125" s="1522" t="s">
        <v>79</v>
      </c>
      <c r="Q125" s="1523"/>
    </row>
    <row r="126" spans="2:17" ht="30">
      <c r="B126" s="1309"/>
      <c r="C126" s="1309"/>
      <c r="D126" s="1309"/>
      <c r="E126" s="1309"/>
      <c r="F126" s="1309"/>
      <c r="G126" s="1309"/>
      <c r="H126" s="1309"/>
      <c r="I126" s="1309"/>
      <c r="J126" s="289" t="s">
        <v>165</v>
      </c>
      <c r="K126" s="290" t="s">
        <v>166</v>
      </c>
      <c r="L126" s="291" t="s">
        <v>167</v>
      </c>
      <c r="M126" s="1309"/>
      <c r="N126" s="1309"/>
      <c r="O126" s="1309"/>
      <c r="P126" s="1254"/>
      <c r="Q126" s="1255"/>
    </row>
    <row r="127" spans="2:17" ht="75">
      <c r="B127" s="1569" t="s">
        <v>168</v>
      </c>
      <c r="C127" s="1565" t="s">
        <v>169</v>
      </c>
      <c r="D127" s="1565" t="s">
        <v>170</v>
      </c>
      <c r="E127" s="1565">
        <v>25290664</v>
      </c>
      <c r="F127" s="1565" t="s">
        <v>171</v>
      </c>
      <c r="G127" s="1565" t="s">
        <v>172</v>
      </c>
      <c r="H127" s="1565" t="s">
        <v>173</v>
      </c>
      <c r="I127" s="1565" t="s">
        <v>19</v>
      </c>
      <c r="J127" s="217" t="s">
        <v>174</v>
      </c>
      <c r="K127" s="217" t="s">
        <v>175</v>
      </c>
      <c r="L127" s="217" t="s">
        <v>176</v>
      </c>
      <c r="M127" s="1560" t="s">
        <v>19</v>
      </c>
      <c r="N127" s="1560" t="s">
        <v>19</v>
      </c>
      <c r="O127" s="1560" t="s">
        <v>18</v>
      </c>
      <c r="P127" s="1868" t="s">
        <v>177</v>
      </c>
      <c r="Q127" s="1869"/>
    </row>
    <row r="128" spans="2:17" ht="60">
      <c r="B128" s="1571"/>
      <c r="C128" s="1563"/>
      <c r="D128" s="1563"/>
      <c r="E128" s="1563"/>
      <c r="F128" s="1563"/>
      <c r="G128" s="1563"/>
      <c r="H128" s="1563"/>
      <c r="I128" s="1563"/>
      <c r="J128" s="217" t="s">
        <v>174</v>
      </c>
      <c r="K128" s="217" t="s">
        <v>178</v>
      </c>
      <c r="L128" s="217" t="s">
        <v>176</v>
      </c>
      <c r="M128" s="1561"/>
      <c r="N128" s="1561"/>
      <c r="O128" s="1561"/>
      <c r="P128" s="1868" t="s">
        <v>177</v>
      </c>
      <c r="Q128" s="1869"/>
    </row>
    <row r="129" spans="2:17" ht="30">
      <c r="B129" s="1571"/>
      <c r="C129" s="1563"/>
      <c r="D129" s="1563"/>
      <c r="E129" s="1563"/>
      <c r="F129" s="1563"/>
      <c r="G129" s="1563"/>
      <c r="H129" s="1563"/>
      <c r="I129" s="1563"/>
      <c r="J129" s="217" t="s">
        <v>179</v>
      </c>
      <c r="K129" s="217" t="s">
        <v>180</v>
      </c>
      <c r="L129" s="217" t="s">
        <v>181</v>
      </c>
      <c r="M129" s="1561"/>
      <c r="N129" s="1561"/>
      <c r="O129" s="1561"/>
      <c r="P129" s="1868" t="s">
        <v>177</v>
      </c>
      <c r="Q129" s="1869"/>
    </row>
    <row r="130" spans="2:17" ht="45">
      <c r="B130" s="1573"/>
      <c r="C130" s="1564"/>
      <c r="D130" s="1564"/>
      <c r="E130" s="1564"/>
      <c r="F130" s="1564"/>
      <c r="G130" s="1564"/>
      <c r="H130" s="1564"/>
      <c r="I130" s="1564"/>
      <c r="J130" s="217" t="s">
        <v>182</v>
      </c>
      <c r="K130" s="217" t="s">
        <v>183</v>
      </c>
      <c r="L130" s="217" t="s">
        <v>184</v>
      </c>
      <c r="M130" s="1562"/>
      <c r="N130" s="1562"/>
      <c r="O130" s="1562"/>
      <c r="P130" s="1868" t="s">
        <v>177</v>
      </c>
      <c r="Q130" s="1869"/>
    </row>
    <row r="131" spans="2:17" ht="60">
      <c r="B131" s="1539" t="s">
        <v>185</v>
      </c>
      <c r="C131" s="1565" t="s">
        <v>186</v>
      </c>
      <c r="D131" s="1565" t="s">
        <v>187</v>
      </c>
      <c r="E131" s="1560">
        <v>36276805</v>
      </c>
      <c r="F131" s="1253" t="s">
        <v>188</v>
      </c>
      <c r="G131" s="217" t="s">
        <v>189</v>
      </c>
      <c r="H131" s="298" t="s">
        <v>190</v>
      </c>
      <c r="I131" s="1565" t="s">
        <v>19</v>
      </c>
      <c r="J131" s="217" t="s">
        <v>191</v>
      </c>
      <c r="K131" s="290" t="s">
        <v>192</v>
      </c>
      <c r="L131" s="266" t="s">
        <v>193</v>
      </c>
      <c r="M131" s="1560" t="s">
        <v>18</v>
      </c>
      <c r="N131" s="1560" t="s">
        <v>19</v>
      </c>
      <c r="O131" s="1560" t="s">
        <v>18</v>
      </c>
      <c r="P131" s="1868" t="s">
        <v>194</v>
      </c>
      <c r="Q131" s="1869"/>
    </row>
    <row r="132" spans="2:17" ht="60">
      <c r="B132" s="1539"/>
      <c r="C132" s="1563"/>
      <c r="D132" s="1563"/>
      <c r="E132" s="1561"/>
      <c r="F132" s="1565" t="s">
        <v>195</v>
      </c>
      <c r="G132" s="1565" t="s">
        <v>196</v>
      </c>
      <c r="H132" s="1818" t="s">
        <v>197</v>
      </c>
      <c r="I132" s="1563"/>
      <c r="J132" s="217" t="s">
        <v>198</v>
      </c>
      <c r="K132" s="1253" t="s">
        <v>199</v>
      </c>
      <c r="L132" s="299" t="s">
        <v>200</v>
      </c>
      <c r="M132" s="1561"/>
      <c r="N132" s="1561"/>
      <c r="O132" s="1561"/>
      <c r="P132" s="1868" t="s">
        <v>194</v>
      </c>
      <c r="Q132" s="1869"/>
    </row>
    <row r="133" spans="2:17" ht="60">
      <c r="B133" s="1539"/>
      <c r="C133" s="1563"/>
      <c r="D133" s="1563"/>
      <c r="E133" s="1561"/>
      <c r="F133" s="1563"/>
      <c r="G133" s="1563"/>
      <c r="H133" s="1836"/>
      <c r="I133" s="1563"/>
      <c r="J133" s="217" t="s">
        <v>201</v>
      </c>
      <c r="K133" s="1253" t="s">
        <v>202</v>
      </c>
      <c r="L133" s="299" t="s">
        <v>203</v>
      </c>
      <c r="M133" s="1561"/>
      <c r="N133" s="1561"/>
      <c r="O133" s="1561"/>
      <c r="P133" s="1865"/>
      <c r="Q133" s="1865"/>
    </row>
    <row r="134" spans="2:17" ht="60">
      <c r="B134" s="1539"/>
      <c r="C134" s="1563"/>
      <c r="D134" s="1564"/>
      <c r="E134" s="1562"/>
      <c r="F134" s="1564"/>
      <c r="G134" s="1564"/>
      <c r="H134" s="1819"/>
      <c r="I134" s="1564"/>
      <c r="J134" s="217" t="s">
        <v>204</v>
      </c>
      <c r="K134" s="1253" t="s">
        <v>205</v>
      </c>
      <c r="L134" s="299" t="s">
        <v>206</v>
      </c>
      <c r="M134" s="1562"/>
      <c r="N134" s="1562"/>
      <c r="O134" s="1562"/>
      <c r="P134" s="1868" t="s">
        <v>194</v>
      </c>
      <c r="Q134" s="1869"/>
    </row>
    <row r="135" spans="2:17" ht="30">
      <c r="B135" s="1271" t="s">
        <v>207</v>
      </c>
      <c r="C135" s="265"/>
      <c r="D135" s="836" t="s">
        <v>208</v>
      </c>
      <c r="E135" s="836">
        <v>1061707410</v>
      </c>
      <c r="F135" s="836" t="s">
        <v>209</v>
      </c>
      <c r="G135" s="836" t="s">
        <v>210</v>
      </c>
      <c r="H135" s="836" t="s">
        <v>211</v>
      </c>
      <c r="I135" s="294"/>
      <c r="J135" s="217"/>
      <c r="K135" s="217"/>
      <c r="L135" s="217"/>
      <c r="M135" s="1271" t="s">
        <v>5</v>
      </c>
      <c r="N135" s="1271" t="s">
        <v>5</v>
      </c>
      <c r="O135" s="1271" t="s">
        <v>5</v>
      </c>
      <c r="P135" s="1601" t="s">
        <v>212</v>
      </c>
      <c r="Q135" s="1601"/>
    </row>
    <row r="136" spans="2:17" ht="60">
      <c r="B136" s="1870" t="s">
        <v>213</v>
      </c>
      <c r="C136" s="1567"/>
      <c r="D136" s="1565" t="s">
        <v>214</v>
      </c>
      <c r="E136" s="1560">
        <v>79818704</v>
      </c>
      <c r="F136" s="1565" t="s">
        <v>215</v>
      </c>
      <c r="G136" s="1560" t="s">
        <v>216</v>
      </c>
      <c r="H136" s="1818" t="s">
        <v>217</v>
      </c>
      <c r="I136" s="1560"/>
      <c r="J136" s="217" t="s">
        <v>218</v>
      </c>
      <c r="K136" s="217" t="s">
        <v>219</v>
      </c>
      <c r="L136" s="1253" t="s">
        <v>220</v>
      </c>
      <c r="M136" s="1560" t="s">
        <v>5</v>
      </c>
      <c r="N136" s="1560" t="s">
        <v>5</v>
      </c>
      <c r="O136" s="1560" t="s">
        <v>5</v>
      </c>
      <c r="P136" s="1568"/>
      <c r="Q136" s="1569"/>
    </row>
    <row r="137" spans="2:17" ht="60">
      <c r="B137" s="1871"/>
      <c r="C137" s="1567"/>
      <c r="D137" s="1563"/>
      <c r="E137" s="1561"/>
      <c r="F137" s="1563"/>
      <c r="G137" s="1561"/>
      <c r="H137" s="1836"/>
      <c r="I137" s="1561"/>
      <c r="J137" s="404" t="s">
        <v>221</v>
      </c>
      <c r="K137" s="404" t="s">
        <v>222</v>
      </c>
      <c r="L137" s="1272" t="s">
        <v>223</v>
      </c>
      <c r="M137" s="1561"/>
      <c r="N137" s="1561"/>
      <c r="O137" s="1561"/>
      <c r="P137" s="1570"/>
      <c r="Q137" s="1571"/>
    </row>
    <row r="138" spans="2:17">
      <c r="B138" s="1871"/>
      <c r="C138" s="1567"/>
      <c r="D138" s="1563"/>
      <c r="E138" s="1561"/>
      <c r="F138" s="1563"/>
      <c r="G138" s="1561"/>
      <c r="H138" s="1836"/>
      <c r="I138" s="1561"/>
      <c r="J138" s="1560" t="s">
        <v>224</v>
      </c>
      <c r="K138" s="1565" t="s">
        <v>225</v>
      </c>
      <c r="L138" s="1565" t="s">
        <v>226</v>
      </c>
      <c r="M138" s="1561"/>
      <c r="N138" s="1561"/>
      <c r="O138" s="1561"/>
      <c r="P138" s="1570"/>
      <c r="Q138" s="1571"/>
    </row>
    <row r="139" spans="2:17">
      <c r="B139" s="1871"/>
      <c r="C139" s="1567"/>
      <c r="D139" s="1563"/>
      <c r="E139" s="1561"/>
      <c r="F139" s="1563"/>
      <c r="G139" s="1561"/>
      <c r="H139" s="1836"/>
      <c r="I139" s="1561"/>
      <c r="J139" s="1561"/>
      <c r="K139" s="1563"/>
      <c r="L139" s="1563"/>
      <c r="M139" s="1561"/>
      <c r="N139" s="1561"/>
      <c r="O139" s="1561"/>
      <c r="P139" s="1570"/>
      <c r="Q139" s="1571"/>
    </row>
    <row r="140" spans="2:17">
      <c r="B140" s="1872"/>
      <c r="C140" s="1567"/>
      <c r="D140" s="1564"/>
      <c r="E140" s="1562"/>
      <c r="F140" s="1564"/>
      <c r="G140" s="1562"/>
      <c r="H140" s="1819"/>
      <c r="I140" s="1562"/>
      <c r="J140" s="1562"/>
      <c r="K140" s="1564"/>
      <c r="L140" s="1564"/>
      <c r="M140" s="1562"/>
      <c r="N140" s="1562"/>
      <c r="O140" s="1562"/>
      <c r="P140" s="1572"/>
      <c r="Q140" s="1573"/>
    </row>
    <row r="141" spans="2:17">
      <c r="B141" s="1253"/>
      <c r="C141" s="265"/>
      <c r="D141" s="1253"/>
      <c r="E141" s="265"/>
      <c r="F141" s="217"/>
      <c r="G141" s="265"/>
      <c r="H141" s="265"/>
      <c r="I141" s="265"/>
      <c r="J141" s="265"/>
      <c r="K141" s="265"/>
      <c r="L141" s="265"/>
      <c r="M141" s="265"/>
      <c r="N141" s="265"/>
      <c r="O141" s="265"/>
      <c r="P141" s="265"/>
      <c r="Q141" s="265"/>
    </row>
    <row r="142" spans="2:17">
      <c r="B142" s="1253"/>
      <c r="C142" s="257"/>
      <c r="D142" s="1333"/>
      <c r="E142" s="257"/>
      <c r="F142" s="456"/>
      <c r="G142" s="257"/>
      <c r="H142" s="257"/>
      <c r="I142" s="257"/>
      <c r="J142" s="257"/>
      <c r="K142" s="257"/>
      <c r="L142" s="257"/>
      <c r="M142" s="257"/>
      <c r="N142" s="257"/>
      <c r="O142" s="257"/>
      <c r="P142" s="257"/>
      <c r="Q142" s="257"/>
    </row>
    <row r="143" spans="2:17" ht="15.75" thickBot="1">
      <c r="B143" s="217"/>
    </row>
    <row r="144" spans="2:17" ht="30">
      <c r="B144" s="1283" t="s">
        <v>17</v>
      </c>
      <c r="C144" s="1283" t="s">
        <v>157</v>
      </c>
      <c r="D144" s="1309" t="s">
        <v>158</v>
      </c>
      <c r="E144" s="1283" t="s">
        <v>28</v>
      </c>
      <c r="F144" s="25" t="s">
        <v>228</v>
      </c>
      <c r="G144" s="26"/>
    </row>
    <row r="145" spans="2:7" ht="108">
      <c r="B145" s="1783" t="s">
        <v>229</v>
      </c>
      <c r="C145" s="311" t="s">
        <v>230</v>
      </c>
      <c r="D145" s="1253">
        <v>25</v>
      </c>
      <c r="E145" s="1271">
        <v>0</v>
      </c>
      <c r="F145" s="1873">
        <f>+E145+E146+E147</f>
        <v>0</v>
      </c>
      <c r="G145" s="27"/>
    </row>
    <row r="146" spans="2:7" ht="96">
      <c r="B146" s="1783"/>
      <c r="C146" s="311" t="s">
        <v>231</v>
      </c>
      <c r="D146" s="1253">
        <v>25</v>
      </c>
      <c r="E146" s="1271">
        <v>0</v>
      </c>
      <c r="F146" s="1874"/>
      <c r="G146" s="27"/>
    </row>
    <row r="147" spans="2:7" ht="60">
      <c r="B147" s="1783"/>
      <c r="C147" s="311" t="s">
        <v>232</v>
      </c>
      <c r="D147" s="1253">
        <v>10</v>
      </c>
      <c r="E147" s="1271">
        <v>0</v>
      </c>
      <c r="F147" s="1875"/>
      <c r="G147" s="27"/>
    </row>
    <row r="148" spans="2:7">
      <c r="C148"/>
    </row>
    <row r="151" spans="2:7">
      <c r="B151" s="8" t="s">
        <v>233</v>
      </c>
    </row>
    <row r="154" spans="2:7">
      <c r="B154" s="264" t="s">
        <v>17</v>
      </c>
      <c r="C154" s="264" t="s">
        <v>27</v>
      </c>
      <c r="D154" s="1309" t="s">
        <v>28</v>
      </c>
      <c r="E154" s="1283" t="s">
        <v>29</v>
      </c>
    </row>
    <row r="155" spans="2:7" ht="28.5">
      <c r="B155" s="269" t="s">
        <v>1076</v>
      </c>
      <c r="C155" s="270">
        <v>40</v>
      </c>
      <c r="D155" s="1253">
        <f>+E118</f>
        <v>0</v>
      </c>
      <c r="E155" s="1560">
        <f>+D155+D156</f>
        <v>0</v>
      </c>
    </row>
    <row r="156" spans="2:7" ht="42.75">
      <c r="B156" s="269" t="s">
        <v>1077</v>
      </c>
      <c r="C156" s="270">
        <v>60</v>
      </c>
      <c r="D156" s="1253">
        <f>+F145</f>
        <v>0</v>
      </c>
      <c r="E156" s="1562"/>
    </row>
  </sheetData>
  <mergeCells count="125">
    <mergeCell ref="B145:B147"/>
    <mergeCell ref="F145:F147"/>
    <mergeCell ref="E155:E156"/>
    <mergeCell ref="N136:N140"/>
    <mergeCell ref="O136:O140"/>
    <mergeCell ref="P136:Q140"/>
    <mergeCell ref="J138:J140"/>
    <mergeCell ref="K138:K140"/>
    <mergeCell ref="L138:L140"/>
    <mergeCell ref="P135:Q135"/>
    <mergeCell ref="B136:B140"/>
    <mergeCell ref="C136:C140"/>
    <mergeCell ref="D136:D140"/>
    <mergeCell ref="E136:E140"/>
    <mergeCell ref="F136:F140"/>
    <mergeCell ref="G136:G140"/>
    <mergeCell ref="H136:H140"/>
    <mergeCell ref="I136:I140"/>
    <mergeCell ref="M136:M140"/>
    <mergeCell ref="N131:N134"/>
    <mergeCell ref="O131:O134"/>
    <mergeCell ref="P131:Q131"/>
    <mergeCell ref="F132:F134"/>
    <mergeCell ref="G132:G134"/>
    <mergeCell ref="H132:H134"/>
    <mergeCell ref="P132:Q132"/>
    <mergeCell ref="P133:Q133"/>
    <mergeCell ref="P134:Q134"/>
    <mergeCell ref="B131:B134"/>
    <mergeCell ref="C131:C134"/>
    <mergeCell ref="D131:D134"/>
    <mergeCell ref="E131:E134"/>
    <mergeCell ref="I131:I134"/>
    <mergeCell ref="M131:M134"/>
    <mergeCell ref="H127:H130"/>
    <mergeCell ref="I127:I130"/>
    <mergeCell ref="M127:M130"/>
    <mergeCell ref="N127:N130"/>
    <mergeCell ref="O127:O130"/>
    <mergeCell ref="P127:Q127"/>
    <mergeCell ref="P128:Q128"/>
    <mergeCell ref="P129:Q129"/>
    <mergeCell ref="P130:Q130"/>
    <mergeCell ref="E118:E120"/>
    <mergeCell ref="B123:N123"/>
    <mergeCell ref="J125:L125"/>
    <mergeCell ref="P125:Q125"/>
    <mergeCell ref="B127:B130"/>
    <mergeCell ref="C127:C130"/>
    <mergeCell ref="D127:D130"/>
    <mergeCell ref="E127:E130"/>
    <mergeCell ref="F127:F130"/>
    <mergeCell ref="G127:G130"/>
    <mergeCell ref="D94:E94"/>
    <mergeCell ref="D95:E95"/>
    <mergeCell ref="D96:E96"/>
    <mergeCell ref="D97:E97"/>
    <mergeCell ref="B99:P99"/>
    <mergeCell ref="B102:N102"/>
    <mergeCell ref="I88:I89"/>
    <mergeCell ref="M88:M89"/>
    <mergeCell ref="N88:N89"/>
    <mergeCell ref="O88:O89"/>
    <mergeCell ref="P88:Q89"/>
    <mergeCell ref="B91:N91"/>
    <mergeCell ref="N86:N87"/>
    <mergeCell ref="O86:O87"/>
    <mergeCell ref="P86:Q86"/>
    <mergeCell ref="P87:Q87"/>
    <mergeCell ref="D88:D89"/>
    <mergeCell ref="E88:E89"/>
    <mergeCell ref="F88:F89"/>
    <mergeCell ref="G88:G89"/>
    <mergeCell ref="H88:H89"/>
    <mergeCell ref="B86:B89"/>
    <mergeCell ref="C86:C89"/>
    <mergeCell ref="D86:D87"/>
    <mergeCell ref="E86:E87"/>
    <mergeCell ref="F86:F87"/>
    <mergeCell ref="G86:G87"/>
    <mergeCell ref="H86:H87"/>
    <mergeCell ref="I86:I87"/>
    <mergeCell ref="M81:M85"/>
    <mergeCell ref="F82:F85"/>
    <mergeCell ref="G82:G85"/>
    <mergeCell ref="H82:H85"/>
    <mergeCell ref="J83:J85"/>
    <mergeCell ref="M86:M87"/>
    <mergeCell ref="O69:P69"/>
    <mergeCell ref="B75:N75"/>
    <mergeCell ref="J80:L80"/>
    <mergeCell ref="P80:Q80"/>
    <mergeCell ref="B81:B85"/>
    <mergeCell ref="C81:C85"/>
    <mergeCell ref="D81:D85"/>
    <mergeCell ref="E81:E85"/>
    <mergeCell ref="I81:I85"/>
    <mergeCell ref="J81:J82"/>
    <mergeCell ref="P84:Q84"/>
    <mergeCell ref="P85:Q85"/>
    <mergeCell ref="N81:N85"/>
    <mergeCell ref="O81:O85"/>
    <mergeCell ref="P81:Q81"/>
    <mergeCell ref="P82:Q82"/>
    <mergeCell ref="P83:Q83"/>
    <mergeCell ref="O66:P66"/>
    <mergeCell ref="O67:P67"/>
    <mergeCell ref="O68:P68"/>
    <mergeCell ref="C10:E10"/>
    <mergeCell ref="B14:C21"/>
    <mergeCell ref="B22:C22"/>
    <mergeCell ref="E40:E41"/>
    <mergeCell ref="M45:N45"/>
    <mergeCell ref="B56:B57"/>
    <mergeCell ref="C56:C57"/>
    <mergeCell ref="D56:E56"/>
    <mergeCell ref="B2:P2"/>
    <mergeCell ref="B4:P4"/>
    <mergeCell ref="C6:N6"/>
    <mergeCell ref="C7:N7"/>
    <mergeCell ref="C8:N8"/>
    <mergeCell ref="C9:N9"/>
    <mergeCell ref="C60:N60"/>
    <mergeCell ref="B62:N62"/>
    <mergeCell ref="O65:P65"/>
  </mergeCells>
  <dataValidations count="2">
    <dataValidation type="list" allowBlank="1" showInputMessage="1" showErrorMessage="1" sqref="WVE983072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072 WBM983072 VRQ983072 VHU983072 UXY983072 UOC983072 UEG983072 TUK983072 TKO983072 TAS983072 SQW983072 SHA983072 RXE983072 RNI983072 RDM983072 QTQ983072 QJU983072 PZY983072 PQC983072 PGG983072 OWK983072 OMO983072 OCS983072 NSW983072 NJA983072 MZE983072 MPI983072 MFM983072 LVQ983072 LLU983072 LBY983072 KSC983072 KIG983072 JYK983072 JOO983072 JES983072 IUW983072 ILA983072 IBE983072 HRI983072 HHM983072 GXQ983072 GNU983072 GDY983072 FUC983072 FKG983072 FAK983072 EQO983072 EGS983072 DWW983072 DNA983072 DDE983072 CTI983072 CJM983072 BZQ983072 BPU983072 BFY983072 AWC983072 AMG983072 ACK983072 SO983072 IS983072 A983072 WVE917536 WLI917536 WBM917536 VRQ917536 VHU917536 UXY917536 UOC917536 UEG917536 TUK917536 TKO917536 TAS917536 SQW917536 SHA917536 RXE917536 RNI917536 RDM917536 QTQ917536 QJU917536 PZY917536 PQC917536 PGG917536 OWK917536 OMO917536 OCS917536 NSW917536 NJA917536 MZE917536 MPI917536 MFM917536 LVQ917536 LLU917536 LBY917536 KSC917536 KIG917536 JYK917536 JOO917536 JES917536 IUW917536 ILA917536 IBE917536 HRI917536 HHM917536 GXQ917536 GNU917536 GDY917536 FUC917536 FKG917536 FAK917536 EQO917536 EGS917536 DWW917536 DNA917536 DDE917536 CTI917536 CJM917536 BZQ917536 BPU917536 BFY917536 AWC917536 AMG917536 ACK917536 SO917536 IS917536 A917536 WVE852000 WLI852000 WBM852000 VRQ852000 VHU852000 UXY852000 UOC852000 UEG852000 TUK852000 TKO852000 TAS852000 SQW852000 SHA852000 RXE852000 RNI852000 RDM852000 QTQ852000 QJU852000 PZY852000 PQC852000 PGG852000 OWK852000 OMO852000 OCS852000 NSW852000 NJA852000 MZE852000 MPI852000 MFM852000 LVQ852000 LLU852000 LBY852000 KSC852000 KIG852000 JYK852000 JOO852000 JES852000 IUW852000 ILA852000 IBE852000 HRI852000 HHM852000 GXQ852000 GNU852000 GDY852000 FUC852000 FKG852000 FAK852000 EQO852000 EGS852000 DWW852000 DNA852000 DDE852000 CTI852000 CJM852000 BZQ852000 BPU852000 BFY852000 AWC852000 AMG852000 ACK852000 SO852000 IS852000 A852000 WVE786464 WLI786464 WBM786464 VRQ786464 VHU786464 UXY786464 UOC786464 UEG786464 TUK786464 TKO786464 TAS786464 SQW786464 SHA786464 RXE786464 RNI786464 RDM786464 QTQ786464 QJU786464 PZY786464 PQC786464 PGG786464 OWK786464 OMO786464 OCS786464 NSW786464 NJA786464 MZE786464 MPI786464 MFM786464 LVQ786464 LLU786464 LBY786464 KSC786464 KIG786464 JYK786464 JOO786464 JES786464 IUW786464 ILA786464 IBE786464 HRI786464 HHM786464 GXQ786464 GNU786464 GDY786464 FUC786464 FKG786464 FAK786464 EQO786464 EGS786464 DWW786464 DNA786464 DDE786464 CTI786464 CJM786464 BZQ786464 BPU786464 BFY786464 AWC786464 AMG786464 ACK786464 SO786464 IS786464 A786464 WVE720928 WLI720928 WBM720928 VRQ720928 VHU720928 UXY720928 UOC720928 UEG720928 TUK720928 TKO720928 TAS720928 SQW720928 SHA720928 RXE720928 RNI720928 RDM720928 QTQ720928 QJU720928 PZY720928 PQC720928 PGG720928 OWK720928 OMO720928 OCS720928 NSW720928 NJA720928 MZE720928 MPI720928 MFM720928 LVQ720928 LLU720928 LBY720928 KSC720928 KIG720928 JYK720928 JOO720928 JES720928 IUW720928 ILA720928 IBE720928 HRI720928 HHM720928 GXQ720928 GNU720928 GDY720928 FUC720928 FKG720928 FAK720928 EQO720928 EGS720928 DWW720928 DNA720928 DDE720928 CTI720928 CJM720928 BZQ720928 BPU720928 BFY720928 AWC720928 AMG720928 ACK720928 SO720928 IS720928 A720928 WVE655392 WLI655392 WBM655392 VRQ655392 VHU655392 UXY655392 UOC655392 UEG655392 TUK655392 TKO655392 TAS655392 SQW655392 SHA655392 RXE655392 RNI655392 RDM655392 QTQ655392 QJU655392 PZY655392 PQC655392 PGG655392 OWK655392 OMO655392 OCS655392 NSW655392 NJA655392 MZE655392 MPI655392 MFM655392 LVQ655392 LLU655392 LBY655392 KSC655392 KIG655392 JYK655392 JOO655392 JES655392 IUW655392 ILA655392 IBE655392 HRI655392 HHM655392 GXQ655392 GNU655392 GDY655392 FUC655392 FKG655392 FAK655392 EQO655392 EGS655392 DWW655392 DNA655392 DDE655392 CTI655392 CJM655392 BZQ655392 BPU655392 BFY655392 AWC655392 AMG655392 ACK655392 SO655392 IS655392 A655392 WVE589856 WLI589856 WBM589856 VRQ589856 VHU589856 UXY589856 UOC589856 UEG589856 TUK589856 TKO589856 TAS589856 SQW589856 SHA589856 RXE589856 RNI589856 RDM589856 QTQ589856 QJU589856 PZY589856 PQC589856 PGG589856 OWK589856 OMO589856 OCS589856 NSW589856 NJA589856 MZE589856 MPI589856 MFM589856 LVQ589856 LLU589856 LBY589856 KSC589856 KIG589856 JYK589856 JOO589856 JES589856 IUW589856 ILA589856 IBE589856 HRI589856 HHM589856 GXQ589856 GNU589856 GDY589856 FUC589856 FKG589856 FAK589856 EQO589856 EGS589856 DWW589856 DNA589856 DDE589856 CTI589856 CJM589856 BZQ589856 BPU589856 BFY589856 AWC589856 AMG589856 ACK589856 SO589856 IS589856 A589856 WVE524320 WLI524320 WBM524320 VRQ524320 VHU524320 UXY524320 UOC524320 UEG524320 TUK524320 TKO524320 TAS524320 SQW524320 SHA524320 RXE524320 RNI524320 RDM524320 QTQ524320 QJU524320 PZY524320 PQC524320 PGG524320 OWK524320 OMO524320 OCS524320 NSW524320 NJA524320 MZE524320 MPI524320 MFM524320 LVQ524320 LLU524320 LBY524320 KSC524320 KIG524320 JYK524320 JOO524320 JES524320 IUW524320 ILA524320 IBE524320 HRI524320 HHM524320 GXQ524320 GNU524320 GDY524320 FUC524320 FKG524320 FAK524320 EQO524320 EGS524320 DWW524320 DNA524320 DDE524320 CTI524320 CJM524320 BZQ524320 BPU524320 BFY524320 AWC524320 AMG524320 ACK524320 SO524320 IS524320 A524320 WVE458784 WLI458784 WBM458784 VRQ458784 VHU458784 UXY458784 UOC458784 UEG458784 TUK458784 TKO458784 TAS458784 SQW458784 SHA458784 RXE458784 RNI458784 RDM458784 QTQ458784 QJU458784 PZY458784 PQC458784 PGG458784 OWK458784 OMO458784 OCS458784 NSW458784 NJA458784 MZE458784 MPI458784 MFM458784 LVQ458784 LLU458784 LBY458784 KSC458784 KIG458784 JYK458784 JOO458784 JES458784 IUW458784 ILA458784 IBE458784 HRI458784 HHM458784 GXQ458784 GNU458784 GDY458784 FUC458784 FKG458784 FAK458784 EQO458784 EGS458784 DWW458784 DNA458784 DDE458784 CTI458784 CJM458784 BZQ458784 BPU458784 BFY458784 AWC458784 AMG458784 ACK458784 SO458784 IS458784 A458784 WVE393248 WLI393248 WBM393248 VRQ393248 VHU393248 UXY393248 UOC393248 UEG393248 TUK393248 TKO393248 TAS393248 SQW393248 SHA393248 RXE393248 RNI393248 RDM393248 QTQ393248 QJU393248 PZY393248 PQC393248 PGG393248 OWK393248 OMO393248 OCS393248 NSW393248 NJA393248 MZE393248 MPI393248 MFM393248 LVQ393248 LLU393248 LBY393248 KSC393248 KIG393248 JYK393248 JOO393248 JES393248 IUW393248 ILA393248 IBE393248 HRI393248 HHM393248 GXQ393248 GNU393248 GDY393248 FUC393248 FKG393248 FAK393248 EQO393248 EGS393248 DWW393248 DNA393248 DDE393248 CTI393248 CJM393248 BZQ393248 BPU393248 BFY393248 AWC393248 AMG393248 ACK393248 SO393248 IS393248 A393248 WVE327712 WLI327712 WBM327712 VRQ327712 VHU327712 UXY327712 UOC327712 UEG327712 TUK327712 TKO327712 TAS327712 SQW327712 SHA327712 RXE327712 RNI327712 RDM327712 QTQ327712 QJU327712 PZY327712 PQC327712 PGG327712 OWK327712 OMO327712 OCS327712 NSW327712 NJA327712 MZE327712 MPI327712 MFM327712 LVQ327712 LLU327712 LBY327712 KSC327712 KIG327712 JYK327712 JOO327712 JES327712 IUW327712 ILA327712 IBE327712 HRI327712 HHM327712 GXQ327712 GNU327712 GDY327712 FUC327712 FKG327712 FAK327712 EQO327712 EGS327712 DWW327712 DNA327712 DDE327712 CTI327712 CJM327712 BZQ327712 BPU327712 BFY327712 AWC327712 AMG327712 ACK327712 SO327712 IS327712 A327712 WVE262176 WLI262176 WBM262176 VRQ262176 VHU262176 UXY262176 UOC262176 UEG262176 TUK262176 TKO262176 TAS262176 SQW262176 SHA262176 RXE262176 RNI262176 RDM262176 QTQ262176 QJU262176 PZY262176 PQC262176 PGG262176 OWK262176 OMO262176 OCS262176 NSW262176 NJA262176 MZE262176 MPI262176 MFM262176 LVQ262176 LLU262176 LBY262176 KSC262176 KIG262176 JYK262176 JOO262176 JES262176 IUW262176 ILA262176 IBE262176 HRI262176 HHM262176 GXQ262176 GNU262176 GDY262176 FUC262176 FKG262176 FAK262176 EQO262176 EGS262176 DWW262176 DNA262176 DDE262176 CTI262176 CJM262176 BZQ262176 BPU262176 BFY262176 AWC262176 AMG262176 ACK262176 SO262176 IS262176 A262176 WVE196640 WLI196640 WBM196640 VRQ196640 VHU196640 UXY196640 UOC196640 UEG196640 TUK196640 TKO196640 TAS196640 SQW196640 SHA196640 RXE196640 RNI196640 RDM196640 QTQ196640 QJU196640 PZY196640 PQC196640 PGG196640 OWK196640 OMO196640 OCS196640 NSW196640 NJA196640 MZE196640 MPI196640 MFM196640 LVQ196640 LLU196640 LBY196640 KSC196640 KIG196640 JYK196640 JOO196640 JES196640 IUW196640 ILA196640 IBE196640 HRI196640 HHM196640 GXQ196640 GNU196640 GDY196640 FUC196640 FKG196640 FAK196640 EQO196640 EGS196640 DWW196640 DNA196640 DDE196640 CTI196640 CJM196640 BZQ196640 BPU196640 BFY196640 AWC196640 AMG196640 ACK196640 SO196640 IS196640 A196640 WVE131104 WLI131104 WBM131104 VRQ131104 VHU131104 UXY131104 UOC131104 UEG131104 TUK131104 TKO131104 TAS131104 SQW131104 SHA131104 RXE131104 RNI131104 RDM131104 QTQ131104 QJU131104 PZY131104 PQC131104 PGG131104 OWK131104 OMO131104 OCS131104 NSW131104 NJA131104 MZE131104 MPI131104 MFM131104 LVQ131104 LLU131104 LBY131104 KSC131104 KIG131104 JYK131104 JOO131104 JES131104 IUW131104 ILA131104 IBE131104 HRI131104 HHM131104 GXQ131104 GNU131104 GDY131104 FUC131104 FKG131104 FAK131104 EQO131104 EGS131104 DWW131104 DNA131104 DDE131104 CTI131104 CJM131104 BZQ131104 BPU131104 BFY131104 AWC131104 AMG131104 ACK131104 SO131104 IS131104 A131104 WVE65568 WLI65568 WBM65568 VRQ65568 VHU65568 UXY65568 UOC65568 UEG65568 TUK65568 TKO65568 TAS65568 SQW65568 SHA65568 RXE65568 RNI65568 RDM65568 QTQ65568 QJU65568 PZY65568 PQC65568 PGG65568 OWK65568 OMO65568 OCS65568 NSW65568 NJA65568 MZE65568 MPI65568 MFM65568 LVQ65568 LLU65568 LBY65568 KSC65568 KIG65568 JYK65568 JOO65568 JES65568 IUW65568 ILA65568 IBE65568 HRI65568 HHM65568 GXQ65568 GNU65568 GDY65568 FUC65568 FKG65568 FAK65568 EQO65568 EGS65568 DWW65568 DNA65568 DDE65568 CTI65568 CJM65568 BZQ65568 BPU65568 BFY65568 AWC65568 AMG65568 ACK65568 SO65568 IS65568 A65568">
      <formula1>"1,2,3,4,5"</formula1>
    </dataValidation>
    <dataValidation type="decimal" allowBlank="1" showInputMessage="1" showErrorMessage="1" sqref="WVH983072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072 VRT983072 VHX983072 UYB983072 UOF983072 UEJ983072 TUN983072 TKR983072 TAV983072 SQZ983072 SHD983072 RXH983072 RNL983072 RDP983072 QTT983072 QJX983072 QAB983072 PQF983072 PGJ983072 OWN983072 OMR983072 OCV983072 NSZ983072 NJD983072 MZH983072 MPL983072 MFP983072 LVT983072 LLX983072 LCB983072 KSF983072 KIJ983072 JYN983072 JOR983072 JEV983072 IUZ983072 ILD983072 IBH983072 HRL983072 HHP983072 GXT983072 GNX983072 GEB983072 FUF983072 FKJ983072 FAN983072 EQR983072 EGV983072 DWZ983072 DND983072 DDH983072 CTL983072 CJP983072 BZT983072 BPX983072 BGB983072 AWF983072 AMJ983072 ACN983072 SR983072 IV983072 C983072 WVH917536 WLL917536 WBP917536 VRT917536 VHX917536 UYB917536 UOF917536 UEJ917536 TUN917536 TKR917536 TAV917536 SQZ917536 SHD917536 RXH917536 RNL917536 RDP917536 QTT917536 QJX917536 QAB917536 PQF917536 PGJ917536 OWN917536 OMR917536 OCV917536 NSZ917536 NJD917536 MZH917536 MPL917536 MFP917536 LVT917536 LLX917536 LCB917536 KSF917536 KIJ917536 JYN917536 JOR917536 JEV917536 IUZ917536 ILD917536 IBH917536 HRL917536 HHP917536 GXT917536 GNX917536 GEB917536 FUF917536 FKJ917536 FAN917536 EQR917536 EGV917536 DWZ917536 DND917536 DDH917536 CTL917536 CJP917536 BZT917536 BPX917536 BGB917536 AWF917536 AMJ917536 ACN917536 SR917536 IV917536 C917536 WVH852000 WLL852000 WBP852000 VRT852000 VHX852000 UYB852000 UOF852000 UEJ852000 TUN852000 TKR852000 TAV852000 SQZ852000 SHD852000 RXH852000 RNL852000 RDP852000 QTT852000 QJX852000 QAB852000 PQF852000 PGJ852000 OWN852000 OMR852000 OCV852000 NSZ852000 NJD852000 MZH852000 MPL852000 MFP852000 LVT852000 LLX852000 LCB852000 KSF852000 KIJ852000 JYN852000 JOR852000 JEV852000 IUZ852000 ILD852000 IBH852000 HRL852000 HHP852000 GXT852000 GNX852000 GEB852000 FUF852000 FKJ852000 FAN852000 EQR852000 EGV852000 DWZ852000 DND852000 DDH852000 CTL852000 CJP852000 BZT852000 BPX852000 BGB852000 AWF852000 AMJ852000 ACN852000 SR852000 IV852000 C852000 WVH786464 WLL786464 WBP786464 VRT786464 VHX786464 UYB786464 UOF786464 UEJ786464 TUN786464 TKR786464 TAV786464 SQZ786464 SHD786464 RXH786464 RNL786464 RDP786464 QTT786464 QJX786464 QAB786464 PQF786464 PGJ786464 OWN786464 OMR786464 OCV786464 NSZ786464 NJD786464 MZH786464 MPL786464 MFP786464 LVT786464 LLX786464 LCB786464 KSF786464 KIJ786464 JYN786464 JOR786464 JEV786464 IUZ786464 ILD786464 IBH786464 HRL786464 HHP786464 GXT786464 GNX786464 GEB786464 FUF786464 FKJ786464 FAN786464 EQR786464 EGV786464 DWZ786464 DND786464 DDH786464 CTL786464 CJP786464 BZT786464 BPX786464 BGB786464 AWF786464 AMJ786464 ACN786464 SR786464 IV786464 C786464 WVH720928 WLL720928 WBP720928 VRT720928 VHX720928 UYB720928 UOF720928 UEJ720928 TUN720928 TKR720928 TAV720928 SQZ720928 SHD720928 RXH720928 RNL720928 RDP720928 QTT720928 QJX720928 QAB720928 PQF720928 PGJ720928 OWN720928 OMR720928 OCV720928 NSZ720928 NJD720928 MZH720928 MPL720928 MFP720928 LVT720928 LLX720928 LCB720928 KSF720928 KIJ720928 JYN720928 JOR720928 JEV720928 IUZ720928 ILD720928 IBH720928 HRL720928 HHP720928 GXT720928 GNX720928 GEB720928 FUF720928 FKJ720928 FAN720928 EQR720928 EGV720928 DWZ720928 DND720928 DDH720928 CTL720928 CJP720928 BZT720928 BPX720928 BGB720928 AWF720928 AMJ720928 ACN720928 SR720928 IV720928 C720928 WVH655392 WLL655392 WBP655392 VRT655392 VHX655392 UYB655392 UOF655392 UEJ655392 TUN655392 TKR655392 TAV655392 SQZ655392 SHD655392 RXH655392 RNL655392 RDP655392 QTT655392 QJX655392 QAB655392 PQF655392 PGJ655392 OWN655392 OMR655392 OCV655392 NSZ655392 NJD655392 MZH655392 MPL655392 MFP655392 LVT655392 LLX655392 LCB655392 KSF655392 KIJ655392 JYN655392 JOR655392 JEV655392 IUZ655392 ILD655392 IBH655392 HRL655392 HHP655392 GXT655392 GNX655392 GEB655392 FUF655392 FKJ655392 FAN655392 EQR655392 EGV655392 DWZ655392 DND655392 DDH655392 CTL655392 CJP655392 BZT655392 BPX655392 BGB655392 AWF655392 AMJ655392 ACN655392 SR655392 IV655392 C655392 WVH589856 WLL589856 WBP589856 VRT589856 VHX589856 UYB589856 UOF589856 UEJ589856 TUN589856 TKR589856 TAV589856 SQZ589856 SHD589856 RXH589856 RNL589856 RDP589856 QTT589856 QJX589856 QAB589856 PQF589856 PGJ589856 OWN589856 OMR589856 OCV589856 NSZ589856 NJD589856 MZH589856 MPL589856 MFP589856 LVT589856 LLX589856 LCB589856 KSF589856 KIJ589856 JYN589856 JOR589856 JEV589856 IUZ589856 ILD589856 IBH589856 HRL589856 HHP589856 GXT589856 GNX589856 GEB589856 FUF589856 FKJ589856 FAN589856 EQR589856 EGV589856 DWZ589856 DND589856 DDH589856 CTL589856 CJP589856 BZT589856 BPX589856 BGB589856 AWF589856 AMJ589856 ACN589856 SR589856 IV589856 C589856 WVH524320 WLL524320 WBP524320 VRT524320 VHX524320 UYB524320 UOF524320 UEJ524320 TUN524320 TKR524320 TAV524320 SQZ524320 SHD524320 RXH524320 RNL524320 RDP524320 QTT524320 QJX524320 QAB524320 PQF524320 PGJ524320 OWN524320 OMR524320 OCV524320 NSZ524320 NJD524320 MZH524320 MPL524320 MFP524320 LVT524320 LLX524320 LCB524320 KSF524320 KIJ524320 JYN524320 JOR524320 JEV524320 IUZ524320 ILD524320 IBH524320 HRL524320 HHP524320 GXT524320 GNX524320 GEB524320 FUF524320 FKJ524320 FAN524320 EQR524320 EGV524320 DWZ524320 DND524320 DDH524320 CTL524320 CJP524320 BZT524320 BPX524320 BGB524320 AWF524320 AMJ524320 ACN524320 SR524320 IV524320 C524320 WVH458784 WLL458784 WBP458784 VRT458784 VHX458784 UYB458784 UOF458784 UEJ458784 TUN458784 TKR458784 TAV458784 SQZ458784 SHD458784 RXH458784 RNL458784 RDP458784 QTT458784 QJX458784 QAB458784 PQF458784 PGJ458784 OWN458784 OMR458784 OCV458784 NSZ458784 NJD458784 MZH458784 MPL458784 MFP458784 LVT458784 LLX458784 LCB458784 KSF458784 KIJ458784 JYN458784 JOR458784 JEV458784 IUZ458784 ILD458784 IBH458784 HRL458784 HHP458784 GXT458784 GNX458784 GEB458784 FUF458784 FKJ458784 FAN458784 EQR458784 EGV458784 DWZ458784 DND458784 DDH458784 CTL458784 CJP458784 BZT458784 BPX458784 BGB458784 AWF458784 AMJ458784 ACN458784 SR458784 IV458784 C458784 WVH393248 WLL393248 WBP393248 VRT393248 VHX393248 UYB393248 UOF393248 UEJ393248 TUN393248 TKR393248 TAV393248 SQZ393248 SHD393248 RXH393248 RNL393248 RDP393248 QTT393248 QJX393248 QAB393248 PQF393248 PGJ393248 OWN393248 OMR393248 OCV393248 NSZ393248 NJD393248 MZH393248 MPL393248 MFP393248 LVT393248 LLX393248 LCB393248 KSF393248 KIJ393248 JYN393248 JOR393248 JEV393248 IUZ393248 ILD393248 IBH393248 HRL393248 HHP393248 GXT393248 GNX393248 GEB393248 FUF393248 FKJ393248 FAN393248 EQR393248 EGV393248 DWZ393248 DND393248 DDH393248 CTL393248 CJP393248 BZT393248 BPX393248 BGB393248 AWF393248 AMJ393248 ACN393248 SR393248 IV393248 C393248 WVH327712 WLL327712 WBP327712 VRT327712 VHX327712 UYB327712 UOF327712 UEJ327712 TUN327712 TKR327712 TAV327712 SQZ327712 SHD327712 RXH327712 RNL327712 RDP327712 QTT327712 QJX327712 QAB327712 PQF327712 PGJ327712 OWN327712 OMR327712 OCV327712 NSZ327712 NJD327712 MZH327712 MPL327712 MFP327712 LVT327712 LLX327712 LCB327712 KSF327712 KIJ327712 JYN327712 JOR327712 JEV327712 IUZ327712 ILD327712 IBH327712 HRL327712 HHP327712 GXT327712 GNX327712 GEB327712 FUF327712 FKJ327712 FAN327712 EQR327712 EGV327712 DWZ327712 DND327712 DDH327712 CTL327712 CJP327712 BZT327712 BPX327712 BGB327712 AWF327712 AMJ327712 ACN327712 SR327712 IV327712 C327712 WVH262176 WLL262176 WBP262176 VRT262176 VHX262176 UYB262176 UOF262176 UEJ262176 TUN262176 TKR262176 TAV262176 SQZ262176 SHD262176 RXH262176 RNL262176 RDP262176 QTT262176 QJX262176 QAB262176 PQF262176 PGJ262176 OWN262176 OMR262176 OCV262176 NSZ262176 NJD262176 MZH262176 MPL262176 MFP262176 LVT262176 LLX262176 LCB262176 KSF262176 KIJ262176 JYN262176 JOR262176 JEV262176 IUZ262176 ILD262176 IBH262176 HRL262176 HHP262176 GXT262176 GNX262176 GEB262176 FUF262176 FKJ262176 FAN262176 EQR262176 EGV262176 DWZ262176 DND262176 DDH262176 CTL262176 CJP262176 BZT262176 BPX262176 BGB262176 AWF262176 AMJ262176 ACN262176 SR262176 IV262176 C262176 WVH196640 WLL196640 WBP196640 VRT196640 VHX196640 UYB196640 UOF196640 UEJ196640 TUN196640 TKR196640 TAV196640 SQZ196640 SHD196640 RXH196640 RNL196640 RDP196640 QTT196640 QJX196640 QAB196640 PQF196640 PGJ196640 OWN196640 OMR196640 OCV196640 NSZ196640 NJD196640 MZH196640 MPL196640 MFP196640 LVT196640 LLX196640 LCB196640 KSF196640 KIJ196640 JYN196640 JOR196640 JEV196640 IUZ196640 ILD196640 IBH196640 HRL196640 HHP196640 GXT196640 GNX196640 GEB196640 FUF196640 FKJ196640 FAN196640 EQR196640 EGV196640 DWZ196640 DND196640 DDH196640 CTL196640 CJP196640 BZT196640 BPX196640 BGB196640 AWF196640 AMJ196640 ACN196640 SR196640 IV196640 C196640 WVH131104 WLL131104 WBP131104 VRT131104 VHX131104 UYB131104 UOF131104 UEJ131104 TUN131104 TKR131104 TAV131104 SQZ131104 SHD131104 RXH131104 RNL131104 RDP131104 QTT131104 QJX131104 QAB131104 PQF131104 PGJ131104 OWN131104 OMR131104 OCV131104 NSZ131104 NJD131104 MZH131104 MPL131104 MFP131104 LVT131104 LLX131104 LCB131104 KSF131104 KIJ131104 JYN131104 JOR131104 JEV131104 IUZ131104 ILD131104 IBH131104 HRL131104 HHP131104 GXT131104 GNX131104 GEB131104 FUF131104 FKJ131104 FAN131104 EQR131104 EGV131104 DWZ131104 DND131104 DDH131104 CTL131104 CJP131104 BZT131104 BPX131104 BGB131104 AWF131104 AMJ131104 ACN131104 SR131104 IV131104 C131104 WVH65568 WLL65568 WBP65568 VRT65568 VHX65568 UYB65568 UOF65568 UEJ65568 TUN65568 TKR65568 TAV65568 SQZ65568 SHD65568 RXH65568 RNL65568 RDP65568 QTT65568 QJX65568 QAB65568 PQF65568 PGJ65568 OWN65568 OMR65568 OCV65568 NSZ65568 NJD65568 MZH65568 MPL65568 MFP65568 LVT65568 LLX65568 LCB65568 KSF65568 KIJ65568 JYN65568 JOR65568 JEV65568 IUZ65568 ILD65568 IBH65568 HRL65568 HHP65568 GXT65568 GNX65568 GEB65568 FUF65568 FKJ65568 FAN65568 EQR65568 EGV65568 DWZ65568 DND65568 DDH65568 CTL65568 CJP65568 BZT65568 BPX65568 BGB65568 AWF65568 AMJ65568 ACN65568 SR65568 IV65568 C65568 WLL983072">
      <formula1>0</formula1>
      <formula2>1</formula2>
    </dataValidation>
  </dataValidation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1"/>
  <sheetViews>
    <sheetView topLeftCell="A37" zoomScale="70" zoomScaleNormal="70" workbookViewId="0">
      <selection activeCell="L45" sqref="L45"/>
    </sheetView>
  </sheetViews>
  <sheetFormatPr baseColWidth="10" defaultRowHeight="15"/>
  <cols>
    <col min="1" max="1" width="7.42578125" style="28" bestFit="1" customWidth="1"/>
    <col min="2" max="2" width="102.7109375" style="28" bestFit="1" customWidth="1"/>
    <col min="3" max="3" width="24" style="837" customWidth="1"/>
    <col min="4" max="4" width="26.7109375" style="28" customWidth="1"/>
    <col min="5" max="5" width="25" style="838" customWidth="1"/>
    <col min="6" max="7" width="29.7109375" style="28" customWidth="1"/>
    <col min="8" max="8" width="24.5703125" style="28" customWidth="1"/>
    <col min="9" max="9" width="24" style="28" customWidth="1"/>
    <col min="10" max="10" width="20.28515625" style="28" customWidth="1"/>
    <col min="11" max="11" width="14.85546875" style="28" bestFit="1" customWidth="1"/>
    <col min="12" max="12" width="29.140625" style="28" customWidth="1"/>
    <col min="13" max="13" width="18.7109375" style="566" customWidth="1"/>
    <col min="14" max="14" width="22.140625" style="566" customWidth="1"/>
    <col min="15" max="15" width="26.140625" style="566" customWidth="1"/>
    <col min="16" max="16" width="19.7109375" style="566" bestFit="1" customWidth="1"/>
    <col min="17" max="17" width="32" style="566"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3879</v>
      </c>
      <c r="D6" s="1507"/>
      <c r="E6" s="1507"/>
      <c r="F6" s="1507"/>
      <c r="G6" s="1507"/>
      <c r="H6" s="1507"/>
      <c r="I6" s="1507"/>
      <c r="J6" s="1507"/>
      <c r="K6" s="1507"/>
      <c r="L6" s="1507"/>
      <c r="M6" s="1507"/>
      <c r="N6" s="1508"/>
    </row>
    <row r="7" spans="2:16" ht="15.75" thickBot="1">
      <c r="B7" s="116" t="s">
        <v>4</v>
      </c>
      <c r="C7" s="1503" t="s">
        <v>3880</v>
      </c>
      <c r="D7" s="1503"/>
      <c r="E7" s="1503"/>
      <c r="F7" s="1503"/>
      <c r="G7" s="1503"/>
      <c r="H7" s="1503"/>
      <c r="I7" s="1503"/>
      <c r="J7" s="1503"/>
      <c r="K7" s="1503"/>
      <c r="L7" s="1503"/>
      <c r="M7" s="1503"/>
      <c r="N7" s="1504"/>
    </row>
    <row r="8" spans="2:16" ht="15.75" thickBot="1">
      <c r="B8" s="116" t="s">
        <v>6</v>
      </c>
      <c r="C8" s="1503" t="s">
        <v>3881</v>
      </c>
      <c r="D8" s="1503"/>
      <c r="E8" s="1503"/>
      <c r="F8" s="1503"/>
      <c r="G8" s="1503"/>
      <c r="H8" s="1503"/>
      <c r="I8" s="1503"/>
      <c r="J8" s="1503"/>
      <c r="K8" s="1503"/>
      <c r="L8" s="1503"/>
      <c r="M8" s="1503"/>
      <c r="N8" s="1504"/>
    </row>
    <row r="9" spans="2:16" ht="15.75" thickBot="1">
      <c r="B9" s="116" t="s">
        <v>7</v>
      </c>
      <c r="C9" s="1507"/>
      <c r="D9" s="1507"/>
      <c r="E9" s="1507"/>
      <c r="F9" s="1507"/>
      <c r="G9" s="1507"/>
      <c r="H9" s="1507"/>
      <c r="I9" s="1507"/>
      <c r="J9" s="1507"/>
      <c r="K9" s="1507"/>
      <c r="L9" s="1507"/>
      <c r="M9" s="1507"/>
      <c r="N9" s="1508"/>
    </row>
    <row r="10" spans="2:16" ht="15.75" thickBot="1">
      <c r="B10" s="116" t="s">
        <v>238</v>
      </c>
      <c r="C10" s="1514">
        <v>8</v>
      </c>
      <c r="D10" s="1514"/>
      <c r="E10" s="1515"/>
      <c r="F10" s="32"/>
      <c r="G10" s="32"/>
      <c r="H10" s="32"/>
      <c r="I10" s="32"/>
      <c r="J10" s="32"/>
      <c r="K10" s="32"/>
      <c r="L10" s="32"/>
      <c r="M10" s="1267"/>
      <c r="N10" s="1268"/>
    </row>
    <row r="11" spans="2:16" ht="15.75" thickBot="1">
      <c r="B11" s="117" t="s">
        <v>8</v>
      </c>
      <c r="C11" s="839">
        <v>41989</v>
      </c>
      <c r="D11" s="35"/>
      <c r="E11" s="840"/>
      <c r="F11" s="35"/>
      <c r="G11" s="35"/>
      <c r="H11" s="35"/>
      <c r="I11" s="35"/>
      <c r="J11" s="35"/>
      <c r="K11" s="35"/>
      <c r="L11" s="35"/>
      <c r="M11" s="35"/>
      <c r="N11" s="37"/>
    </row>
    <row r="12" spans="2:16">
      <c r="B12" s="94"/>
      <c r="C12" s="841"/>
      <c r="D12" s="96"/>
      <c r="E12" s="842"/>
      <c r="F12" s="96"/>
      <c r="G12" s="96"/>
      <c r="H12" s="96"/>
      <c r="I12" s="39"/>
      <c r="J12" s="39"/>
      <c r="K12" s="39"/>
      <c r="L12" s="39"/>
      <c r="N12" s="96"/>
    </row>
    <row r="13" spans="2:16">
      <c r="I13" s="39"/>
      <c r="J13" s="39"/>
      <c r="K13" s="39"/>
      <c r="L13" s="39"/>
      <c r="N13" s="843"/>
    </row>
    <row r="14" spans="2:16" ht="45.75" customHeight="1">
      <c r="B14" s="1516" t="s">
        <v>9</v>
      </c>
      <c r="C14" s="1516"/>
      <c r="D14" s="1265" t="s">
        <v>10</v>
      </c>
      <c r="E14" s="844" t="s">
        <v>11</v>
      </c>
      <c r="F14" s="1265" t="s">
        <v>12</v>
      </c>
      <c r="G14" s="148"/>
      <c r="I14" s="41"/>
      <c r="J14" s="41"/>
      <c r="K14" s="41"/>
      <c r="L14" s="41"/>
      <c r="M14" s="845"/>
      <c r="N14" s="843"/>
    </row>
    <row r="15" spans="2:16">
      <c r="B15" s="1516"/>
      <c r="C15" s="1516"/>
      <c r="D15" s="1265">
        <v>8</v>
      </c>
      <c r="E15" s="846">
        <v>2409876274</v>
      </c>
      <c r="F15" s="149">
        <v>1154</v>
      </c>
      <c r="G15" s="150"/>
      <c r="H15" s="46"/>
      <c r="I15" s="39"/>
      <c r="J15" s="39"/>
      <c r="K15" s="39"/>
      <c r="L15" s="39"/>
      <c r="N15" s="847"/>
    </row>
    <row r="16" spans="2:16" ht="15.75" thickBot="1">
      <c r="B16" s="1517" t="s">
        <v>13</v>
      </c>
      <c r="C16" s="1518"/>
      <c r="D16" s="1265"/>
      <c r="E16" s="848">
        <f>SUM(E15:E15)</f>
        <v>2409876274</v>
      </c>
      <c r="F16" s="848">
        <f>SUM(F15:F15)</f>
        <v>1154</v>
      </c>
      <c r="G16" s="150"/>
      <c r="H16" s="46"/>
      <c r="I16" s="39"/>
      <c r="J16" s="39"/>
      <c r="K16" s="39"/>
      <c r="L16" s="39"/>
      <c r="N16" s="847"/>
    </row>
    <row r="17" spans="1:14" ht="45.75" thickBot="1">
      <c r="A17" s="48"/>
      <c r="B17" s="49" t="s">
        <v>14</v>
      </c>
      <c r="C17" s="849" t="s">
        <v>15</v>
      </c>
      <c r="E17" s="850"/>
      <c r="F17" s="41"/>
      <c r="G17" s="41"/>
      <c r="H17" s="41"/>
      <c r="I17" s="50"/>
      <c r="J17" s="50"/>
      <c r="K17" s="50"/>
      <c r="L17" s="50"/>
      <c r="M17" s="851"/>
    </row>
    <row r="18" spans="1:14" ht="15.75" thickBot="1">
      <c r="A18" s="51">
        <v>1</v>
      </c>
      <c r="C18" s="852">
        <f>F16*80%</f>
        <v>923.2</v>
      </c>
      <c r="D18" s="195"/>
      <c r="E18" s="853">
        <f>E16</f>
        <v>2409876274</v>
      </c>
      <c r="F18" s="546"/>
      <c r="G18" s="7"/>
      <c r="H18" s="7"/>
      <c r="I18" s="53"/>
      <c r="J18" s="53"/>
      <c r="K18" s="53"/>
      <c r="L18" s="53"/>
      <c r="M18" s="854"/>
    </row>
    <row r="19" spans="1:14">
      <c r="A19" s="142"/>
      <c r="C19" s="855"/>
      <c r="D19" s="45"/>
      <c r="E19" s="856"/>
      <c r="F19" s="7"/>
      <c r="G19" s="7"/>
      <c r="H19" s="7"/>
      <c r="I19" s="53"/>
      <c r="J19" s="53"/>
      <c r="K19" s="53"/>
      <c r="L19" s="53"/>
      <c r="M19" s="854"/>
    </row>
    <row r="20" spans="1:14">
      <c r="A20" s="142"/>
      <c r="C20" s="855"/>
      <c r="D20" s="45"/>
      <c r="E20" s="856"/>
      <c r="F20" s="7"/>
      <c r="G20" s="7"/>
      <c r="H20" s="7"/>
      <c r="I20" s="53"/>
      <c r="J20" s="53"/>
      <c r="K20" s="53"/>
      <c r="L20" s="53"/>
      <c r="M20" s="854"/>
    </row>
    <row r="21" spans="1:14">
      <c r="A21" s="142"/>
      <c r="B21" s="8" t="s">
        <v>16</v>
      </c>
      <c r="C21" s="857"/>
      <c r="D21" s="57"/>
      <c r="E21" s="858"/>
      <c r="F21" s="57"/>
      <c r="G21" s="57"/>
      <c r="H21" s="57"/>
      <c r="I21" s="39"/>
      <c r="J21" s="39"/>
      <c r="K21" s="39"/>
      <c r="L21" s="39"/>
      <c r="N21" s="843"/>
    </row>
    <row r="22" spans="1:14">
      <c r="A22" s="142"/>
      <c r="B22" s="57"/>
      <c r="C22" s="857"/>
      <c r="D22" s="57"/>
      <c r="E22" s="858"/>
      <c r="F22" s="57"/>
      <c r="G22" s="57"/>
      <c r="H22" s="57"/>
      <c r="I22" s="39"/>
      <c r="J22" s="39"/>
      <c r="K22" s="39"/>
      <c r="L22" s="39"/>
      <c r="N22" s="843"/>
    </row>
    <row r="23" spans="1:14">
      <c r="A23" s="142"/>
      <c r="B23" s="1309" t="s">
        <v>17</v>
      </c>
      <c r="C23" s="859" t="s">
        <v>18</v>
      </c>
      <c r="D23" s="1309" t="s">
        <v>19</v>
      </c>
      <c r="E23" s="858"/>
      <c r="F23" s="57"/>
      <c r="G23" s="57"/>
      <c r="H23" s="57"/>
      <c r="I23" s="39"/>
      <c r="J23" s="39"/>
      <c r="K23" s="39"/>
      <c r="L23" s="39"/>
      <c r="N23" s="843"/>
    </row>
    <row r="24" spans="1:14">
      <c r="A24" s="142"/>
      <c r="B24" s="59" t="s">
        <v>20</v>
      </c>
      <c r="C24" s="860" t="s">
        <v>21</v>
      </c>
      <c r="D24" s="59"/>
      <c r="E24" s="858"/>
      <c r="F24" s="57"/>
      <c r="G24" s="57"/>
      <c r="H24" s="57"/>
      <c r="I24" s="39"/>
      <c r="J24" s="39"/>
      <c r="K24" s="39"/>
      <c r="L24" s="39"/>
      <c r="N24" s="843"/>
    </row>
    <row r="25" spans="1:14">
      <c r="A25" s="142"/>
      <c r="B25" s="59" t="s">
        <v>22</v>
      </c>
      <c r="C25" s="860" t="s">
        <v>21</v>
      </c>
      <c r="D25" s="59"/>
      <c r="E25" s="858"/>
      <c r="F25" s="57"/>
      <c r="G25" s="57"/>
      <c r="H25" s="57"/>
      <c r="I25" s="39"/>
      <c r="J25" s="39"/>
      <c r="K25" s="39"/>
      <c r="L25" s="39"/>
      <c r="N25" s="843"/>
    </row>
    <row r="26" spans="1:14">
      <c r="A26" s="142"/>
      <c r="B26" s="59" t="s">
        <v>23</v>
      </c>
      <c r="C26" s="860" t="s">
        <v>21</v>
      </c>
      <c r="D26" s="59"/>
      <c r="E26" s="858"/>
      <c r="F26" s="57"/>
      <c r="G26" s="57"/>
      <c r="H26" s="57"/>
      <c r="I26" s="39"/>
      <c r="J26" s="39"/>
      <c r="K26" s="39"/>
      <c r="L26" s="39"/>
      <c r="N26" s="843"/>
    </row>
    <row r="27" spans="1:14">
      <c r="A27" s="142"/>
      <c r="B27" s="59" t="s">
        <v>24</v>
      </c>
      <c r="C27" s="860" t="s">
        <v>21</v>
      </c>
      <c r="D27" s="59"/>
      <c r="E27" s="858"/>
      <c r="F27" s="57"/>
      <c r="G27" s="57"/>
      <c r="H27" s="57"/>
      <c r="I27" s="39"/>
      <c r="J27" s="39"/>
      <c r="K27" s="39"/>
      <c r="L27" s="39"/>
      <c r="N27" s="843"/>
    </row>
    <row r="28" spans="1:14">
      <c r="A28" s="142"/>
      <c r="B28" s="88" t="s">
        <v>3882</v>
      </c>
      <c r="C28" s="861" t="s">
        <v>21</v>
      </c>
      <c r="D28" s="88"/>
      <c r="E28" s="858"/>
      <c r="F28" s="57"/>
      <c r="G28" s="57"/>
      <c r="H28" s="57"/>
      <c r="I28" s="39"/>
      <c r="J28" s="39"/>
      <c r="K28" s="39"/>
      <c r="L28" s="39"/>
      <c r="N28" s="843"/>
    </row>
    <row r="29" spans="1:14">
      <c r="A29" s="142"/>
      <c r="B29" s="57"/>
      <c r="C29" s="857"/>
      <c r="D29" s="57"/>
      <c r="E29" s="858"/>
      <c r="F29" s="57"/>
      <c r="G29" s="57"/>
      <c r="H29" s="57"/>
      <c r="I29" s="39"/>
      <c r="J29" s="39"/>
      <c r="K29" s="39"/>
      <c r="L29" s="39"/>
      <c r="N29" s="843"/>
    </row>
    <row r="30" spans="1:14">
      <c r="A30" s="142"/>
      <c r="B30" s="8" t="s">
        <v>26</v>
      </c>
      <c r="C30" s="857"/>
      <c r="D30" s="57"/>
      <c r="E30" s="858"/>
      <c r="F30" s="57"/>
      <c r="G30" s="57"/>
      <c r="H30" s="57"/>
      <c r="I30" s="39"/>
      <c r="J30" s="39"/>
      <c r="K30" s="39"/>
      <c r="L30" s="39"/>
      <c r="N30" s="843"/>
    </row>
    <row r="31" spans="1:14">
      <c r="A31" s="142"/>
      <c r="B31" s="57"/>
      <c r="C31" s="857"/>
      <c r="D31" s="57"/>
      <c r="E31" s="858"/>
      <c r="F31" s="57"/>
      <c r="G31" s="57"/>
      <c r="H31" s="57"/>
      <c r="I31" s="39"/>
      <c r="J31" s="39"/>
      <c r="K31" s="39"/>
      <c r="L31" s="39"/>
      <c r="N31" s="843"/>
    </row>
    <row r="32" spans="1:14">
      <c r="A32" s="142"/>
      <c r="B32" s="57"/>
      <c r="C32" s="857"/>
      <c r="D32" s="57"/>
      <c r="E32" s="858"/>
      <c r="F32" s="57"/>
      <c r="G32" s="57"/>
      <c r="H32" s="57"/>
      <c r="I32" s="39"/>
      <c r="J32" s="39"/>
      <c r="K32" s="39"/>
      <c r="L32" s="39"/>
      <c r="N32" s="843"/>
    </row>
    <row r="33" spans="1:26">
      <c r="A33" s="142"/>
      <c r="B33" s="1309" t="s">
        <v>17</v>
      </c>
      <c r="C33" s="859" t="s">
        <v>27</v>
      </c>
      <c r="D33" s="1283" t="s">
        <v>28</v>
      </c>
      <c r="E33" s="862" t="s">
        <v>29</v>
      </c>
      <c r="F33" s="57"/>
      <c r="G33" s="57"/>
      <c r="H33" s="57"/>
      <c r="I33" s="39"/>
      <c r="J33" s="39"/>
      <c r="K33" s="39"/>
      <c r="L33" s="39"/>
      <c r="N33" s="843"/>
    </row>
    <row r="34" spans="1:26" ht="30">
      <c r="A34" s="142"/>
      <c r="B34" s="1302" t="s">
        <v>30</v>
      </c>
      <c r="C34" s="863">
        <v>40</v>
      </c>
      <c r="D34" s="864">
        <f>+D190</f>
        <v>0</v>
      </c>
      <c r="E34" s="1880">
        <f>+D34+D35</f>
        <v>10</v>
      </c>
      <c r="F34" s="57"/>
      <c r="G34" s="57"/>
      <c r="H34" s="57"/>
      <c r="I34" s="39"/>
      <c r="J34" s="39"/>
      <c r="K34" s="39"/>
      <c r="L34" s="39"/>
      <c r="N34" s="843"/>
    </row>
    <row r="35" spans="1:26" ht="45">
      <c r="A35" s="142"/>
      <c r="B35" s="1302" t="s">
        <v>31</v>
      </c>
      <c r="C35" s="863">
        <v>60</v>
      </c>
      <c r="D35" s="864">
        <f>+D191</f>
        <v>10</v>
      </c>
      <c r="E35" s="1881"/>
      <c r="F35" s="57"/>
      <c r="G35" s="57"/>
      <c r="H35" s="57"/>
      <c r="I35" s="39"/>
      <c r="J35" s="39"/>
      <c r="K35" s="39"/>
      <c r="L35" s="39"/>
      <c r="N35" s="843"/>
    </row>
    <row r="36" spans="1:26">
      <c r="A36" s="142"/>
      <c r="C36" s="855"/>
      <c r="D36" s="45"/>
      <c r="E36" s="856"/>
      <c r="F36" s="7"/>
      <c r="G36" s="7"/>
      <c r="H36" s="7"/>
      <c r="I36" s="53"/>
      <c r="J36" s="53"/>
      <c r="K36" s="53"/>
      <c r="L36" s="53"/>
      <c r="M36" s="854"/>
    </row>
    <row r="37" spans="1:26" ht="15.75" thickBot="1">
      <c r="K37" s="865"/>
      <c r="M37" s="1882"/>
      <c r="N37" s="1882"/>
    </row>
    <row r="38" spans="1:26">
      <c r="B38" s="8" t="s">
        <v>32</v>
      </c>
      <c r="M38" s="866"/>
      <c r="N38" s="866"/>
    </row>
    <row r="39" spans="1:26" ht="15.75" thickBot="1">
      <c r="M39" s="866"/>
      <c r="N39" s="866"/>
    </row>
    <row r="40" spans="1:26" s="39" customFormat="1" ht="109.5" customHeight="1">
      <c r="B40" s="11" t="s">
        <v>33</v>
      </c>
      <c r="C40" s="867" t="s">
        <v>34</v>
      </c>
      <c r="D40" s="11" t="s">
        <v>35</v>
      </c>
      <c r="E40" s="868" t="s">
        <v>36</v>
      </c>
      <c r="F40" s="11" t="s">
        <v>37</v>
      </c>
      <c r="G40" s="11" t="s">
        <v>38</v>
      </c>
      <c r="H40" s="11" t="s">
        <v>39</v>
      </c>
      <c r="I40" s="11" t="s">
        <v>40</v>
      </c>
      <c r="J40" s="11" t="s">
        <v>41</v>
      </c>
      <c r="K40" s="11" t="s">
        <v>42</v>
      </c>
      <c r="L40" s="11" t="s">
        <v>43</v>
      </c>
      <c r="M40" s="12" t="s">
        <v>44</v>
      </c>
      <c r="N40" s="11" t="s">
        <v>45</v>
      </c>
      <c r="O40" s="869" t="s">
        <v>46</v>
      </c>
      <c r="P40" s="870" t="s">
        <v>47</v>
      </c>
      <c r="Q40" s="870" t="s">
        <v>48</v>
      </c>
    </row>
    <row r="41" spans="1:26" s="1263" customFormat="1" ht="93" customHeight="1">
      <c r="A41" s="1311">
        <v>1</v>
      </c>
      <c r="B41" s="17" t="s">
        <v>3879</v>
      </c>
      <c r="C41" s="871" t="s">
        <v>3883</v>
      </c>
      <c r="D41" s="15" t="s">
        <v>340</v>
      </c>
      <c r="E41" s="155" t="s">
        <v>3884</v>
      </c>
      <c r="F41" s="872" t="s">
        <v>18</v>
      </c>
      <c r="G41" s="873" t="s">
        <v>51</v>
      </c>
      <c r="H41" s="874">
        <v>40182</v>
      </c>
      <c r="I41" s="875">
        <v>40543</v>
      </c>
      <c r="J41" s="872" t="s">
        <v>19</v>
      </c>
      <c r="K41" s="872">
        <f>(DAYS360(H41,I41))/30</f>
        <v>11.9</v>
      </c>
      <c r="L41" s="872">
        <v>0</v>
      </c>
      <c r="M41" s="872">
        <v>210</v>
      </c>
      <c r="N41" s="876" t="s">
        <v>51</v>
      </c>
      <c r="O41" s="872">
        <v>87133702</v>
      </c>
      <c r="P41" s="872">
        <v>63</v>
      </c>
      <c r="Q41" s="18"/>
      <c r="R41" s="64"/>
      <c r="S41" s="64"/>
      <c r="T41" s="64"/>
      <c r="U41" s="64"/>
      <c r="V41" s="64"/>
      <c r="W41" s="64"/>
      <c r="X41" s="64"/>
      <c r="Y41" s="64"/>
      <c r="Z41" s="64"/>
    </row>
    <row r="42" spans="1:26" s="1263" customFormat="1" ht="75">
      <c r="A42" s="1311">
        <f>+A41+1</f>
        <v>2</v>
      </c>
      <c r="B42" s="17" t="s">
        <v>3879</v>
      </c>
      <c r="C42" s="871" t="s">
        <v>3883</v>
      </c>
      <c r="D42" s="15" t="s">
        <v>340</v>
      </c>
      <c r="E42" s="155" t="s">
        <v>3885</v>
      </c>
      <c r="F42" s="872" t="s">
        <v>18</v>
      </c>
      <c r="G42" s="873" t="s">
        <v>51</v>
      </c>
      <c r="H42" s="874">
        <v>40546</v>
      </c>
      <c r="I42" s="875">
        <v>40908</v>
      </c>
      <c r="J42" s="872" t="s">
        <v>19</v>
      </c>
      <c r="K42" s="872">
        <f>(DAYS360(H42,I42))/30</f>
        <v>11.933333333333334</v>
      </c>
      <c r="L42" s="872">
        <v>0</v>
      </c>
      <c r="M42" s="872">
        <v>210</v>
      </c>
      <c r="N42" s="876" t="s">
        <v>51</v>
      </c>
      <c r="O42" s="872">
        <f>89750698+880350+3826700</f>
        <v>94457748</v>
      </c>
      <c r="P42" s="872">
        <v>64</v>
      </c>
      <c r="Q42" s="18"/>
      <c r="R42" s="64"/>
      <c r="S42" s="64"/>
      <c r="T42" s="64"/>
      <c r="U42" s="64"/>
      <c r="V42" s="64"/>
      <c r="W42" s="64"/>
      <c r="X42" s="64"/>
      <c r="Y42" s="64"/>
      <c r="Z42" s="64"/>
    </row>
    <row r="43" spans="1:26" s="1263" customFormat="1" ht="75">
      <c r="A43" s="1311">
        <f t="shared" ref="A43" si="0">+A42+1</f>
        <v>3</v>
      </c>
      <c r="B43" s="17" t="s">
        <v>3879</v>
      </c>
      <c r="C43" s="871" t="s">
        <v>3883</v>
      </c>
      <c r="D43" s="15" t="s">
        <v>340</v>
      </c>
      <c r="E43" s="155" t="s">
        <v>3886</v>
      </c>
      <c r="F43" s="872" t="s">
        <v>18</v>
      </c>
      <c r="G43" s="873" t="s">
        <v>51</v>
      </c>
      <c r="H43" s="874">
        <v>40910</v>
      </c>
      <c r="I43" s="875">
        <v>41273</v>
      </c>
      <c r="J43" s="872" t="s">
        <v>19</v>
      </c>
      <c r="K43" s="872">
        <f>(DAYS360(H43,I43))/30</f>
        <v>11.933333333333334</v>
      </c>
      <c r="L43" s="872">
        <v>0</v>
      </c>
      <c r="M43" s="872">
        <v>210</v>
      </c>
      <c r="N43" s="876" t="s">
        <v>51</v>
      </c>
      <c r="O43" s="872">
        <f>79579120+2367700+11046000</f>
        <v>92992820</v>
      </c>
      <c r="P43" s="872">
        <v>65</v>
      </c>
      <c r="Q43" s="18"/>
      <c r="R43" s="64"/>
      <c r="S43" s="64"/>
      <c r="T43" s="64"/>
      <c r="U43" s="64"/>
      <c r="V43" s="64"/>
      <c r="W43" s="64"/>
      <c r="X43" s="64"/>
      <c r="Y43" s="64"/>
      <c r="Z43" s="64"/>
    </row>
    <row r="44" spans="1:26" s="1263" customFormat="1" ht="75">
      <c r="A44" s="1311">
        <v>4</v>
      </c>
      <c r="B44" s="17" t="s">
        <v>3879</v>
      </c>
      <c r="C44" s="871" t="s">
        <v>3883</v>
      </c>
      <c r="D44" s="15" t="s">
        <v>340</v>
      </c>
      <c r="E44" s="155" t="s">
        <v>3887</v>
      </c>
      <c r="F44" s="872" t="s">
        <v>18</v>
      </c>
      <c r="G44" s="873" t="s">
        <v>51</v>
      </c>
      <c r="H44" s="874">
        <v>41276</v>
      </c>
      <c r="I44" s="875">
        <v>41639</v>
      </c>
      <c r="J44" s="872" t="s">
        <v>19</v>
      </c>
      <c r="K44" s="872">
        <f>(DAYS360(H44,I44))/30</f>
        <v>11.966666666666667</v>
      </c>
      <c r="L44" s="872">
        <v>0</v>
      </c>
      <c r="M44" s="872">
        <v>180</v>
      </c>
      <c r="N44" s="876" t="s">
        <v>51</v>
      </c>
      <c r="O44" s="872">
        <f>94300328+2230000</f>
        <v>96530328</v>
      </c>
      <c r="P44" s="872">
        <v>65</v>
      </c>
      <c r="Q44" s="18"/>
      <c r="R44" s="64"/>
      <c r="S44" s="64"/>
      <c r="T44" s="64"/>
      <c r="U44" s="64"/>
      <c r="V44" s="64"/>
      <c r="W44" s="64"/>
      <c r="X44" s="64"/>
      <c r="Y44" s="64"/>
      <c r="Z44" s="64"/>
    </row>
    <row r="45" spans="1:26" s="1263" customFormat="1" ht="28.5" customHeight="1">
      <c r="A45" s="1311">
        <v>2</v>
      </c>
      <c r="B45" s="17" t="s">
        <v>3879</v>
      </c>
      <c r="C45" s="871" t="s">
        <v>3880</v>
      </c>
      <c r="D45" s="15" t="s">
        <v>340</v>
      </c>
      <c r="E45" s="155" t="s">
        <v>3888</v>
      </c>
      <c r="F45" s="872" t="s">
        <v>18</v>
      </c>
      <c r="G45" s="873" t="s">
        <v>51</v>
      </c>
      <c r="H45" s="874">
        <v>40182</v>
      </c>
      <c r="I45" s="875">
        <v>40543</v>
      </c>
      <c r="J45" s="872" t="s">
        <v>3889</v>
      </c>
      <c r="K45" s="872">
        <v>0</v>
      </c>
      <c r="L45" s="872">
        <v>0</v>
      </c>
      <c r="M45" s="872">
        <v>150</v>
      </c>
      <c r="N45" s="876" t="s">
        <v>51</v>
      </c>
      <c r="O45" s="872">
        <v>209589960</v>
      </c>
      <c r="P45" s="872">
        <v>67</v>
      </c>
      <c r="Q45" s="1876" t="s">
        <v>3890</v>
      </c>
      <c r="R45" s="64"/>
      <c r="S45" s="64"/>
      <c r="T45" s="64"/>
      <c r="U45" s="64"/>
      <c r="V45" s="64"/>
      <c r="W45" s="64"/>
      <c r="X45" s="64"/>
      <c r="Y45" s="64"/>
      <c r="Z45" s="64"/>
    </row>
    <row r="46" spans="1:26" s="1263" customFormat="1" ht="73.5" customHeight="1">
      <c r="A46" s="1311">
        <f t="shared" ref="A46:A47" si="1">+A45+1</f>
        <v>3</v>
      </c>
      <c r="B46" s="17" t="s">
        <v>3879</v>
      </c>
      <c r="C46" s="871" t="s">
        <v>3880</v>
      </c>
      <c r="D46" s="15" t="s">
        <v>340</v>
      </c>
      <c r="E46" s="155" t="s">
        <v>3891</v>
      </c>
      <c r="F46" s="872" t="s">
        <v>18</v>
      </c>
      <c r="G46" s="873" t="s">
        <v>51</v>
      </c>
      <c r="H46" s="874">
        <v>40546</v>
      </c>
      <c r="I46" s="875">
        <v>40880</v>
      </c>
      <c r="J46" s="872" t="s">
        <v>19</v>
      </c>
      <c r="K46" s="872">
        <v>0</v>
      </c>
      <c r="L46" s="872">
        <v>0</v>
      </c>
      <c r="M46" s="872">
        <v>150</v>
      </c>
      <c r="N46" s="876" t="s">
        <v>51</v>
      </c>
      <c r="O46" s="872">
        <f>215547972+2000000</f>
        <v>217547972</v>
      </c>
      <c r="P46" s="872">
        <v>67</v>
      </c>
      <c r="Q46" s="1877"/>
      <c r="R46" s="64"/>
      <c r="S46" s="64"/>
      <c r="T46" s="64"/>
      <c r="U46" s="64"/>
      <c r="V46" s="64"/>
      <c r="W46" s="64"/>
      <c r="X46" s="64"/>
      <c r="Y46" s="64"/>
      <c r="Z46" s="64"/>
    </row>
    <row r="47" spans="1:26" s="1263" customFormat="1" ht="66.75" customHeight="1">
      <c r="A47" s="1311">
        <f t="shared" si="1"/>
        <v>4</v>
      </c>
      <c r="B47" s="17" t="s">
        <v>3879</v>
      </c>
      <c r="C47" s="871" t="s">
        <v>3880</v>
      </c>
      <c r="D47" s="15" t="s">
        <v>340</v>
      </c>
      <c r="E47" s="155" t="s">
        <v>3892</v>
      </c>
      <c r="F47" s="872" t="s">
        <v>18</v>
      </c>
      <c r="G47" s="873" t="s">
        <v>51</v>
      </c>
      <c r="H47" s="877">
        <v>40910</v>
      </c>
      <c r="I47" s="878">
        <v>41090</v>
      </c>
      <c r="J47" s="872" t="s">
        <v>19</v>
      </c>
      <c r="K47" s="872">
        <v>0</v>
      </c>
      <c r="L47" s="872">
        <v>0</v>
      </c>
      <c r="M47" s="872">
        <v>50</v>
      </c>
      <c r="N47" s="876" t="s">
        <v>51</v>
      </c>
      <c r="O47" s="872">
        <v>113170367</v>
      </c>
      <c r="P47" s="872">
        <v>68</v>
      </c>
      <c r="Q47" s="232" t="s">
        <v>3893</v>
      </c>
      <c r="R47" s="64"/>
      <c r="S47" s="64"/>
      <c r="T47" s="64"/>
      <c r="U47" s="64"/>
      <c r="V47" s="64"/>
      <c r="W47" s="64"/>
      <c r="X47" s="64"/>
      <c r="Y47" s="64"/>
      <c r="Z47" s="64"/>
    </row>
    <row r="48" spans="1:26" s="1263" customFormat="1">
      <c r="A48" s="1311"/>
      <c r="B48" s="17" t="s">
        <v>29</v>
      </c>
      <c r="C48" s="879"/>
      <c r="D48" s="15"/>
      <c r="E48" s="155"/>
      <c r="F48" s="16"/>
      <c r="G48" s="16"/>
      <c r="H48" s="16"/>
      <c r="I48" s="103"/>
      <c r="J48" s="103"/>
      <c r="K48" s="880">
        <f>SUM(K41:K47)</f>
        <v>47.733333333333334</v>
      </c>
      <c r="L48" s="109">
        <f>SUM(L41:L47)</f>
        <v>0</v>
      </c>
      <c r="M48" s="371">
        <f>SUM(M41:M47)</f>
        <v>1160</v>
      </c>
      <c r="N48" s="130">
        <f>SUM(N41:N47)</f>
        <v>0</v>
      </c>
      <c r="O48" s="881"/>
      <c r="P48" s="881"/>
      <c r="Q48" s="18"/>
    </row>
    <row r="49" spans="2:17" s="66" customFormat="1">
      <c r="C49" s="882"/>
      <c r="E49" s="883"/>
      <c r="M49" s="884"/>
      <c r="N49" s="884"/>
      <c r="O49" s="884"/>
      <c r="P49" s="884"/>
      <c r="Q49" s="884"/>
    </row>
    <row r="50" spans="2:17" s="66" customFormat="1">
      <c r="B50" s="1587" t="s">
        <v>57</v>
      </c>
      <c r="C50" s="1878" t="s">
        <v>58</v>
      </c>
      <c r="D50" s="1589" t="s">
        <v>59</v>
      </c>
      <c r="E50" s="1589"/>
      <c r="M50" s="884"/>
      <c r="N50" s="884"/>
      <c r="O50" s="884"/>
      <c r="P50" s="884"/>
      <c r="Q50" s="884"/>
    </row>
    <row r="51" spans="2:17" s="66" customFormat="1">
      <c r="B51" s="1588"/>
      <c r="C51" s="1879"/>
      <c r="D51" s="1283" t="s">
        <v>60</v>
      </c>
      <c r="E51" s="862" t="s">
        <v>61</v>
      </c>
      <c r="M51" s="884"/>
      <c r="N51" s="884"/>
      <c r="O51" s="884"/>
      <c r="P51" s="884"/>
      <c r="Q51" s="884"/>
    </row>
    <row r="52" spans="2:17" s="66" customFormat="1" ht="30.6" customHeight="1">
      <c r="B52" s="19" t="s">
        <v>62</v>
      </c>
      <c r="C52" s="885">
        <f>+K48</f>
        <v>47.733333333333334</v>
      </c>
      <c r="D52" s="71" t="s">
        <v>18</v>
      </c>
      <c r="E52" s="21"/>
      <c r="F52" s="112"/>
      <c r="G52" s="112"/>
      <c r="H52" s="112"/>
      <c r="I52" s="112"/>
      <c r="J52" s="112"/>
      <c r="K52" s="112"/>
      <c r="L52" s="112"/>
      <c r="M52" s="112"/>
      <c r="N52" s="884"/>
      <c r="O52" s="884"/>
      <c r="P52" s="884"/>
      <c r="Q52" s="884"/>
    </row>
    <row r="53" spans="2:17" s="66" customFormat="1" ht="30" customHeight="1">
      <c r="B53" s="19" t="s">
        <v>64</v>
      </c>
      <c r="C53" s="885">
        <f>+M48</f>
        <v>1160</v>
      </c>
      <c r="D53" s="71" t="s">
        <v>18</v>
      </c>
      <c r="E53" s="21"/>
      <c r="M53" s="884"/>
      <c r="N53" s="884"/>
      <c r="O53" s="884"/>
      <c r="P53" s="884"/>
      <c r="Q53" s="884"/>
    </row>
    <row r="54" spans="2:17" s="66" customFormat="1">
      <c r="B54" s="113"/>
      <c r="C54" s="1512"/>
      <c r="D54" s="1512"/>
      <c r="E54" s="1512"/>
      <c r="F54" s="1512"/>
      <c r="G54" s="1512"/>
      <c r="H54" s="1512"/>
      <c r="I54" s="1512"/>
      <c r="J54" s="1512"/>
      <c r="K54" s="1512"/>
      <c r="L54" s="1512"/>
      <c r="M54" s="1512"/>
      <c r="N54" s="1512"/>
      <c r="O54" s="884"/>
      <c r="P54" s="884"/>
      <c r="Q54" s="884"/>
    </row>
    <row r="55" spans="2:17" ht="28.15" customHeight="1" thickBot="1"/>
    <row r="56" spans="2:17" ht="15.75" thickBot="1">
      <c r="B56" s="1513" t="s">
        <v>65</v>
      </c>
      <c r="C56" s="1513"/>
      <c r="D56" s="1513"/>
      <c r="E56" s="1513"/>
      <c r="F56" s="1513"/>
      <c r="G56" s="1513"/>
      <c r="H56" s="1513"/>
      <c r="I56" s="1513"/>
      <c r="J56" s="1513"/>
      <c r="K56" s="1513"/>
      <c r="L56" s="1513"/>
      <c r="M56" s="1513"/>
      <c r="N56" s="1513"/>
    </row>
    <row r="59" spans="2:17" ht="109.5" customHeight="1">
      <c r="B59" s="1309" t="s">
        <v>66</v>
      </c>
      <c r="C59" s="886" t="s">
        <v>67</v>
      </c>
      <c r="D59" s="22" t="s">
        <v>68</v>
      </c>
      <c r="E59" s="887" t="s">
        <v>69</v>
      </c>
      <c r="F59" s="22" t="s">
        <v>70</v>
      </c>
      <c r="G59" s="22" t="s">
        <v>71</v>
      </c>
      <c r="H59" s="22" t="s">
        <v>72</v>
      </c>
      <c r="I59" s="22" t="s">
        <v>73</v>
      </c>
      <c r="J59" s="22" t="s">
        <v>74</v>
      </c>
      <c r="K59" s="22" t="s">
        <v>75</v>
      </c>
      <c r="L59" s="22" t="s">
        <v>76</v>
      </c>
      <c r="M59" s="888" t="s">
        <v>77</v>
      </c>
      <c r="N59" s="888" t="s">
        <v>78</v>
      </c>
      <c r="O59" s="1522" t="s">
        <v>79</v>
      </c>
      <c r="P59" s="1523"/>
      <c r="Q59" s="889" t="s">
        <v>80</v>
      </c>
    </row>
    <row r="60" spans="2:17" ht="23.25" customHeight="1">
      <c r="B60" s="72" t="s">
        <v>3894</v>
      </c>
      <c r="C60" s="861" t="s">
        <v>251</v>
      </c>
      <c r="D60" s="74" t="s">
        <v>3895</v>
      </c>
      <c r="E60" s="890">
        <v>1154</v>
      </c>
      <c r="F60" s="76" t="s">
        <v>514</v>
      </c>
      <c r="G60" s="76" t="s">
        <v>514</v>
      </c>
      <c r="H60" s="76" t="s">
        <v>514</v>
      </c>
      <c r="I60" s="77" t="s">
        <v>18</v>
      </c>
      <c r="J60" s="77" t="s">
        <v>2489</v>
      </c>
      <c r="K60" s="77" t="s">
        <v>2489</v>
      </c>
      <c r="L60" s="77" t="s">
        <v>2489</v>
      </c>
      <c r="M60" s="77" t="s">
        <v>2489</v>
      </c>
      <c r="N60" s="77" t="s">
        <v>2489</v>
      </c>
      <c r="O60" s="1526"/>
      <c r="P60" s="1527"/>
      <c r="Q60" s="1315" t="s">
        <v>18</v>
      </c>
    </row>
    <row r="61" spans="2:17">
      <c r="B61" s="28" t="s">
        <v>84</v>
      </c>
    </row>
    <row r="62" spans="2:17">
      <c r="B62" s="28" t="s">
        <v>85</v>
      </c>
    </row>
    <row r="63" spans="2:17">
      <c r="B63" s="28" t="s">
        <v>86</v>
      </c>
    </row>
    <row r="64" spans="2:17" ht="15.75" thickBot="1"/>
    <row r="65" spans="2:17" ht="15.75" thickBot="1">
      <c r="B65" s="1532" t="s">
        <v>87</v>
      </c>
      <c r="C65" s="1533"/>
      <c r="D65" s="1533"/>
      <c r="E65" s="1533"/>
      <c r="F65" s="1533"/>
      <c r="G65" s="1533"/>
      <c r="H65" s="1533"/>
      <c r="I65" s="1533"/>
      <c r="J65" s="1533"/>
      <c r="K65" s="1533"/>
      <c r="L65" s="1533"/>
      <c r="M65" s="1533"/>
      <c r="N65" s="1534"/>
    </row>
    <row r="68" spans="2:17" ht="76.5" customHeight="1">
      <c r="B68" s="1309" t="s">
        <v>88</v>
      </c>
      <c r="C68" s="859" t="s">
        <v>89</v>
      </c>
      <c r="D68" s="1309" t="s">
        <v>90</v>
      </c>
      <c r="E68" s="891" t="s">
        <v>91</v>
      </c>
      <c r="F68" s="1309" t="s">
        <v>92</v>
      </c>
      <c r="G68" s="1309" t="s">
        <v>93</v>
      </c>
      <c r="H68" s="1309" t="s">
        <v>94</v>
      </c>
      <c r="I68" s="1309" t="s">
        <v>95</v>
      </c>
      <c r="J68" s="1522" t="s">
        <v>164</v>
      </c>
      <c r="K68" s="1529"/>
      <c r="L68" s="1523"/>
      <c r="M68" s="892" t="s">
        <v>97</v>
      </c>
      <c r="N68" s="892" t="s">
        <v>234</v>
      </c>
      <c r="O68" s="892" t="s">
        <v>235</v>
      </c>
      <c r="P68" s="1885" t="s">
        <v>79</v>
      </c>
      <c r="Q68" s="1886"/>
    </row>
    <row r="69" spans="2:17" s="30" customFormat="1" ht="174.75" customHeight="1">
      <c r="B69" s="78" t="s">
        <v>356</v>
      </c>
      <c r="C69" s="863" t="s">
        <v>1634</v>
      </c>
      <c r="D69" s="78" t="s">
        <v>3896</v>
      </c>
      <c r="E69" s="893">
        <v>76630765</v>
      </c>
      <c r="F69" s="78" t="s">
        <v>3441</v>
      </c>
      <c r="G69" s="78" t="s">
        <v>278</v>
      </c>
      <c r="H69" s="216">
        <v>39379</v>
      </c>
      <c r="I69" s="91" t="s">
        <v>3897</v>
      </c>
      <c r="J69" s="78" t="s">
        <v>1418</v>
      </c>
      <c r="K69" s="91" t="s">
        <v>3898</v>
      </c>
      <c r="L69" s="91" t="s">
        <v>3899</v>
      </c>
      <c r="M69" s="1278" t="s">
        <v>18</v>
      </c>
      <c r="N69" s="1278" t="s">
        <v>259</v>
      </c>
      <c r="O69" s="1278" t="s">
        <v>18</v>
      </c>
      <c r="P69" s="1631" t="s">
        <v>3900</v>
      </c>
      <c r="Q69" s="1631"/>
    </row>
    <row r="70" spans="2:17" s="30" customFormat="1" ht="87.75" customHeight="1">
      <c r="B70" s="78" t="s">
        <v>356</v>
      </c>
      <c r="C70" s="863" t="s">
        <v>1634</v>
      </c>
      <c r="D70" s="78" t="s">
        <v>3901</v>
      </c>
      <c r="E70" s="893">
        <v>1061710382</v>
      </c>
      <c r="F70" s="78" t="s">
        <v>2981</v>
      </c>
      <c r="G70" s="78" t="s">
        <v>55</v>
      </c>
      <c r="H70" s="216">
        <v>40898</v>
      </c>
      <c r="I70" s="91" t="s">
        <v>3897</v>
      </c>
      <c r="J70" s="78" t="s">
        <v>3902</v>
      </c>
      <c r="K70" s="428" t="s">
        <v>3903</v>
      </c>
      <c r="L70" s="91" t="s">
        <v>3904</v>
      </c>
      <c r="M70" s="1278" t="s">
        <v>18</v>
      </c>
      <c r="N70" s="1278" t="s">
        <v>18</v>
      </c>
      <c r="O70" s="1278" t="s">
        <v>18</v>
      </c>
      <c r="P70" s="1593" t="s">
        <v>3905</v>
      </c>
      <c r="Q70" s="1593"/>
    </row>
    <row r="71" spans="2:17" s="30" customFormat="1" ht="321.75" customHeight="1">
      <c r="B71" s="78" t="s">
        <v>356</v>
      </c>
      <c r="C71" s="863" t="s">
        <v>1634</v>
      </c>
      <c r="D71" s="78" t="s">
        <v>3906</v>
      </c>
      <c r="E71" s="893">
        <v>25276438</v>
      </c>
      <c r="F71" s="78" t="s">
        <v>1038</v>
      </c>
      <c r="G71" s="78" t="s">
        <v>3907</v>
      </c>
      <c r="H71" s="216">
        <v>39171</v>
      </c>
      <c r="I71" s="91" t="s">
        <v>514</v>
      </c>
      <c r="J71" s="78" t="s">
        <v>3908</v>
      </c>
      <c r="K71" s="91" t="s">
        <v>3909</v>
      </c>
      <c r="L71" s="91" t="s">
        <v>3910</v>
      </c>
      <c r="M71" s="1278" t="s">
        <v>18</v>
      </c>
      <c r="N71" s="1278" t="s">
        <v>18</v>
      </c>
      <c r="O71" s="1278" t="s">
        <v>18</v>
      </c>
      <c r="P71" s="1592" t="s">
        <v>3900</v>
      </c>
      <c r="Q71" s="1592"/>
    </row>
    <row r="72" spans="2:17" s="30" customFormat="1" ht="219.75" customHeight="1" thickBot="1">
      <c r="B72" s="92" t="s">
        <v>356</v>
      </c>
      <c r="C72" s="863" t="s">
        <v>1634</v>
      </c>
      <c r="D72" s="92" t="s">
        <v>3911</v>
      </c>
      <c r="E72" s="1355">
        <v>1061693697</v>
      </c>
      <c r="F72" s="92" t="s">
        <v>3912</v>
      </c>
      <c r="G72" s="92" t="s">
        <v>3913</v>
      </c>
      <c r="H72" s="411">
        <v>40291</v>
      </c>
      <c r="I72" s="91" t="s">
        <v>514</v>
      </c>
      <c r="J72" s="92" t="s">
        <v>3914</v>
      </c>
      <c r="K72" s="412" t="s">
        <v>3915</v>
      </c>
      <c r="L72" s="412" t="s">
        <v>3916</v>
      </c>
      <c r="M72" s="1293" t="s">
        <v>18</v>
      </c>
      <c r="N72" s="1293" t="s">
        <v>18</v>
      </c>
      <c r="O72" s="1293" t="s">
        <v>18</v>
      </c>
      <c r="P72" s="1639" t="s">
        <v>3900</v>
      </c>
      <c r="Q72" s="1639"/>
    </row>
    <row r="73" spans="2:17" s="30" customFormat="1" ht="60.75" customHeight="1" thickBot="1">
      <c r="B73" s="894" t="s">
        <v>207</v>
      </c>
      <c r="C73" s="863" t="s">
        <v>1634</v>
      </c>
      <c r="D73" s="895" t="s">
        <v>3917</v>
      </c>
      <c r="E73" s="896">
        <v>25287468</v>
      </c>
      <c r="F73" s="895" t="s">
        <v>3918</v>
      </c>
      <c r="G73" s="895" t="s">
        <v>55</v>
      </c>
      <c r="H73" s="897">
        <v>38072</v>
      </c>
      <c r="I73" s="91" t="s">
        <v>514</v>
      </c>
      <c r="J73" s="895" t="s">
        <v>3919</v>
      </c>
      <c r="K73" s="898" t="s">
        <v>3920</v>
      </c>
      <c r="L73" s="899" t="s">
        <v>3921</v>
      </c>
      <c r="M73" s="1340" t="s">
        <v>18</v>
      </c>
      <c r="N73" s="1341"/>
      <c r="O73" s="1341"/>
      <c r="P73" s="1883"/>
      <c r="Q73" s="1884"/>
    </row>
    <row r="74" spans="2:17" s="30" customFormat="1" ht="60.75" customHeight="1" thickBot="1">
      <c r="B74" s="900" t="s">
        <v>207</v>
      </c>
      <c r="C74" s="863" t="s">
        <v>1634</v>
      </c>
      <c r="D74" s="82" t="s">
        <v>3922</v>
      </c>
      <c r="E74" s="1356">
        <v>1061717130</v>
      </c>
      <c r="F74" s="82" t="s">
        <v>1792</v>
      </c>
      <c r="G74" s="82" t="s">
        <v>3923</v>
      </c>
      <c r="H74" s="901">
        <v>41733</v>
      </c>
      <c r="I74" s="91" t="s">
        <v>514</v>
      </c>
      <c r="J74" s="82" t="s">
        <v>3924</v>
      </c>
      <c r="K74" s="902" t="s">
        <v>3925</v>
      </c>
      <c r="L74" s="902" t="s">
        <v>3926</v>
      </c>
      <c r="M74" s="1294" t="s">
        <v>18</v>
      </c>
      <c r="N74" s="1337"/>
      <c r="O74" s="1337"/>
      <c r="P74" s="1883"/>
      <c r="Q74" s="1884"/>
    </row>
    <row r="75" spans="2:17" s="30" customFormat="1" ht="60.75" customHeight="1" thickBot="1">
      <c r="B75" s="900" t="s">
        <v>207</v>
      </c>
      <c r="C75" s="863" t="s">
        <v>1634</v>
      </c>
      <c r="D75" s="82" t="s">
        <v>3927</v>
      </c>
      <c r="E75" s="1356">
        <v>1061711850</v>
      </c>
      <c r="F75" s="82" t="s">
        <v>712</v>
      </c>
      <c r="G75" s="1292" t="s">
        <v>3928</v>
      </c>
      <c r="H75" s="901">
        <v>41753</v>
      </c>
      <c r="I75" s="91" t="s">
        <v>514</v>
      </c>
      <c r="J75" s="82" t="s">
        <v>3929</v>
      </c>
      <c r="K75" s="902" t="s">
        <v>3930</v>
      </c>
      <c r="L75" s="902" t="s">
        <v>3931</v>
      </c>
      <c r="M75" s="1294" t="s">
        <v>18</v>
      </c>
      <c r="N75" s="1337"/>
      <c r="O75" s="1337"/>
      <c r="P75" s="1883"/>
      <c r="Q75" s="1884"/>
    </row>
    <row r="76" spans="2:17" s="30" customFormat="1" ht="78" customHeight="1" thickBot="1">
      <c r="B76" s="900" t="s">
        <v>207</v>
      </c>
      <c r="C76" s="863" t="s">
        <v>1634</v>
      </c>
      <c r="D76" s="82" t="s">
        <v>3932</v>
      </c>
      <c r="E76" s="1356">
        <v>1061723145</v>
      </c>
      <c r="F76" s="82" t="s">
        <v>3933</v>
      </c>
      <c r="G76" s="82" t="s">
        <v>3934</v>
      </c>
      <c r="H76" s="901">
        <v>39801</v>
      </c>
      <c r="I76" s="91" t="s">
        <v>514</v>
      </c>
      <c r="J76" s="82" t="s">
        <v>3935</v>
      </c>
      <c r="K76" s="902" t="s">
        <v>3936</v>
      </c>
      <c r="L76" s="902" t="s">
        <v>3937</v>
      </c>
      <c r="M76" s="1294" t="s">
        <v>18</v>
      </c>
      <c r="N76" s="1337"/>
      <c r="O76" s="1337"/>
      <c r="P76" s="1883"/>
      <c r="Q76" s="1884"/>
    </row>
    <row r="77" spans="2:17" s="30" customFormat="1" ht="60.75" customHeight="1" thickBot="1">
      <c r="B77" s="1632" t="s">
        <v>3938</v>
      </c>
      <c r="C77" s="863" t="s">
        <v>3939</v>
      </c>
      <c r="D77" s="1294" t="s">
        <v>3940</v>
      </c>
      <c r="E77" s="1356">
        <v>1063808666</v>
      </c>
      <c r="F77" s="82" t="s">
        <v>3941</v>
      </c>
      <c r="G77" s="82" t="s">
        <v>55</v>
      </c>
      <c r="H77" s="901">
        <v>41719</v>
      </c>
      <c r="I77" s="91" t="s">
        <v>514</v>
      </c>
      <c r="J77" s="902" t="s">
        <v>3942</v>
      </c>
      <c r="K77" s="902" t="s">
        <v>3942</v>
      </c>
      <c r="L77" s="902" t="s">
        <v>3942</v>
      </c>
      <c r="M77" s="1294" t="s">
        <v>18</v>
      </c>
      <c r="N77" s="1337"/>
      <c r="O77" s="1337"/>
      <c r="P77" s="1883"/>
      <c r="Q77" s="1884"/>
    </row>
    <row r="78" spans="2:17" s="30" customFormat="1" ht="60.75" customHeight="1" thickBot="1">
      <c r="B78" s="1636"/>
      <c r="C78" s="903" t="s">
        <v>3939</v>
      </c>
      <c r="D78" s="1294" t="s">
        <v>3943</v>
      </c>
      <c r="E78" s="1356">
        <v>34316671</v>
      </c>
      <c r="F78" s="82" t="s">
        <v>3944</v>
      </c>
      <c r="G78" s="82" t="s">
        <v>55</v>
      </c>
      <c r="H78" s="901">
        <v>37597</v>
      </c>
      <c r="I78" s="91" t="s">
        <v>514</v>
      </c>
      <c r="J78" s="82" t="s">
        <v>3945</v>
      </c>
      <c r="K78" s="902" t="s">
        <v>3946</v>
      </c>
      <c r="L78" s="902" t="s">
        <v>1123</v>
      </c>
      <c r="M78" s="1294" t="s">
        <v>18</v>
      </c>
      <c r="N78" s="1337"/>
      <c r="O78" s="1337"/>
      <c r="P78" s="1883"/>
      <c r="Q78" s="1884"/>
    </row>
    <row r="79" spans="2:17" s="30" customFormat="1" ht="60.75" customHeight="1" thickBot="1">
      <c r="B79" s="1636"/>
      <c r="C79" s="903" t="s">
        <v>3939</v>
      </c>
      <c r="D79" s="1294" t="s">
        <v>3947</v>
      </c>
      <c r="E79" s="1356">
        <v>76333205</v>
      </c>
      <c r="F79" s="82" t="s">
        <v>3948</v>
      </c>
      <c r="G79" s="82" t="s">
        <v>55</v>
      </c>
      <c r="H79" s="901">
        <v>41609</v>
      </c>
      <c r="I79" s="91" t="s">
        <v>514</v>
      </c>
      <c r="J79" s="82" t="s">
        <v>3949</v>
      </c>
      <c r="K79" s="902" t="s">
        <v>3950</v>
      </c>
      <c r="L79" s="902" t="s">
        <v>3951</v>
      </c>
      <c r="M79" s="1294" t="s">
        <v>18</v>
      </c>
      <c r="N79" s="1337"/>
      <c r="O79" s="1337"/>
      <c r="P79" s="1883"/>
      <c r="Q79" s="1884"/>
    </row>
    <row r="80" spans="2:17" s="30" customFormat="1" ht="60.75" customHeight="1" thickBot="1">
      <c r="B80" s="1636"/>
      <c r="C80" s="903" t="s">
        <v>3939</v>
      </c>
      <c r="D80" s="1294" t="s">
        <v>3952</v>
      </c>
      <c r="E80" s="1356">
        <v>10543579</v>
      </c>
      <c r="F80" s="82" t="s">
        <v>2629</v>
      </c>
      <c r="G80" s="82" t="s">
        <v>438</v>
      </c>
      <c r="H80" s="901">
        <v>41772</v>
      </c>
      <c r="I80" s="902" t="s">
        <v>514</v>
      </c>
      <c r="J80" s="82" t="s">
        <v>3953</v>
      </c>
      <c r="K80" s="902" t="s">
        <v>3954</v>
      </c>
      <c r="L80" s="902" t="s">
        <v>1123</v>
      </c>
      <c r="M80" s="1294" t="s">
        <v>18</v>
      </c>
      <c r="N80" s="1337"/>
      <c r="O80" s="1337"/>
      <c r="P80" s="1883"/>
      <c r="Q80" s="1884"/>
    </row>
    <row r="81" spans="2:17" s="30" customFormat="1" ht="60.75" customHeight="1" thickBot="1">
      <c r="B81" s="1636"/>
      <c r="C81" s="903" t="s">
        <v>3939</v>
      </c>
      <c r="D81" s="1294" t="s">
        <v>3955</v>
      </c>
      <c r="E81" s="1356">
        <v>1061722017</v>
      </c>
      <c r="F81" s="82" t="s">
        <v>3956</v>
      </c>
      <c r="G81" s="82" t="s">
        <v>3957</v>
      </c>
      <c r="H81" s="901">
        <v>41910</v>
      </c>
      <c r="I81" s="902" t="s">
        <v>514</v>
      </c>
      <c r="J81" s="82" t="s">
        <v>3958</v>
      </c>
      <c r="K81" s="902" t="s">
        <v>3959</v>
      </c>
      <c r="L81" s="902" t="s">
        <v>461</v>
      </c>
      <c r="M81" s="1294" t="s">
        <v>18</v>
      </c>
      <c r="N81" s="1337"/>
      <c r="O81" s="1337"/>
      <c r="P81" s="1883"/>
      <c r="Q81" s="1884"/>
    </row>
    <row r="82" spans="2:17" s="30" customFormat="1" ht="60.75" customHeight="1" thickBot="1">
      <c r="B82" s="1636"/>
      <c r="C82" s="903" t="s">
        <v>3939</v>
      </c>
      <c r="D82" s="1294" t="s">
        <v>3960</v>
      </c>
      <c r="E82" s="1356">
        <v>1061744283</v>
      </c>
      <c r="F82" s="82" t="s">
        <v>3961</v>
      </c>
      <c r="G82" s="82" t="s">
        <v>3962</v>
      </c>
      <c r="H82" s="901">
        <v>41022</v>
      </c>
      <c r="I82" s="902" t="s">
        <v>514</v>
      </c>
      <c r="J82" s="82" t="s">
        <v>3963</v>
      </c>
      <c r="K82" s="902" t="s">
        <v>3964</v>
      </c>
      <c r="L82" s="902" t="s">
        <v>1123</v>
      </c>
      <c r="M82" s="1294" t="s">
        <v>18</v>
      </c>
      <c r="N82" s="1337"/>
      <c r="O82" s="1337"/>
      <c r="P82" s="1883"/>
      <c r="Q82" s="1884"/>
    </row>
    <row r="83" spans="2:17" s="30" customFormat="1" ht="60.75" customHeight="1" thickBot="1">
      <c r="B83" s="1636"/>
      <c r="C83" s="903" t="s">
        <v>3939</v>
      </c>
      <c r="D83" s="1294" t="s">
        <v>3965</v>
      </c>
      <c r="E83" s="1356">
        <v>25285130</v>
      </c>
      <c r="F83" s="82" t="s">
        <v>3966</v>
      </c>
      <c r="G83" s="82" t="s">
        <v>3967</v>
      </c>
      <c r="H83" s="901">
        <v>41118</v>
      </c>
      <c r="I83" s="902" t="s">
        <v>514</v>
      </c>
      <c r="J83" s="82" t="s">
        <v>3968</v>
      </c>
      <c r="K83" s="902" t="s">
        <v>3969</v>
      </c>
      <c r="L83" s="902" t="s">
        <v>461</v>
      </c>
      <c r="M83" s="1294" t="s">
        <v>18</v>
      </c>
      <c r="N83" s="1337"/>
      <c r="O83" s="1337"/>
      <c r="P83" s="1883"/>
      <c r="Q83" s="1884"/>
    </row>
    <row r="84" spans="2:17" s="30" customFormat="1" ht="98.25" customHeight="1" thickBot="1">
      <c r="B84" s="1636"/>
      <c r="C84" s="903" t="s">
        <v>3939</v>
      </c>
      <c r="D84" s="1294" t="s">
        <v>3970</v>
      </c>
      <c r="E84" s="1356">
        <v>1063812295</v>
      </c>
      <c r="F84" s="82" t="s">
        <v>3961</v>
      </c>
      <c r="G84" s="82" t="s">
        <v>3971</v>
      </c>
      <c r="H84" s="901">
        <v>41834</v>
      </c>
      <c r="I84" s="902" t="s">
        <v>514</v>
      </c>
      <c r="J84" s="82" t="s">
        <v>3972</v>
      </c>
      <c r="K84" s="902" t="s">
        <v>3973</v>
      </c>
      <c r="L84" s="902" t="s">
        <v>1123</v>
      </c>
      <c r="M84" s="1294" t="s">
        <v>18</v>
      </c>
      <c r="N84" s="1337"/>
      <c r="O84" s="1337"/>
      <c r="P84" s="1883"/>
      <c r="Q84" s="1884"/>
    </row>
    <row r="85" spans="2:17" s="30" customFormat="1" ht="60.75" customHeight="1" thickBot="1">
      <c r="B85" s="1636"/>
      <c r="C85" s="903" t="s">
        <v>3939</v>
      </c>
      <c r="D85" s="1642" t="s">
        <v>3974</v>
      </c>
      <c r="E85" s="1887">
        <v>1002802813</v>
      </c>
      <c r="F85" s="1632" t="s">
        <v>3975</v>
      </c>
      <c r="G85" s="1632" t="s">
        <v>3976</v>
      </c>
      <c r="H85" s="1889">
        <v>40046</v>
      </c>
      <c r="I85" s="1670" t="s">
        <v>514</v>
      </c>
      <c r="J85" s="82" t="s">
        <v>3977</v>
      </c>
      <c r="K85" s="902" t="s">
        <v>3978</v>
      </c>
      <c r="L85" s="902" t="s">
        <v>461</v>
      </c>
      <c r="M85" s="1294" t="s">
        <v>18</v>
      </c>
      <c r="N85" s="1337"/>
      <c r="O85" s="1337"/>
      <c r="P85" s="1883"/>
      <c r="Q85" s="1884"/>
    </row>
    <row r="86" spans="2:17" s="30" customFormat="1" ht="60.75" customHeight="1" thickBot="1">
      <c r="B86" s="1636"/>
      <c r="C86" s="903" t="s">
        <v>3939</v>
      </c>
      <c r="D86" s="1643"/>
      <c r="E86" s="1888"/>
      <c r="F86" s="1633"/>
      <c r="G86" s="1633"/>
      <c r="H86" s="1890"/>
      <c r="I86" s="1671"/>
      <c r="J86" s="82" t="s">
        <v>3979</v>
      </c>
      <c r="K86" s="902" t="s">
        <v>3980</v>
      </c>
      <c r="L86" s="902" t="s">
        <v>1123</v>
      </c>
      <c r="M86" s="1294" t="s">
        <v>18</v>
      </c>
      <c r="N86" s="1337"/>
      <c r="O86" s="1337"/>
      <c r="P86" s="1883"/>
      <c r="Q86" s="1884"/>
    </row>
    <row r="87" spans="2:17" s="30" customFormat="1" ht="60.75" customHeight="1" thickBot="1">
      <c r="B87" s="1636"/>
      <c r="C87" s="903" t="s">
        <v>3939</v>
      </c>
      <c r="D87" s="1294" t="s">
        <v>3981</v>
      </c>
      <c r="E87" s="1339">
        <v>1061734760</v>
      </c>
      <c r="F87" s="1292" t="s">
        <v>3982</v>
      </c>
      <c r="G87" s="1292" t="s">
        <v>3983</v>
      </c>
      <c r="H87" s="1342">
        <v>41762</v>
      </c>
      <c r="I87" s="1298" t="s">
        <v>514</v>
      </c>
      <c r="J87" s="82" t="s">
        <v>3984</v>
      </c>
      <c r="K87" s="902" t="s">
        <v>3985</v>
      </c>
      <c r="L87" s="902" t="s">
        <v>3986</v>
      </c>
      <c r="M87" s="1294" t="s">
        <v>18</v>
      </c>
      <c r="N87" s="1337"/>
      <c r="O87" s="1337"/>
      <c r="P87" s="1883"/>
      <c r="Q87" s="1884"/>
    </row>
    <row r="88" spans="2:17" s="30" customFormat="1" ht="60.75" customHeight="1" thickBot="1">
      <c r="B88" s="1636"/>
      <c r="C88" s="903" t="s">
        <v>3939</v>
      </c>
      <c r="D88" s="1294" t="s">
        <v>3987</v>
      </c>
      <c r="E88" s="1339">
        <v>25285053</v>
      </c>
      <c r="F88" s="1292" t="s">
        <v>3988</v>
      </c>
      <c r="G88" s="1292" t="s">
        <v>3934</v>
      </c>
      <c r="H88" s="1342" t="s">
        <v>3989</v>
      </c>
      <c r="I88" s="1298" t="s">
        <v>514</v>
      </c>
      <c r="J88" s="82" t="s">
        <v>3990</v>
      </c>
      <c r="K88" s="902" t="s">
        <v>3991</v>
      </c>
      <c r="L88" s="902" t="s">
        <v>3992</v>
      </c>
      <c r="M88" s="1294" t="s">
        <v>18</v>
      </c>
      <c r="N88" s="1337"/>
      <c r="O88" s="1337"/>
      <c r="P88" s="1883"/>
      <c r="Q88" s="1884"/>
    </row>
    <row r="89" spans="2:17" s="30" customFormat="1" ht="60.75" customHeight="1" thickBot="1">
      <c r="B89" s="1636"/>
      <c r="C89" s="903" t="s">
        <v>3939</v>
      </c>
      <c r="D89" s="1294" t="s">
        <v>3993</v>
      </c>
      <c r="E89" s="1339">
        <v>1061721268</v>
      </c>
      <c r="F89" s="1292" t="s">
        <v>3994</v>
      </c>
      <c r="G89" s="1292" t="s">
        <v>3995</v>
      </c>
      <c r="H89" s="1342">
        <v>40985</v>
      </c>
      <c r="I89" s="1298" t="s">
        <v>514</v>
      </c>
      <c r="J89" s="82" t="s">
        <v>3996</v>
      </c>
      <c r="K89" s="902" t="s">
        <v>3997</v>
      </c>
      <c r="L89" s="902" t="s">
        <v>1123</v>
      </c>
      <c r="M89" s="1294" t="s">
        <v>18</v>
      </c>
      <c r="N89" s="1337"/>
      <c r="O89" s="1337"/>
      <c r="P89" s="1883"/>
      <c r="Q89" s="1884"/>
    </row>
    <row r="90" spans="2:17" s="30" customFormat="1" ht="60.75" customHeight="1" thickBot="1">
      <c r="B90" s="1636"/>
      <c r="C90" s="903" t="s">
        <v>3939</v>
      </c>
      <c r="D90" s="1294" t="s">
        <v>3998</v>
      </c>
      <c r="E90" s="1339">
        <v>34559722</v>
      </c>
      <c r="F90" s="1292" t="s">
        <v>3999</v>
      </c>
      <c r="G90" s="1292" t="s">
        <v>3928</v>
      </c>
      <c r="H90" s="1342">
        <v>41232</v>
      </c>
      <c r="I90" s="1298" t="s">
        <v>514</v>
      </c>
      <c r="J90" s="82" t="s">
        <v>4000</v>
      </c>
      <c r="K90" s="902" t="s">
        <v>4001</v>
      </c>
      <c r="L90" s="902" t="s">
        <v>4002</v>
      </c>
      <c r="M90" s="1294" t="s">
        <v>18</v>
      </c>
      <c r="N90" s="1337"/>
      <c r="O90" s="1337"/>
      <c r="P90" s="1883"/>
      <c r="Q90" s="1884"/>
    </row>
    <row r="91" spans="2:17" s="30" customFormat="1" ht="60.75" customHeight="1" thickBot="1">
      <c r="B91" s="1636"/>
      <c r="C91" s="903" t="s">
        <v>3939</v>
      </c>
      <c r="D91" s="1294" t="s">
        <v>4003</v>
      </c>
      <c r="E91" s="1339">
        <v>34567315</v>
      </c>
      <c r="F91" s="1292" t="s">
        <v>3999</v>
      </c>
      <c r="G91" s="1292" t="s">
        <v>4004</v>
      </c>
      <c r="H91" s="1342">
        <v>40895</v>
      </c>
      <c r="I91" s="1298" t="s">
        <v>514</v>
      </c>
      <c r="J91" s="82" t="s">
        <v>4005</v>
      </c>
      <c r="K91" s="902" t="s">
        <v>4006</v>
      </c>
      <c r="L91" s="902" t="s">
        <v>4002</v>
      </c>
      <c r="M91" s="1294" t="s">
        <v>18</v>
      </c>
      <c r="N91" s="1337"/>
      <c r="O91" s="1337"/>
      <c r="P91" s="1883"/>
      <c r="Q91" s="1884"/>
    </row>
    <row r="92" spans="2:17" s="30" customFormat="1" ht="60.75" customHeight="1" thickBot="1">
      <c r="B92" s="1636"/>
      <c r="C92" s="903" t="s">
        <v>3939</v>
      </c>
      <c r="D92" s="1294" t="s">
        <v>4007</v>
      </c>
      <c r="E92" s="1339">
        <v>34560702</v>
      </c>
      <c r="F92" s="1292" t="s">
        <v>3999</v>
      </c>
      <c r="G92" s="1292" t="s">
        <v>3928</v>
      </c>
      <c r="H92" s="1342">
        <v>41617</v>
      </c>
      <c r="I92" s="1298" t="s">
        <v>514</v>
      </c>
      <c r="J92" s="82" t="s">
        <v>4000</v>
      </c>
      <c r="K92" s="902" t="s">
        <v>4008</v>
      </c>
      <c r="L92" s="902" t="s">
        <v>4002</v>
      </c>
      <c r="M92" s="1294" t="s">
        <v>18</v>
      </c>
      <c r="N92" s="1337"/>
      <c r="O92" s="1337"/>
      <c r="P92" s="1883"/>
      <c r="Q92" s="1884"/>
    </row>
    <row r="93" spans="2:17" s="30" customFormat="1" ht="60.75" customHeight="1" thickBot="1">
      <c r="B93" s="1636"/>
      <c r="C93" s="903" t="s">
        <v>3939</v>
      </c>
      <c r="D93" s="1294" t="s">
        <v>4009</v>
      </c>
      <c r="E93" s="1339">
        <v>34554597</v>
      </c>
      <c r="F93" s="1292" t="s">
        <v>3999</v>
      </c>
      <c r="G93" s="1292" t="s">
        <v>3928</v>
      </c>
      <c r="H93" s="1342">
        <v>41232</v>
      </c>
      <c r="I93" s="1298" t="s">
        <v>514</v>
      </c>
      <c r="J93" s="82" t="s">
        <v>4000</v>
      </c>
      <c r="K93" s="902" t="s">
        <v>4001</v>
      </c>
      <c r="L93" s="902" t="s">
        <v>4002</v>
      </c>
      <c r="M93" s="1294" t="s">
        <v>18</v>
      </c>
      <c r="N93" s="1337"/>
      <c r="O93" s="1337"/>
      <c r="P93" s="1883"/>
      <c r="Q93" s="1884"/>
    </row>
    <row r="94" spans="2:17" s="30" customFormat="1" ht="60.75" customHeight="1" thickBot="1">
      <c r="B94" s="1636"/>
      <c r="C94" s="903" t="s">
        <v>3939</v>
      </c>
      <c r="D94" s="1294" t="s">
        <v>4010</v>
      </c>
      <c r="E94" s="1339">
        <v>34550013</v>
      </c>
      <c r="F94" s="1292" t="s">
        <v>1038</v>
      </c>
      <c r="G94" s="1292" t="s">
        <v>800</v>
      </c>
      <c r="H94" s="1342">
        <v>41397</v>
      </c>
      <c r="I94" s="1298" t="s">
        <v>5</v>
      </c>
      <c r="J94" s="82" t="s">
        <v>4011</v>
      </c>
      <c r="K94" s="902" t="s">
        <v>4012</v>
      </c>
      <c r="L94" s="902" t="s">
        <v>461</v>
      </c>
      <c r="M94" s="1294" t="s">
        <v>18</v>
      </c>
      <c r="N94" s="1337"/>
      <c r="O94" s="1337"/>
      <c r="P94" s="1883"/>
      <c r="Q94" s="1884"/>
    </row>
    <row r="95" spans="2:17" s="30" customFormat="1" ht="60.75" customHeight="1" thickBot="1">
      <c r="B95" s="1636"/>
      <c r="C95" s="903" t="s">
        <v>3939</v>
      </c>
      <c r="D95" s="1294" t="s">
        <v>4013</v>
      </c>
      <c r="E95" s="1339">
        <v>1061746915</v>
      </c>
      <c r="F95" s="1292" t="s">
        <v>1038</v>
      </c>
      <c r="G95" s="1292" t="s">
        <v>800</v>
      </c>
      <c r="H95" s="1342">
        <v>41397</v>
      </c>
      <c r="I95" s="1298" t="s">
        <v>514</v>
      </c>
      <c r="J95" s="902" t="s">
        <v>3853</v>
      </c>
      <c r="K95" s="902" t="s">
        <v>329</v>
      </c>
      <c r="L95" s="902" t="s">
        <v>3853</v>
      </c>
      <c r="M95" s="1294" t="s">
        <v>18</v>
      </c>
      <c r="N95" s="1337"/>
      <c r="O95" s="1337"/>
      <c r="P95" s="1883"/>
      <c r="Q95" s="1884"/>
    </row>
    <row r="96" spans="2:17" s="30" customFormat="1" ht="60.75" customHeight="1">
      <c r="B96" s="1636"/>
      <c r="C96" s="903" t="s">
        <v>3939</v>
      </c>
      <c r="D96" s="1642" t="s">
        <v>4014</v>
      </c>
      <c r="E96" s="1887">
        <v>34326164</v>
      </c>
      <c r="F96" s="1632" t="s">
        <v>3982</v>
      </c>
      <c r="G96" s="1632" t="s">
        <v>4015</v>
      </c>
      <c r="H96" s="1889">
        <v>41859</v>
      </c>
      <c r="I96" s="1632" t="s">
        <v>514</v>
      </c>
      <c r="J96" s="82" t="s">
        <v>4016</v>
      </c>
      <c r="K96" s="902" t="s">
        <v>4017</v>
      </c>
      <c r="L96" s="902" t="s">
        <v>461</v>
      </c>
      <c r="M96" s="1294" t="s">
        <v>18</v>
      </c>
      <c r="N96" s="1891"/>
      <c r="O96" s="1891"/>
      <c r="P96" s="1893"/>
      <c r="Q96" s="1894"/>
    </row>
    <row r="97" spans="2:17" s="30" customFormat="1" ht="60.75" customHeight="1" thickBot="1">
      <c r="B97" s="1636"/>
      <c r="C97" s="903" t="s">
        <v>3939</v>
      </c>
      <c r="D97" s="1643"/>
      <c r="E97" s="1888"/>
      <c r="F97" s="1633"/>
      <c r="G97" s="1633"/>
      <c r="H97" s="1890"/>
      <c r="I97" s="1633"/>
      <c r="J97" s="82" t="s">
        <v>4018</v>
      </c>
      <c r="K97" s="902" t="s">
        <v>4019</v>
      </c>
      <c r="L97" s="902" t="s">
        <v>4020</v>
      </c>
      <c r="M97" s="1294" t="s">
        <v>18</v>
      </c>
      <c r="N97" s="1892"/>
      <c r="O97" s="1892"/>
      <c r="P97" s="1895"/>
      <c r="Q97" s="1896"/>
    </row>
    <row r="98" spans="2:17" s="30" customFormat="1" ht="60.75" thickBot="1">
      <c r="B98" s="1636"/>
      <c r="C98" s="903" t="s">
        <v>3939</v>
      </c>
      <c r="D98" s="1294" t="s">
        <v>4021</v>
      </c>
      <c r="E98" s="1339">
        <v>34321145</v>
      </c>
      <c r="F98" s="1292" t="s">
        <v>4022</v>
      </c>
      <c r="G98" s="1292" t="s">
        <v>4023</v>
      </c>
      <c r="H98" s="1342">
        <v>40852</v>
      </c>
      <c r="I98" s="1298" t="s">
        <v>514</v>
      </c>
      <c r="J98" s="82" t="s">
        <v>4024</v>
      </c>
      <c r="K98" s="902" t="s">
        <v>4025</v>
      </c>
      <c r="L98" s="902" t="s">
        <v>1123</v>
      </c>
      <c r="M98" s="1294" t="s">
        <v>18</v>
      </c>
      <c r="N98" s="1337"/>
      <c r="O98" s="1337"/>
      <c r="P98" s="1883"/>
      <c r="Q98" s="1884"/>
    </row>
    <row r="99" spans="2:17" s="30" customFormat="1" ht="60.75" customHeight="1" thickBot="1">
      <c r="B99" s="1636"/>
      <c r="C99" s="903" t="s">
        <v>3939</v>
      </c>
      <c r="D99" s="1294" t="s">
        <v>4026</v>
      </c>
      <c r="E99" s="1339">
        <v>27452348</v>
      </c>
      <c r="F99" s="1292" t="s">
        <v>3975</v>
      </c>
      <c r="G99" s="1292" t="s">
        <v>4027</v>
      </c>
      <c r="H99" s="1342">
        <v>39872</v>
      </c>
      <c r="I99" s="1298" t="s">
        <v>514</v>
      </c>
      <c r="J99" s="82" t="s">
        <v>4028</v>
      </c>
      <c r="K99" s="902" t="s">
        <v>4029</v>
      </c>
      <c r="L99" s="902" t="s">
        <v>461</v>
      </c>
      <c r="M99" s="1294" t="s">
        <v>18</v>
      </c>
      <c r="N99" s="1337"/>
      <c r="O99" s="1337"/>
      <c r="P99" s="1883"/>
      <c r="Q99" s="1884"/>
    </row>
    <row r="100" spans="2:17" s="30" customFormat="1" ht="60.75" customHeight="1" thickBot="1">
      <c r="B100" s="1636"/>
      <c r="C100" s="903" t="s">
        <v>3939</v>
      </c>
      <c r="D100" s="1294" t="s">
        <v>4030</v>
      </c>
      <c r="E100" s="1339">
        <v>36291445</v>
      </c>
      <c r="F100" s="1292" t="s">
        <v>4031</v>
      </c>
      <c r="G100" s="1292" t="s">
        <v>4032</v>
      </c>
      <c r="H100" s="1342">
        <v>41249</v>
      </c>
      <c r="I100" s="1298" t="s">
        <v>514</v>
      </c>
      <c r="J100" s="82" t="s">
        <v>4033</v>
      </c>
      <c r="K100" s="902" t="s">
        <v>4034</v>
      </c>
      <c r="L100" s="902" t="s">
        <v>461</v>
      </c>
      <c r="M100" s="1294" t="s">
        <v>18</v>
      </c>
      <c r="N100" s="1337"/>
      <c r="O100" s="1337"/>
      <c r="P100" s="1883"/>
      <c r="Q100" s="1884"/>
    </row>
    <row r="101" spans="2:17" s="30" customFormat="1" ht="78.75" customHeight="1" thickBot="1">
      <c r="B101" s="1636"/>
      <c r="C101" s="903" t="s">
        <v>3939</v>
      </c>
      <c r="D101" s="1294" t="s">
        <v>4035</v>
      </c>
      <c r="E101" s="1339">
        <v>25291209</v>
      </c>
      <c r="F101" s="1292" t="s">
        <v>4036</v>
      </c>
      <c r="G101" s="1292" t="s">
        <v>2371</v>
      </c>
      <c r="H101" s="1342">
        <v>41626</v>
      </c>
      <c r="I101" s="1298" t="s">
        <v>514</v>
      </c>
      <c r="J101" s="82" t="s">
        <v>4037</v>
      </c>
      <c r="K101" s="902">
        <v>20012</v>
      </c>
      <c r="L101" s="902" t="s">
        <v>1123</v>
      </c>
      <c r="M101" s="1294" t="s">
        <v>18</v>
      </c>
      <c r="N101" s="1337"/>
      <c r="O101" s="1337"/>
      <c r="P101" s="1883"/>
      <c r="Q101" s="1884"/>
    </row>
    <row r="102" spans="2:17" s="30" customFormat="1" ht="60.75" customHeight="1" thickBot="1">
      <c r="B102" s="1528" t="s">
        <v>274</v>
      </c>
      <c r="C102" s="863" t="s">
        <v>4038</v>
      </c>
      <c r="D102" s="1292" t="s">
        <v>4039</v>
      </c>
      <c r="E102" s="1339">
        <v>34571561</v>
      </c>
      <c r="F102" s="1292" t="s">
        <v>1316</v>
      </c>
      <c r="G102" s="1292" t="s">
        <v>438</v>
      </c>
      <c r="H102" s="1342">
        <v>38186</v>
      </c>
      <c r="I102" s="1298" t="s">
        <v>3897</v>
      </c>
      <c r="J102" s="82" t="s">
        <v>4040</v>
      </c>
      <c r="K102" s="902" t="s">
        <v>4041</v>
      </c>
      <c r="L102" s="902" t="s">
        <v>4042</v>
      </c>
      <c r="M102" s="1294" t="s">
        <v>18</v>
      </c>
      <c r="N102" s="1294" t="s">
        <v>259</v>
      </c>
      <c r="O102" s="1294" t="s">
        <v>259</v>
      </c>
      <c r="P102" s="1903" t="s">
        <v>4043</v>
      </c>
      <c r="Q102" s="1904"/>
    </row>
    <row r="103" spans="2:17" s="30" customFormat="1" ht="183.75" customHeight="1" thickBot="1">
      <c r="B103" s="1528"/>
      <c r="C103" s="863" t="s">
        <v>4038</v>
      </c>
      <c r="D103" s="1292" t="s">
        <v>4044</v>
      </c>
      <c r="E103" s="1339">
        <v>1061719546</v>
      </c>
      <c r="F103" s="1292" t="s">
        <v>1316</v>
      </c>
      <c r="G103" s="1292" t="s">
        <v>278</v>
      </c>
      <c r="H103" s="1342">
        <v>40997</v>
      </c>
      <c r="I103" s="1298" t="s">
        <v>3897</v>
      </c>
      <c r="J103" s="82" t="s">
        <v>4045</v>
      </c>
      <c r="K103" s="902" t="s">
        <v>4046</v>
      </c>
      <c r="L103" s="902" t="s">
        <v>4047</v>
      </c>
      <c r="M103" s="1294" t="s">
        <v>18</v>
      </c>
      <c r="N103" s="1294" t="s">
        <v>18</v>
      </c>
      <c r="O103" s="1294" t="s">
        <v>18</v>
      </c>
      <c r="P103" s="1903" t="s">
        <v>4043</v>
      </c>
      <c r="Q103" s="1904"/>
    </row>
    <row r="104" spans="2:17" s="30" customFormat="1" ht="177" customHeight="1" thickBot="1">
      <c r="B104" s="1528"/>
      <c r="C104" s="863" t="s">
        <v>4038</v>
      </c>
      <c r="D104" s="1292" t="s">
        <v>4048</v>
      </c>
      <c r="E104" s="1339">
        <v>1061698303</v>
      </c>
      <c r="F104" s="1292" t="s">
        <v>1316</v>
      </c>
      <c r="G104" s="1292" t="s">
        <v>438</v>
      </c>
      <c r="H104" s="1342">
        <v>41803</v>
      </c>
      <c r="I104" s="1298" t="s">
        <v>3897</v>
      </c>
      <c r="J104" s="82" t="s">
        <v>4049</v>
      </c>
      <c r="K104" s="902" t="s">
        <v>4050</v>
      </c>
      <c r="L104" s="902" t="s">
        <v>4051</v>
      </c>
      <c r="M104" s="1294" t="s">
        <v>259</v>
      </c>
      <c r="N104" s="1294" t="s">
        <v>18</v>
      </c>
      <c r="O104" s="1294" t="s">
        <v>18</v>
      </c>
      <c r="P104" s="1901" t="s">
        <v>3900</v>
      </c>
      <c r="Q104" s="1902"/>
    </row>
    <row r="105" spans="2:17" s="30" customFormat="1" ht="105" customHeight="1">
      <c r="B105" s="1528"/>
      <c r="C105" s="863" t="s">
        <v>4038</v>
      </c>
      <c r="D105" s="1632" t="s">
        <v>4052</v>
      </c>
      <c r="E105" s="1887">
        <v>25517210</v>
      </c>
      <c r="F105" s="1632" t="s">
        <v>1316</v>
      </c>
      <c r="G105" s="1632" t="s">
        <v>4053</v>
      </c>
      <c r="H105" s="1668">
        <v>37764</v>
      </c>
      <c r="I105" s="1670" t="s">
        <v>3897</v>
      </c>
      <c r="J105" s="82" t="s">
        <v>4054</v>
      </c>
      <c r="K105" s="902" t="s">
        <v>4055</v>
      </c>
      <c r="L105" s="902" t="s">
        <v>4056</v>
      </c>
      <c r="M105" s="1642" t="s">
        <v>18</v>
      </c>
      <c r="N105" s="1642" t="s">
        <v>18</v>
      </c>
      <c r="O105" s="1642" t="s">
        <v>18</v>
      </c>
      <c r="P105" s="1897" t="s">
        <v>4057</v>
      </c>
      <c r="Q105" s="1898"/>
    </row>
    <row r="106" spans="2:17" s="30" customFormat="1" ht="60.75" customHeight="1" thickBot="1">
      <c r="B106" s="1528"/>
      <c r="C106" s="863" t="s">
        <v>4038</v>
      </c>
      <c r="D106" s="1633"/>
      <c r="E106" s="1888"/>
      <c r="F106" s="1633"/>
      <c r="G106" s="1633"/>
      <c r="H106" s="1669"/>
      <c r="I106" s="1671"/>
      <c r="J106" s="82" t="s">
        <v>4058</v>
      </c>
      <c r="K106" s="902" t="s">
        <v>4059</v>
      </c>
      <c r="L106" s="902" t="s">
        <v>4060</v>
      </c>
      <c r="M106" s="1643"/>
      <c r="N106" s="1643"/>
      <c r="O106" s="1643"/>
      <c r="P106" s="1899"/>
      <c r="Q106" s="1900"/>
    </row>
    <row r="107" spans="2:17" s="30" customFormat="1" ht="178.5" customHeight="1" thickBot="1">
      <c r="B107" s="1528"/>
      <c r="C107" s="863" t="s">
        <v>4038</v>
      </c>
      <c r="D107" s="1292" t="s">
        <v>4061</v>
      </c>
      <c r="E107" s="1339">
        <v>1058963013</v>
      </c>
      <c r="F107" s="1292" t="s">
        <v>1768</v>
      </c>
      <c r="G107" s="1292" t="s">
        <v>278</v>
      </c>
      <c r="H107" s="1342">
        <v>39982</v>
      </c>
      <c r="I107" s="1298" t="s">
        <v>3897</v>
      </c>
      <c r="J107" s="82" t="s">
        <v>2592</v>
      </c>
      <c r="K107" s="902" t="s">
        <v>4062</v>
      </c>
      <c r="L107" s="902" t="s">
        <v>4063</v>
      </c>
      <c r="M107" s="1294" t="s">
        <v>18</v>
      </c>
      <c r="N107" s="1294" t="s">
        <v>18</v>
      </c>
      <c r="O107" s="1294" t="s">
        <v>259</v>
      </c>
      <c r="P107" s="1883" t="s">
        <v>4043</v>
      </c>
      <c r="Q107" s="1884"/>
    </row>
    <row r="108" spans="2:17" s="30" customFormat="1" ht="197.25" customHeight="1" thickBot="1">
      <c r="B108" s="1528"/>
      <c r="C108" s="863" t="s">
        <v>4038</v>
      </c>
      <c r="D108" s="1292" t="s">
        <v>4064</v>
      </c>
      <c r="E108" s="1339">
        <v>76317909</v>
      </c>
      <c r="F108" s="1292" t="s">
        <v>4065</v>
      </c>
      <c r="G108" s="1292" t="s">
        <v>4066</v>
      </c>
      <c r="H108" s="1342">
        <v>39801</v>
      </c>
      <c r="I108" s="1298" t="s">
        <v>3897</v>
      </c>
      <c r="J108" s="82" t="s">
        <v>131</v>
      </c>
      <c r="K108" s="902" t="s">
        <v>4067</v>
      </c>
      <c r="L108" s="902" t="s">
        <v>4068</v>
      </c>
      <c r="M108" s="1294" t="s">
        <v>18</v>
      </c>
      <c r="N108" s="1294" t="s">
        <v>18</v>
      </c>
      <c r="O108" s="1294" t="s">
        <v>18</v>
      </c>
      <c r="P108" s="1901" t="s">
        <v>3900</v>
      </c>
      <c r="Q108" s="1902"/>
    </row>
    <row r="109" spans="2:17" s="30" customFormat="1" ht="108" customHeight="1" thickBot="1">
      <c r="B109" s="1528"/>
      <c r="C109" s="863" t="s">
        <v>4038</v>
      </c>
      <c r="D109" s="1292" t="s">
        <v>4069</v>
      </c>
      <c r="E109" s="1339">
        <v>34327701</v>
      </c>
      <c r="F109" s="1292" t="s">
        <v>1316</v>
      </c>
      <c r="G109" s="1292" t="s">
        <v>438</v>
      </c>
      <c r="H109" s="1342">
        <v>41803</v>
      </c>
      <c r="I109" s="1298" t="s">
        <v>3897</v>
      </c>
      <c r="J109" s="82" t="s">
        <v>4070</v>
      </c>
      <c r="K109" s="902" t="s">
        <v>4071</v>
      </c>
      <c r="L109" s="902" t="s">
        <v>4072</v>
      </c>
      <c r="M109" s="1294" t="s">
        <v>18</v>
      </c>
      <c r="N109" s="1294" t="s">
        <v>18</v>
      </c>
      <c r="O109" s="1294" t="s">
        <v>18</v>
      </c>
      <c r="P109" s="1903" t="s">
        <v>4043</v>
      </c>
      <c r="Q109" s="1904"/>
    </row>
    <row r="110" spans="2:17" s="30" customFormat="1" ht="60.75" customHeight="1" thickBot="1">
      <c r="B110" s="1528"/>
      <c r="C110" s="863" t="s">
        <v>4038</v>
      </c>
      <c r="D110" s="1292" t="s">
        <v>4073</v>
      </c>
      <c r="E110" s="1339">
        <v>34331580</v>
      </c>
      <c r="F110" s="1292" t="s">
        <v>1316</v>
      </c>
      <c r="G110" s="1292" t="s">
        <v>438</v>
      </c>
      <c r="H110" s="1342">
        <v>41446</v>
      </c>
      <c r="I110" s="1298" t="s">
        <v>3897</v>
      </c>
      <c r="J110" s="82" t="s">
        <v>4074</v>
      </c>
      <c r="K110" s="902" t="s">
        <v>4075</v>
      </c>
      <c r="L110" s="902" t="s">
        <v>4076</v>
      </c>
      <c r="M110" s="1294" t="s">
        <v>18</v>
      </c>
      <c r="N110" s="1294" t="s">
        <v>259</v>
      </c>
      <c r="O110" s="1294" t="s">
        <v>259</v>
      </c>
      <c r="P110" s="1903" t="s">
        <v>4043</v>
      </c>
      <c r="Q110" s="1904"/>
    </row>
    <row r="111" spans="2:17" s="30" customFormat="1" ht="60.75" customHeight="1">
      <c r="B111" s="82" t="s">
        <v>4077</v>
      </c>
      <c r="C111" s="863" t="s">
        <v>4078</v>
      </c>
      <c r="D111" s="1632" t="s">
        <v>4079</v>
      </c>
      <c r="E111" s="1887">
        <v>64148609</v>
      </c>
      <c r="F111" s="1632" t="s">
        <v>4080</v>
      </c>
      <c r="G111" s="1632" t="s">
        <v>2322</v>
      </c>
      <c r="H111" s="1668">
        <v>36147</v>
      </c>
      <c r="I111" s="1670" t="s">
        <v>3897</v>
      </c>
      <c r="J111" s="82" t="s">
        <v>4081</v>
      </c>
      <c r="K111" s="902" t="s">
        <v>4082</v>
      </c>
      <c r="L111" s="902" t="s">
        <v>4083</v>
      </c>
      <c r="M111" s="1642" t="s">
        <v>18</v>
      </c>
      <c r="N111" s="1891"/>
      <c r="O111" s="1891"/>
      <c r="P111" s="1905"/>
      <c r="Q111" s="1906"/>
    </row>
    <row r="112" spans="2:17" s="30" customFormat="1" ht="60.75" customHeight="1" thickBot="1">
      <c r="B112" s="82" t="s">
        <v>4077</v>
      </c>
      <c r="C112" s="863" t="s">
        <v>4078</v>
      </c>
      <c r="D112" s="1633"/>
      <c r="E112" s="1888"/>
      <c r="F112" s="1633"/>
      <c r="G112" s="1633"/>
      <c r="H112" s="1669"/>
      <c r="I112" s="1671"/>
      <c r="J112" s="82" t="s">
        <v>4084</v>
      </c>
      <c r="K112" s="902" t="s">
        <v>4085</v>
      </c>
      <c r="L112" s="902" t="s">
        <v>4083</v>
      </c>
      <c r="M112" s="1643"/>
      <c r="N112" s="1892"/>
      <c r="O112" s="1892"/>
      <c r="P112" s="1907"/>
      <c r="Q112" s="1908"/>
    </row>
    <row r="113" spans="2:17" s="30" customFormat="1" ht="110.25" customHeight="1" thickBot="1">
      <c r="B113" s="82" t="s">
        <v>4077</v>
      </c>
      <c r="C113" s="863" t="s">
        <v>4078</v>
      </c>
      <c r="D113" s="1292" t="s">
        <v>4086</v>
      </c>
      <c r="E113" s="1339">
        <v>25277285</v>
      </c>
      <c r="F113" s="1292" t="s">
        <v>1736</v>
      </c>
      <c r="G113" s="1292" t="s">
        <v>4087</v>
      </c>
      <c r="H113" s="1297">
        <v>36848</v>
      </c>
      <c r="I113" s="1298" t="s">
        <v>514</v>
      </c>
      <c r="J113" s="902" t="s">
        <v>3853</v>
      </c>
      <c r="K113" s="902" t="s">
        <v>329</v>
      </c>
      <c r="L113" s="902" t="s">
        <v>3853</v>
      </c>
      <c r="M113" s="1294" t="s">
        <v>259</v>
      </c>
      <c r="N113" s="1337"/>
      <c r="O113" s="1337"/>
      <c r="P113" s="1909"/>
      <c r="Q113" s="1910"/>
    </row>
    <row r="114" spans="2:17" s="30" customFormat="1" ht="60.75" customHeight="1" thickBot="1">
      <c r="B114" s="82" t="s">
        <v>4077</v>
      </c>
      <c r="C114" s="863" t="s">
        <v>4078</v>
      </c>
      <c r="D114" s="1292" t="s">
        <v>4088</v>
      </c>
      <c r="E114" s="1339">
        <v>25521997</v>
      </c>
      <c r="F114" s="1292" t="s">
        <v>1736</v>
      </c>
      <c r="G114" s="1292" t="s">
        <v>4089</v>
      </c>
      <c r="H114" s="1297">
        <v>34846</v>
      </c>
      <c r="I114" s="1298" t="s">
        <v>514</v>
      </c>
      <c r="J114" s="82" t="s">
        <v>4090</v>
      </c>
      <c r="K114" s="904" t="s">
        <v>4091</v>
      </c>
      <c r="L114" s="902" t="s">
        <v>4083</v>
      </c>
      <c r="M114" s="1294" t="s">
        <v>18</v>
      </c>
      <c r="N114" s="1337"/>
      <c r="O114" s="1337"/>
      <c r="P114" s="1911"/>
      <c r="Q114" s="1912"/>
    </row>
    <row r="115" spans="2:17" s="30" customFormat="1" ht="60.75" customHeight="1" thickBot="1">
      <c r="B115" s="82" t="s">
        <v>4077</v>
      </c>
      <c r="C115" s="863" t="s">
        <v>4078</v>
      </c>
      <c r="D115" s="1292" t="s">
        <v>4092</v>
      </c>
      <c r="E115" s="1339">
        <v>1061700258</v>
      </c>
      <c r="F115" s="1292" t="s">
        <v>1491</v>
      </c>
      <c r="G115" s="1292" t="s">
        <v>4089</v>
      </c>
      <c r="H115" s="1297">
        <v>39169</v>
      </c>
      <c r="I115" s="1298" t="s">
        <v>514</v>
      </c>
      <c r="J115" s="82" t="s">
        <v>4093</v>
      </c>
      <c r="K115" s="902" t="s">
        <v>4094</v>
      </c>
      <c r="L115" s="902" t="s">
        <v>4095</v>
      </c>
      <c r="M115" s="1294" t="s">
        <v>18</v>
      </c>
      <c r="N115" s="1337"/>
      <c r="O115" s="1337"/>
      <c r="P115" s="1911"/>
      <c r="Q115" s="1912"/>
    </row>
    <row r="116" spans="2:17" s="30" customFormat="1" ht="60.75" customHeight="1" thickBot="1">
      <c r="B116" s="1632" t="s">
        <v>4096</v>
      </c>
      <c r="C116" s="1338" t="s">
        <v>4038</v>
      </c>
      <c r="D116" s="1292" t="s">
        <v>4097</v>
      </c>
      <c r="E116" s="1339">
        <v>25596991</v>
      </c>
      <c r="F116" s="1292" t="s">
        <v>3999</v>
      </c>
      <c r="G116" s="1292" t="s">
        <v>3928</v>
      </c>
      <c r="H116" s="1297">
        <v>41599</v>
      </c>
      <c r="I116" s="1298" t="s">
        <v>5</v>
      </c>
      <c r="J116" s="82" t="s">
        <v>4098</v>
      </c>
      <c r="K116" s="902" t="s">
        <v>4099</v>
      </c>
      <c r="L116" s="902" t="s">
        <v>3314</v>
      </c>
      <c r="M116" s="1294" t="s">
        <v>18</v>
      </c>
      <c r="N116" s="1337"/>
      <c r="O116" s="1337"/>
      <c r="P116" s="1911"/>
      <c r="Q116" s="1912"/>
    </row>
    <row r="117" spans="2:17" s="30" customFormat="1" ht="60.75" customHeight="1" thickBot="1">
      <c r="B117" s="1636"/>
      <c r="C117" s="1338" t="s">
        <v>4038</v>
      </c>
      <c r="D117" s="1292" t="s">
        <v>4100</v>
      </c>
      <c r="E117" s="1339">
        <v>48649020</v>
      </c>
      <c r="F117" s="1292" t="s">
        <v>3999</v>
      </c>
      <c r="G117" s="1292" t="s">
        <v>3928</v>
      </c>
      <c r="H117" s="1297">
        <v>41599</v>
      </c>
      <c r="I117" s="1298" t="s">
        <v>5</v>
      </c>
      <c r="J117" s="82" t="s">
        <v>4098</v>
      </c>
      <c r="K117" s="904" t="s">
        <v>4101</v>
      </c>
      <c r="L117" s="902" t="s">
        <v>3314</v>
      </c>
      <c r="M117" s="1294" t="s">
        <v>18</v>
      </c>
      <c r="N117" s="1337"/>
      <c r="O117" s="1337"/>
      <c r="P117" s="1911"/>
      <c r="Q117" s="1912"/>
    </row>
    <row r="118" spans="2:17" s="30" customFormat="1" ht="60.75" customHeight="1" thickBot="1">
      <c r="B118" s="1636"/>
      <c r="C118" s="1338" t="s">
        <v>4038</v>
      </c>
      <c r="D118" s="1292" t="s">
        <v>4102</v>
      </c>
      <c r="E118" s="1339">
        <v>25589840</v>
      </c>
      <c r="F118" s="1292" t="s">
        <v>4103</v>
      </c>
      <c r="G118" s="1292" t="s">
        <v>4104</v>
      </c>
      <c r="H118" s="1297">
        <v>41034</v>
      </c>
      <c r="I118" s="1298" t="s">
        <v>5</v>
      </c>
      <c r="J118" s="82" t="s">
        <v>4098</v>
      </c>
      <c r="K118" s="904" t="s">
        <v>4105</v>
      </c>
      <c r="L118" s="902" t="s">
        <v>3314</v>
      </c>
      <c r="M118" s="1294" t="s">
        <v>18</v>
      </c>
      <c r="N118" s="1337"/>
      <c r="O118" s="1337"/>
      <c r="P118" s="1911"/>
      <c r="Q118" s="1912"/>
    </row>
    <row r="119" spans="2:17" s="30" customFormat="1" ht="60.75" customHeight="1" thickBot="1">
      <c r="B119" s="1636"/>
      <c r="C119" s="1338" t="s">
        <v>4038</v>
      </c>
      <c r="D119" s="1292" t="s">
        <v>4106</v>
      </c>
      <c r="E119" s="1339">
        <v>34446172</v>
      </c>
      <c r="F119" s="1292" t="s">
        <v>3509</v>
      </c>
      <c r="G119" s="1292" t="s">
        <v>329</v>
      </c>
      <c r="H119" s="1297">
        <v>41041</v>
      </c>
      <c r="I119" s="1298" t="s">
        <v>5</v>
      </c>
      <c r="J119" s="82" t="s">
        <v>4098</v>
      </c>
      <c r="K119" s="904" t="s">
        <v>4107</v>
      </c>
      <c r="L119" s="902" t="s">
        <v>3314</v>
      </c>
      <c r="M119" s="1294" t="s">
        <v>18</v>
      </c>
      <c r="N119" s="1337"/>
      <c r="O119" s="1337"/>
      <c r="P119" s="1911"/>
      <c r="Q119" s="1912"/>
    </row>
    <row r="120" spans="2:17" s="30" customFormat="1" ht="60.75" customHeight="1" thickBot="1">
      <c r="B120" s="1636"/>
      <c r="C120" s="1338" t="s">
        <v>4038</v>
      </c>
      <c r="D120" s="1292" t="s">
        <v>4108</v>
      </c>
      <c r="E120" s="1339">
        <v>53003042</v>
      </c>
      <c r="F120" s="1292" t="s">
        <v>4109</v>
      </c>
      <c r="G120" s="1292" t="s">
        <v>329</v>
      </c>
      <c r="H120" s="1297" t="s">
        <v>4110</v>
      </c>
      <c r="I120" s="1298" t="s">
        <v>5</v>
      </c>
      <c r="J120" s="82" t="s">
        <v>4098</v>
      </c>
      <c r="K120" s="904" t="s">
        <v>4111</v>
      </c>
      <c r="L120" s="902" t="s">
        <v>3314</v>
      </c>
      <c r="M120" s="1294" t="s">
        <v>18</v>
      </c>
      <c r="N120" s="1337"/>
      <c r="O120" s="1337"/>
      <c r="P120" s="1911"/>
      <c r="Q120" s="1912"/>
    </row>
    <row r="121" spans="2:17" s="30" customFormat="1" ht="60.75" customHeight="1" thickBot="1">
      <c r="B121" s="1636"/>
      <c r="C121" s="1338" t="s">
        <v>4038</v>
      </c>
      <c r="D121" s="1292" t="s">
        <v>4112</v>
      </c>
      <c r="E121" s="1339">
        <v>25453776</v>
      </c>
      <c r="F121" s="1292" t="s">
        <v>4113</v>
      </c>
      <c r="G121" s="1292" t="s">
        <v>4114</v>
      </c>
      <c r="H121" s="1297">
        <v>41804</v>
      </c>
      <c r="I121" s="1298" t="s">
        <v>5</v>
      </c>
      <c r="J121" s="82" t="s">
        <v>3949</v>
      </c>
      <c r="K121" s="904" t="s">
        <v>4115</v>
      </c>
      <c r="L121" s="902" t="s">
        <v>4116</v>
      </c>
      <c r="M121" s="1294" t="s">
        <v>18</v>
      </c>
      <c r="N121" s="1337"/>
      <c r="O121" s="1337"/>
      <c r="P121" s="1911"/>
      <c r="Q121" s="1912"/>
    </row>
    <row r="122" spans="2:17" s="30" customFormat="1" ht="60.75" customHeight="1" thickBot="1">
      <c r="B122" s="1636"/>
      <c r="C122" s="1338" t="s">
        <v>4038</v>
      </c>
      <c r="D122" s="1292" t="s">
        <v>4117</v>
      </c>
      <c r="E122" s="1339">
        <v>48605367</v>
      </c>
      <c r="F122" s="1292" t="s">
        <v>3509</v>
      </c>
      <c r="G122" s="1292" t="s">
        <v>3928</v>
      </c>
      <c r="H122" s="1297">
        <v>41599</v>
      </c>
      <c r="I122" s="1298" t="s">
        <v>5</v>
      </c>
      <c r="J122" s="82" t="s">
        <v>4118</v>
      </c>
      <c r="K122" s="904" t="s">
        <v>4119</v>
      </c>
      <c r="L122" s="902" t="s">
        <v>4116</v>
      </c>
      <c r="M122" s="1294" t="s">
        <v>18</v>
      </c>
      <c r="N122" s="1337"/>
      <c r="O122" s="1337"/>
      <c r="P122" s="1911"/>
      <c r="Q122" s="1912"/>
    </row>
    <row r="123" spans="2:17" s="30" customFormat="1" ht="60.75" customHeight="1" thickBot="1">
      <c r="B123" s="1636"/>
      <c r="C123" s="1338" t="s">
        <v>4038</v>
      </c>
      <c r="D123" s="1292" t="s">
        <v>4120</v>
      </c>
      <c r="E123" s="1339">
        <v>34325595</v>
      </c>
      <c r="F123" s="1292" t="s">
        <v>469</v>
      </c>
      <c r="G123" s="1292" t="s">
        <v>4121</v>
      </c>
      <c r="H123" s="1297">
        <v>39430</v>
      </c>
      <c r="I123" s="1298" t="s">
        <v>5</v>
      </c>
      <c r="J123" s="82" t="s">
        <v>4122</v>
      </c>
      <c r="K123" s="904" t="s">
        <v>4123</v>
      </c>
      <c r="L123" s="902" t="s">
        <v>1123</v>
      </c>
      <c r="M123" s="1294" t="s">
        <v>18</v>
      </c>
      <c r="N123" s="1337"/>
      <c r="O123" s="1337"/>
      <c r="P123" s="1911"/>
      <c r="Q123" s="1912"/>
    </row>
    <row r="124" spans="2:17" s="30" customFormat="1" ht="60.75" customHeight="1" thickBot="1">
      <c r="B124" s="1636"/>
      <c r="C124" s="1338" t="s">
        <v>4038</v>
      </c>
      <c r="D124" s="1292" t="s">
        <v>4124</v>
      </c>
      <c r="E124" s="1339">
        <v>25596584</v>
      </c>
      <c r="F124" s="1292" t="s">
        <v>5</v>
      </c>
      <c r="G124" s="1292" t="s">
        <v>5</v>
      </c>
      <c r="H124" s="1297" t="s">
        <v>5</v>
      </c>
      <c r="I124" s="1298" t="s">
        <v>5</v>
      </c>
      <c r="J124" s="82" t="s">
        <v>4098</v>
      </c>
      <c r="K124" s="904" t="s">
        <v>4125</v>
      </c>
      <c r="L124" s="902" t="s">
        <v>4002</v>
      </c>
      <c r="M124" s="1294" t="s">
        <v>18</v>
      </c>
      <c r="N124" s="1337"/>
      <c r="O124" s="1337"/>
      <c r="P124" s="1911"/>
      <c r="Q124" s="1912"/>
    </row>
    <row r="125" spans="2:17" s="30" customFormat="1" ht="60.75" customHeight="1" thickBot="1">
      <c r="B125" s="1636"/>
      <c r="C125" s="1338" t="s">
        <v>4038</v>
      </c>
      <c r="D125" s="1292" t="s">
        <v>4126</v>
      </c>
      <c r="E125" s="1339">
        <v>25597498</v>
      </c>
      <c r="F125" s="1292" t="s">
        <v>3999</v>
      </c>
      <c r="G125" s="1292" t="s">
        <v>3928</v>
      </c>
      <c r="H125" s="1297">
        <v>41610</v>
      </c>
      <c r="I125" s="1298" t="s">
        <v>5</v>
      </c>
      <c r="J125" s="82" t="s">
        <v>4127</v>
      </c>
      <c r="K125" s="904" t="s">
        <v>4128</v>
      </c>
      <c r="L125" s="902" t="s">
        <v>3314</v>
      </c>
      <c r="M125" s="1294" t="s">
        <v>18</v>
      </c>
      <c r="N125" s="1337"/>
      <c r="O125" s="1337"/>
      <c r="P125" s="1911"/>
      <c r="Q125" s="1912"/>
    </row>
    <row r="126" spans="2:17" s="30" customFormat="1" ht="60.75" customHeight="1" thickBot="1">
      <c r="B126" s="1636"/>
      <c r="C126" s="1338" t="s">
        <v>4038</v>
      </c>
      <c r="D126" s="1292" t="s">
        <v>4129</v>
      </c>
      <c r="E126" s="1339">
        <v>48605865</v>
      </c>
      <c r="F126" s="1292" t="s">
        <v>4130</v>
      </c>
      <c r="G126" s="1292" t="s">
        <v>4131</v>
      </c>
      <c r="H126" s="1297" t="s">
        <v>5</v>
      </c>
      <c r="I126" s="1298" t="s">
        <v>5</v>
      </c>
      <c r="J126" s="82" t="s">
        <v>4127</v>
      </c>
      <c r="K126" s="904" t="s">
        <v>4132</v>
      </c>
      <c r="L126" s="902" t="s">
        <v>4002</v>
      </c>
      <c r="M126" s="1294" t="s">
        <v>18</v>
      </c>
      <c r="N126" s="1337"/>
      <c r="O126" s="1337"/>
      <c r="P126" s="1911"/>
      <c r="Q126" s="1912"/>
    </row>
    <row r="127" spans="2:17" s="30" customFormat="1" ht="60.75" customHeight="1" thickBot="1">
      <c r="B127" s="1636"/>
      <c r="C127" s="1338" t="s">
        <v>4038</v>
      </c>
      <c r="D127" s="1292" t="s">
        <v>4133</v>
      </c>
      <c r="E127" s="1339">
        <v>48606080</v>
      </c>
      <c r="F127" s="1292" t="s">
        <v>4134</v>
      </c>
      <c r="G127" s="1292" t="s">
        <v>4135</v>
      </c>
      <c r="H127" s="1297" t="s">
        <v>5</v>
      </c>
      <c r="I127" s="1298" t="s">
        <v>5</v>
      </c>
      <c r="J127" s="82" t="s">
        <v>4136</v>
      </c>
      <c r="K127" s="904" t="s">
        <v>4137</v>
      </c>
      <c r="L127" s="902" t="s">
        <v>4002</v>
      </c>
      <c r="M127" s="1294" t="s">
        <v>18</v>
      </c>
      <c r="N127" s="1337"/>
      <c r="O127" s="1337"/>
      <c r="P127" s="1911"/>
      <c r="Q127" s="1912"/>
    </row>
    <row r="128" spans="2:17" s="30" customFormat="1" ht="60.75" customHeight="1" thickBot="1">
      <c r="B128" s="1636"/>
      <c r="C128" s="1338" t="s">
        <v>4038</v>
      </c>
      <c r="D128" s="1292" t="s">
        <v>4138</v>
      </c>
      <c r="E128" s="1339">
        <v>25592329</v>
      </c>
      <c r="F128" s="1292" t="s">
        <v>4134</v>
      </c>
      <c r="G128" s="1292" t="s">
        <v>4139</v>
      </c>
      <c r="H128" s="1297" t="s">
        <v>5</v>
      </c>
      <c r="I128" s="1298" t="s">
        <v>5</v>
      </c>
      <c r="J128" s="82" t="s">
        <v>4098</v>
      </c>
      <c r="K128" s="904" t="s">
        <v>4140</v>
      </c>
      <c r="L128" s="902" t="s">
        <v>4002</v>
      </c>
      <c r="M128" s="1294" t="s">
        <v>18</v>
      </c>
      <c r="N128" s="1337"/>
      <c r="O128" s="1337"/>
      <c r="P128" s="1911"/>
      <c r="Q128" s="1912"/>
    </row>
    <row r="129" spans="2:17" s="30" customFormat="1" ht="60.75" customHeight="1" thickBot="1">
      <c r="B129" s="1636"/>
      <c r="C129" s="1338" t="s">
        <v>4038</v>
      </c>
      <c r="D129" s="1292" t="s">
        <v>4141</v>
      </c>
      <c r="E129" s="1339">
        <v>1059905998</v>
      </c>
      <c r="F129" s="1292" t="s">
        <v>4142</v>
      </c>
      <c r="G129" s="1292" t="s">
        <v>4143</v>
      </c>
      <c r="H129" s="1297" t="s">
        <v>5</v>
      </c>
      <c r="I129" s="1298" t="s">
        <v>5</v>
      </c>
      <c r="J129" s="82" t="s">
        <v>4136</v>
      </c>
      <c r="K129" s="904" t="s">
        <v>4144</v>
      </c>
      <c r="L129" s="902" t="s">
        <v>4002</v>
      </c>
      <c r="M129" s="1294" t="s">
        <v>18</v>
      </c>
      <c r="N129" s="1337"/>
      <c r="O129" s="1337"/>
      <c r="P129" s="1911"/>
      <c r="Q129" s="1912"/>
    </row>
    <row r="130" spans="2:17" s="30" customFormat="1" ht="60.75" customHeight="1" thickBot="1">
      <c r="B130" s="1636"/>
      <c r="C130" s="1338" t="s">
        <v>4038</v>
      </c>
      <c r="D130" s="1292" t="s">
        <v>4145</v>
      </c>
      <c r="E130" s="1339">
        <v>1061694687</v>
      </c>
      <c r="F130" s="1292" t="s">
        <v>4146</v>
      </c>
      <c r="G130" s="1292" t="s">
        <v>4147</v>
      </c>
      <c r="H130" s="1297">
        <v>40991</v>
      </c>
      <c r="I130" s="1298" t="s">
        <v>514</v>
      </c>
      <c r="J130" s="82" t="s">
        <v>4148</v>
      </c>
      <c r="K130" s="904" t="s">
        <v>4149</v>
      </c>
      <c r="L130" s="902" t="s">
        <v>1145</v>
      </c>
      <c r="M130" s="1294" t="s">
        <v>18</v>
      </c>
      <c r="N130" s="1337"/>
      <c r="O130" s="1337"/>
      <c r="P130" s="1911"/>
      <c r="Q130" s="1912"/>
    </row>
    <row r="131" spans="2:17" s="30" customFormat="1" ht="60.75" customHeight="1" thickBot="1">
      <c r="B131" s="1636"/>
      <c r="C131" s="1338" t="s">
        <v>4038</v>
      </c>
      <c r="D131" s="1292" t="s">
        <v>4150</v>
      </c>
      <c r="E131" s="1339">
        <v>31842027</v>
      </c>
      <c r="F131" s="1292" t="s">
        <v>3982</v>
      </c>
      <c r="G131" s="1292" t="s">
        <v>4151</v>
      </c>
      <c r="H131" s="1297">
        <v>41034</v>
      </c>
      <c r="I131" s="1298" t="s">
        <v>514</v>
      </c>
      <c r="J131" s="82" t="s">
        <v>4098</v>
      </c>
      <c r="K131" s="904" t="s">
        <v>4152</v>
      </c>
      <c r="L131" s="902" t="s">
        <v>3314</v>
      </c>
      <c r="M131" s="1294" t="s">
        <v>18</v>
      </c>
      <c r="N131" s="1337"/>
      <c r="O131" s="1337"/>
      <c r="P131" s="1911"/>
      <c r="Q131" s="1912"/>
    </row>
    <row r="132" spans="2:17" s="30" customFormat="1" ht="60.75" customHeight="1">
      <c r="B132" s="1636"/>
      <c r="C132" s="1915" t="s">
        <v>4038</v>
      </c>
      <c r="D132" s="1632" t="s">
        <v>4153</v>
      </c>
      <c r="E132" s="1887">
        <v>1061718066</v>
      </c>
      <c r="F132" s="1632" t="s">
        <v>1038</v>
      </c>
      <c r="G132" s="1632" t="s">
        <v>4154</v>
      </c>
      <c r="H132" s="1668">
        <v>41460</v>
      </c>
      <c r="I132" s="1670" t="s">
        <v>514</v>
      </c>
      <c r="J132" s="82" t="s">
        <v>4148</v>
      </c>
      <c r="K132" s="904" t="s">
        <v>4155</v>
      </c>
      <c r="L132" s="902" t="s">
        <v>1145</v>
      </c>
      <c r="M132" s="1642" t="s">
        <v>18</v>
      </c>
      <c r="N132" s="1891"/>
      <c r="O132" s="1891"/>
      <c r="P132" s="1893"/>
      <c r="Q132" s="1894"/>
    </row>
    <row r="133" spans="2:17" s="30" customFormat="1" ht="60.75" customHeight="1">
      <c r="B133" s="1636"/>
      <c r="C133" s="1916" t="s">
        <v>4038</v>
      </c>
      <c r="D133" s="1633"/>
      <c r="E133" s="1888"/>
      <c r="F133" s="1633"/>
      <c r="G133" s="1633"/>
      <c r="H133" s="1669"/>
      <c r="I133" s="1671"/>
      <c r="J133" s="82" t="s">
        <v>4156</v>
      </c>
      <c r="K133" s="904" t="s">
        <v>4157</v>
      </c>
      <c r="L133" s="902" t="s">
        <v>1145</v>
      </c>
      <c r="M133" s="1643"/>
      <c r="N133" s="1892"/>
      <c r="O133" s="1892"/>
      <c r="P133" s="1913"/>
      <c r="Q133" s="1914"/>
    </row>
    <row r="134" spans="2:17" s="30" customFormat="1" ht="98.25" customHeight="1">
      <c r="B134" s="1636"/>
      <c r="C134" s="1338" t="s">
        <v>4038</v>
      </c>
      <c r="D134" s="1292" t="s">
        <v>4158</v>
      </c>
      <c r="E134" s="1339">
        <v>25284928</v>
      </c>
      <c r="F134" s="1292" t="s">
        <v>4159</v>
      </c>
      <c r="G134" s="1292" t="s">
        <v>4160</v>
      </c>
      <c r="H134" s="1297">
        <v>41954</v>
      </c>
      <c r="I134" s="1298" t="s">
        <v>514</v>
      </c>
      <c r="J134" s="82" t="s">
        <v>4161</v>
      </c>
      <c r="K134" s="904">
        <v>40887</v>
      </c>
      <c r="L134" s="902" t="s">
        <v>1123</v>
      </c>
      <c r="M134" s="1294" t="s">
        <v>18</v>
      </c>
      <c r="N134" s="1337"/>
      <c r="O134" s="1337"/>
      <c r="P134" s="1672"/>
      <c r="Q134" s="1673"/>
    </row>
    <row r="135" spans="2:17" s="30" customFormat="1" ht="103.5" customHeight="1">
      <c r="B135" s="1636"/>
      <c r="C135" s="1338" t="s">
        <v>4038</v>
      </c>
      <c r="D135" s="1292" t="s">
        <v>4162</v>
      </c>
      <c r="E135" s="1339">
        <v>34329011</v>
      </c>
      <c r="F135" s="1292" t="s">
        <v>4163</v>
      </c>
      <c r="G135" s="1292" t="s">
        <v>4121</v>
      </c>
      <c r="H135" s="1297">
        <v>41795</v>
      </c>
      <c r="I135" s="1298" t="s">
        <v>514</v>
      </c>
      <c r="J135" s="82" t="s">
        <v>4164</v>
      </c>
      <c r="K135" s="904" t="s">
        <v>4155</v>
      </c>
      <c r="L135" s="902" t="s">
        <v>1049</v>
      </c>
      <c r="M135" s="1294" t="s">
        <v>18</v>
      </c>
      <c r="N135" s="1337"/>
      <c r="O135" s="1337"/>
      <c r="P135" s="1672"/>
      <c r="Q135" s="1673"/>
    </row>
    <row r="136" spans="2:17" s="30" customFormat="1" ht="96.75" customHeight="1">
      <c r="B136" s="1636"/>
      <c r="C136" s="1338" t="s">
        <v>4038</v>
      </c>
      <c r="D136" s="1292" t="s">
        <v>4165</v>
      </c>
      <c r="E136" s="1339">
        <v>1061703836</v>
      </c>
      <c r="F136" s="1292" t="s">
        <v>4166</v>
      </c>
      <c r="G136" s="1292" t="s">
        <v>4167</v>
      </c>
      <c r="H136" s="1297">
        <v>37839</v>
      </c>
      <c r="I136" s="1298" t="s">
        <v>514</v>
      </c>
      <c r="J136" s="82" t="s">
        <v>4168</v>
      </c>
      <c r="K136" s="904" t="s">
        <v>4169</v>
      </c>
      <c r="L136" s="902" t="s">
        <v>1123</v>
      </c>
      <c r="M136" s="1294" t="s">
        <v>18</v>
      </c>
      <c r="N136" s="1337"/>
      <c r="O136" s="1337"/>
      <c r="P136" s="1672"/>
      <c r="Q136" s="1673"/>
    </row>
    <row r="137" spans="2:17" s="30" customFormat="1" ht="60.75" customHeight="1">
      <c r="B137" s="1636"/>
      <c r="C137" s="1338" t="s">
        <v>4038</v>
      </c>
      <c r="D137" s="1670" t="s">
        <v>4170</v>
      </c>
      <c r="E137" s="1917">
        <v>34331279</v>
      </c>
      <c r="F137" s="1632" t="s">
        <v>3999</v>
      </c>
      <c r="G137" s="1632" t="s">
        <v>3928</v>
      </c>
      <c r="H137" s="1668">
        <v>41386</v>
      </c>
      <c r="I137" s="1670" t="s">
        <v>514</v>
      </c>
      <c r="J137" s="82" t="s">
        <v>4171</v>
      </c>
      <c r="K137" s="904" t="s">
        <v>4172</v>
      </c>
      <c r="L137" s="902" t="s">
        <v>461</v>
      </c>
      <c r="M137" s="1642" t="s">
        <v>18</v>
      </c>
      <c r="N137" s="1891"/>
      <c r="O137" s="1891"/>
      <c r="P137" s="1924"/>
      <c r="Q137" s="1925"/>
    </row>
    <row r="138" spans="2:17" s="30" customFormat="1" ht="60.75" customHeight="1" thickBot="1">
      <c r="B138" s="1636"/>
      <c r="C138" s="1338" t="s">
        <v>4038</v>
      </c>
      <c r="D138" s="1671"/>
      <c r="E138" s="1918"/>
      <c r="F138" s="1633"/>
      <c r="G138" s="1633"/>
      <c r="H138" s="1669"/>
      <c r="I138" s="1671"/>
      <c r="J138" s="82" t="s">
        <v>4164</v>
      </c>
      <c r="K138" s="904" t="s">
        <v>4173</v>
      </c>
      <c r="L138" s="902" t="s">
        <v>1145</v>
      </c>
      <c r="M138" s="1643"/>
      <c r="N138" s="1892"/>
      <c r="O138" s="1892"/>
      <c r="P138" s="1895"/>
      <c r="Q138" s="1896"/>
    </row>
    <row r="139" spans="2:17" s="30" customFormat="1" ht="60.75" customHeight="1" thickBot="1">
      <c r="B139" s="1636"/>
      <c r="C139" s="1338" t="s">
        <v>4038</v>
      </c>
      <c r="D139" s="1292" t="s">
        <v>4174</v>
      </c>
      <c r="E139" s="1339">
        <v>48605986</v>
      </c>
      <c r="F139" s="1292" t="s">
        <v>3982</v>
      </c>
      <c r="G139" s="1292" t="s">
        <v>3928</v>
      </c>
      <c r="H139" s="1297">
        <v>41599</v>
      </c>
      <c r="I139" s="1298" t="s">
        <v>514</v>
      </c>
      <c r="J139" s="82" t="s">
        <v>4175</v>
      </c>
      <c r="K139" s="904" t="s">
        <v>4176</v>
      </c>
      <c r="L139" s="902" t="s">
        <v>3314</v>
      </c>
      <c r="M139" s="1294" t="s">
        <v>18</v>
      </c>
      <c r="N139" s="1337"/>
      <c r="O139" s="1337"/>
      <c r="P139" s="1895"/>
      <c r="Q139" s="1896"/>
    </row>
    <row r="140" spans="2:17" s="30" customFormat="1" ht="92.25" customHeight="1" thickBot="1">
      <c r="B140" s="1633"/>
      <c r="C140" s="1338" t="s">
        <v>4038</v>
      </c>
      <c r="D140" s="1292" t="s">
        <v>4177</v>
      </c>
      <c r="E140" s="1339">
        <v>34553871</v>
      </c>
      <c r="F140" s="1292" t="s">
        <v>4178</v>
      </c>
      <c r="G140" s="1292" t="s">
        <v>4023</v>
      </c>
      <c r="H140" s="1297">
        <v>41260</v>
      </c>
      <c r="I140" s="1298" t="s">
        <v>514</v>
      </c>
      <c r="J140" s="82" t="s">
        <v>4179</v>
      </c>
      <c r="K140" s="904" t="s">
        <v>4180</v>
      </c>
      <c r="L140" s="82" t="s">
        <v>4181</v>
      </c>
      <c r="M140" s="1294" t="s">
        <v>18</v>
      </c>
      <c r="N140" s="1337"/>
      <c r="O140" s="1337"/>
      <c r="P140" s="1672"/>
      <c r="Q140" s="1673"/>
    </row>
    <row r="141" spans="2:17" s="30" customFormat="1" ht="33.6" customHeight="1" thickBot="1">
      <c r="B141" s="78"/>
      <c r="C141" s="863"/>
      <c r="D141" s="78"/>
      <c r="E141" s="893"/>
      <c r="F141" s="78"/>
      <c r="G141" s="78"/>
      <c r="H141" s="78"/>
      <c r="I141" s="91"/>
      <c r="J141" s="78"/>
      <c r="K141" s="91"/>
      <c r="L141" s="91"/>
      <c r="M141" s="1278"/>
      <c r="N141" s="1278"/>
      <c r="O141" s="1278"/>
      <c r="P141" s="1926"/>
      <c r="Q141" s="1927"/>
    </row>
    <row r="143" spans="2:17" ht="15.75" thickBot="1"/>
    <row r="144" spans="2:17" ht="15.75" thickBot="1">
      <c r="B144" s="1532" t="s">
        <v>139</v>
      </c>
      <c r="C144" s="1533"/>
      <c r="D144" s="1533"/>
      <c r="E144" s="1533"/>
      <c r="F144" s="1533"/>
      <c r="G144" s="1533"/>
      <c r="H144" s="1533"/>
      <c r="I144" s="1533"/>
      <c r="J144" s="1533"/>
      <c r="K144" s="1533"/>
      <c r="L144" s="1533"/>
      <c r="M144" s="1533"/>
      <c r="N144" s="1534"/>
    </row>
    <row r="147" spans="1:26" ht="46.15" customHeight="1">
      <c r="B147" s="22" t="s">
        <v>17</v>
      </c>
      <c r="C147" s="886" t="s">
        <v>80</v>
      </c>
      <c r="D147" s="1522" t="s">
        <v>79</v>
      </c>
      <c r="E147" s="1523"/>
    </row>
    <row r="148" spans="1:26" ht="46.9" customHeight="1">
      <c r="B148" s="78" t="s">
        <v>140</v>
      </c>
      <c r="C148" s="860" t="s">
        <v>18</v>
      </c>
      <c r="D148" s="1535"/>
      <c r="E148" s="1535"/>
    </row>
    <row r="151" spans="1:26">
      <c r="B151" s="1505" t="s">
        <v>141</v>
      </c>
      <c r="C151" s="1506"/>
      <c r="D151" s="1506"/>
      <c r="E151" s="1506"/>
      <c r="F151" s="1506"/>
      <c r="G151" s="1506"/>
      <c r="H151" s="1506"/>
      <c r="I151" s="1506"/>
      <c r="J151" s="1506"/>
      <c r="K151" s="1506"/>
      <c r="L151" s="1506"/>
      <c r="M151" s="1506"/>
      <c r="N151" s="1506"/>
      <c r="O151" s="1506"/>
      <c r="P151" s="1506"/>
    </row>
    <row r="153" spans="1:26" ht="15.75" thickBot="1"/>
    <row r="154" spans="1:26" ht="15.75" thickBot="1">
      <c r="B154" s="1532" t="s">
        <v>142</v>
      </c>
      <c r="C154" s="1533"/>
      <c r="D154" s="1533"/>
      <c r="E154" s="1533"/>
      <c r="F154" s="1533"/>
      <c r="G154" s="1533"/>
      <c r="H154" s="1533"/>
      <c r="I154" s="1533"/>
      <c r="J154" s="1533"/>
      <c r="K154" s="1533"/>
      <c r="L154" s="1533"/>
      <c r="M154" s="1533"/>
      <c r="N154" s="1534"/>
    </row>
    <row r="156" spans="1:26" ht="15.75" thickBot="1">
      <c r="M156" s="866"/>
      <c r="N156" s="866"/>
    </row>
    <row r="157" spans="1:26" s="39" customFormat="1" ht="109.5" customHeight="1">
      <c r="B157" s="11" t="s">
        <v>33</v>
      </c>
      <c r="C157" s="867" t="s">
        <v>34</v>
      </c>
      <c r="D157" s="11" t="s">
        <v>35</v>
      </c>
      <c r="E157" s="868" t="s">
        <v>36</v>
      </c>
      <c r="F157" s="11" t="s">
        <v>37</v>
      </c>
      <c r="G157" s="11" t="s">
        <v>38</v>
      </c>
      <c r="H157" s="11" t="s">
        <v>39</v>
      </c>
      <c r="I157" s="11" t="s">
        <v>40</v>
      </c>
      <c r="J157" s="11" t="s">
        <v>41</v>
      </c>
      <c r="K157" s="11" t="s">
        <v>42</v>
      </c>
      <c r="L157" s="11" t="s">
        <v>43</v>
      </c>
      <c r="M157" s="905" t="s">
        <v>44</v>
      </c>
      <c r="N157" s="869" t="s">
        <v>45</v>
      </c>
      <c r="O157" s="869" t="s">
        <v>46</v>
      </c>
      <c r="P157" s="870" t="s">
        <v>47</v>
      </c>
      <c r="Q157" s="870" t="s">
        <v>48</v>
      </c>
    </row>
    <row r="158" spans="1:26" s="1263" customFormat="1" ht="175.5" customHeight="1">
      <c r="A158" s="1311"/>
      <c r="B158" s="15" t="s">
        <v>3879</v>
      </c>
      <c r="C158" s="879" t="s">
        <v>3880</v>
      </c>
      <c r="D158" s="15" t="s">
        <v>340</v>
      </c>
      <c r="E158" s="155" t="s">
        <v>3892</v>
      </c>
      <c r="F158" s="16" t="s">
        <v>18</v>
      </c>
      <c r="G158" s="99" t="s">
        <v>51</v>
      </c>
      <c r="H158" s="194">
        <v>40910</v>
      </c>
      <c r="I158" s="194">
        <v>41090</v>
      </c>
      <c r="J158" s="103" t="s">
        <v>19</v>
      </c>
      <c r="K158" s="576">
        <v>0</v>
      </c>
      <c r="L158" s="186">
        <v>6</v>
      </c>
      <c r="M158" s="906">
        <v>100</v>
      </c>
      <c r="N158" s="906" t="s">
        <v>51</v>
      </c>
      <c r="O158" s="881">
        <f>113170367</f>
        <v>113170367</v>
      </c>
      <c r="P158" s="881">
        <v>68</v>
      </c>
      <c r="Q158" s="1919" t="s">
        <v>4182</v>
      </c>
      <c r="R158" s="64"/>
      <c r="S158" s="64"/>
      <c r="T158" s="64"/>
      <c r="U158" s="64"/>
      <c r="V158" s="64"/>
      <c r="W158" s="64"/>
      <c r="X158" s="64"/>
      <c r="Y158" s="64"/>
      <c r="Z158" s="64"/>
    </row>
    <row r="159" spans="1:26" s="1263" customFormat="1" ht="99.75" customHeight="1">
      <c r="A159" s="1311"/>
      <c r="B159" s="15" t="s">
        <v>3879</v>
      </c>
      <c r="C159" s="879" t="s">
        <v>3880</v>
      </c>
      <c r="D159" s="15" t="s">
        <v>340</v>
      </c>
      <c r="E159" s="155" t="s">
        <v>4183</v>
      </c>
      <c r="F159" s="16" t="s">
        <v>18</v>
      </c>
      <c r="G159" s="99" t="s">
        <v>51</v>
      </c>
      <c r="H159" s="100">
        <v>41253</v>
      </c>
      <c r="I159" s="100">
        <v>41618</v>
      </c>
      <c r="J159" s="103" t="s">
        <v>19</v>
      </c>
      <c r="K159" s="186">
        <v>0</v>
      </c>
      <c r="L159" s="15" t="s">
        <v>2191</v>
      </c>
      <c r="M159" s="906">
        <v>100</v>
      </c>
      <c r="N159" s="906" t="s">
        <v>51</v>
      </c>
      <c r="O159" s="881">
        <v>486488802</v>
      </c>
      <c r="P159" s="881">
        <v>69</v>
      </c>
      <c r="Q159" s="1920"/>
      <c r="R159" s="64"/>
      <c r="S159" s="64"/>
      <c r="T159" s="64"/>
      <c r="U159" s="64"/>
      <c r="V159" s="64"/>
      <c r="W159" s="64"/>
      <c r="X159" s="64"/>
      <c r="Y159" s="64"/>
      <c r="Z159" s="64"/>
    </row>
    <row r="160" spans="1:26" s="136" customFormat="1">
      <c r="A160" s="129"/>
      <c r="B160" s="130" t="s">
        <v>29</v>
      </c>
      <c r="C160" s="907"/>
      <c r="D160" s="109"/>
      <c r="E160" s="571"/>
      <c r="F160" s="131"/>
      <c r="G160" s="131"/>
      <c r="H160" s="131"/>
      <c r="I160" s="133"/>
      <c r="J160" s="133"/>
      <c r="K160" s="108">
        <f>SUM(K158:K159)</f>
        <v>0</v>
      </c>
      <c r="L160" s="109">
        <f>SUM(L158:L159)</f>
        <v>6</v>
      </c>
      <c r="M160" s="908">
        <f>SUM(M158:M159)</f>
        <v>200</v>
      </c>
      <c r="N160" s="130">
        <f>SUM(N158:N159)</f>
        <v>0</v>
      </c>
      <c r="O160" s="909"/>
      <c r="P160" s="909"/>
      <c r="Q160" s="135"/>
    </row>
    <row r="161" spans="2:17">
      <c r="B161" s="66"/>
      <c r="C161" s="882"/>
      <c r="D161" s="66"/>
      <c r="E161" s="883"/>
      <c r="F161" s="66"/>
      <c r="G161" s="66"/>
      <c r="H161" s="66"/>
      <c r="I161" s="66"/>
      <c r="J161" s="66"/>
      <c r="K161" s="66"/>
      <c r="L161" s="66"/>
      <c r="M161" s="884"/>
      <c r="N161" s="884"/>
      <c r="O161" s="884"/>
      <c r="P161" s="884"/>
    </row>
    <row r="162" spans="2:17">
      <c r="B162" s="19" t="s">
        <v>156</v>
      </c>
      <c r="C162" s="910">
        <f>+K160</f>
        <v>0</v>
      </c>
      <c r="H162" s="112"/>
      <c r="I162" s="112"/>
      <c r="J162" s="112"/>
      <c r="K162" s="112"/>
      <c r="L162" s="112"/>
      <c r="M162" s="112"/>
      <c r="N162" s="884"/>
      <c r="O162" s="884"/>
      <c r="P162" s="884"/>
    </row>
    <row r="164" spans="2:17" ht="15.75" thickBot="1"/>
    <row r="165" spans="2:17" ht="37.15" customHeight="1" thickBot="1">
      <c r="B165" s="24" t="s">
        <v>157</v>
      </c>
      <c r="C165" s="911" t="s">
        <v>158</v>
      </c>
      <c r="D165" s="24" t="s">
        <v>28</v>
      </c>
      <c r="E165" s="912" t="s">
        <v>159</v>
      </c>
    </row>
    <row r="166" spans="2:17">
      <c r="B166" s="85" t="s">
        <v>160</v>
      </c>
      <c r="C166" s="913">
        <v>20</v>
      </c>
      <c r="D166" s="363">
        <v>0</v>
      </c>
      <c r="E166" s="1921">
        <f>+D166+D167+D168</f>
        <v>0</v>
      </c>
    </row>
    <row r="167" spans="2:17">
      <c r="B167" s="85" t="s">
        <v>161</v>
      </c>
      <c r="C167" s="885">
        <v>30</v>
      </c>
      <c r="D167" s="71">
        <v>0</v>
      </c>
      <c r="E167" s="1922"/>
    </row>
    <row r="168" spans="2:17" ht="15.75" thickBot="1">
      <c r="B168" s="85" t="s">
        <v>162</v>
      </c>
      <c r="C168" s="914">
        <v>40</v>
      </c>
      <c r="D168" s="364">
        <v>0</v>
      </c>
      <c r="E168" s="1923"/>
    </row>
    <row r="170" spans="2:17" ht="15.75" thickBot="1"/>
    <row r="171" spans="2:17" ht="15.75" thickBot="1">
      <c r="B171" s="1532" t="s">
        <v>163</v>
      </c>
      <c r="C171" s="1533"/>
      <c r="D171" s="1533"/>
      <c r="E171" s="1533"/>
      <c r="F171" s="1533"/>
      <c r="G171" s="1533"/>
      <c r="H171" s="1533"/>
      <c r="I171" s="1533"/>
      <c r="J171" s="1533"/>
      <c r="K171" s="1533"/>
      <c r="L171" s="1533"/>
      <c r="M171" s="1533"/>
      <c r="N171" s="1534"/>
    </row>
    <row r="173" spans="2:17" ht="76.5" customHeight="1">
      <c r="B173" s="1309" t="s">
        <v>88</v>
      </c>
      <c r="C173" s="859" t="s">
        <v>89</v>
      </c>
      <c r="D173" s="1309" t="s">
        <v>90</v>
      </c>
      <c r="E173" s="891" t="s">
        <v>91</v>
      </c>
      <c r="F173" s="1309" t="s">
        <v>92</v>
      </c>
      <c r="G173" s="1309" t="s">
        <v>93</v>
      </c>
      <c r="H173" s="1309" t="s">
        <v>94</v>
      </c>
      <c r="I173" s="1309" t="s">
        <v>95</v>
      </c>
      <c r="J173" s="1522" t="s">
        <v>164</v>
      </c>
      <c r="K173" s="1529"/>
      <c r="L173" s="1523"/>
      <c r="M173" s="892" t="s">
        <v>97</v>
      </c>
      <c r="N173" s="892" t="s">
        <v>234</v>
      </c>
      <c r="O173" s="892" t="s">
        <v>235</v>
      </c>
      <c r="P173" s="1885" t="s">
        <v>79</v>
      </c>
      <c r="Q173" s="1886"/>
    </row>
    <row r="174" spans="2:17" ht="60.75" customHeight="1">
      <c r="B174" s="192" t="s">
        <v>1495</v>
      </c>
      <c r="C174" s="915"/>
      <c r="D174" s="72"/>
      <c r="E174" s="916"/>
      <c r="F174" s="72"/>
      <c r="G174" s="72"/>
      <c r="H174" s="72"/>
      <c r="I174" s="74"/>
      <c r="J174" s="88" t="s">
        <v>165</v>
      </c>
      <c r="K174" s="89" t="s">
        <v>166</v>
      </c>
      <c r="L174" s="77" t="s">
        <v>167</v>
      </c>
      <c r="M174" s="1315"/>
      <c r="N174" s="1315"/>
      <c r="O174" s="1315"/>
      <c r="P174" s="1790"/>
      <c r="Q174" s="1790"/>
    </row>
    <row r="175" spans="2:17" ht="60.75" customHeight="1">
      <c r="B175" s="192" t="s">
        <v>1075</v>
      </c>
      <c r="C175" s="915"/>
      <c r="D175" s="72"/>
      <c r="E175" s="916"/>
      <c r="F175" s="72"/>
      <c r="G175" s="72"/>
      <c r="H175" s="72"/>
      <c r="I175" s="74"/>
      <c r="J175" s="88"/>
      <c r="K175" s="89"/>
      <c r="L175" s="77"/>
      <c r="M175" s="1315"/>
      <c r="N175" s="1315"/>
      <c r="O175" s="1315"/>
      <c r="P175" s="1593"/>
      <c r="Q175" s="1593"/>
    </row>
    <row r="176" spans="2:17" ht="58.5" customHeight="1">
      <c r="B176" s="192" t="s">
        <v>227</v>
      </c>
      <c r="C176" s="917" t="s">
        <v>3113</v>
      </c>
      <c r="D176" s="192" t="s">
        <v>4184</v>
      </c>
      <c r="E176" s="916">
        <v>10527556</v>
      </c>
      <c r="F176" s="72" t="s">
        <v>3115</v>
      </c>
      <c r="G176" s="72" t="s">
        <v>2371</v>
      </c>
      <c r="H176" s="918">
        <v>32983</v>
      </c>
      <c r="I176" s="74" t="s">
        <v>4185</v>
      </c>
      <c r="J176" s="192" t="s">
        <v>4186</v>
      </c>
      <c r="K176" s="89" t="s">
        <v>4187</v>
      </c>
      <c r="L176" s="89" t="s">
        <v>4188</v>
      </c>
      <c r="M176" s="1315" t="s">
        <v>18</v>
      </c>
      <c r="N176" s="1315" t="s">
        <v>18</v>
      </c>
      <c r="O176" s="1315" t="s">
        <v>18</v>
      </c>
      <c r="P176" s="1593" t="s">
        <v>4189</v>
      </c>
      <c r="Q176" s="1593"/>
    </row>
    <row r="179" spans="2:7" ht="15.75" thickBot="1"/>
    <row r="180" spans="2:7" ht="54" customHeight="1">
      <c r="B180" s="1283" t="s">
        <v>17</v>
      </c>
      <c r="C180" s="919" t="s">
        <v>157</v>
      </c>
      <c r="D180" s="1309" t="s">
        <v>158</v>
      </c>
      <c r="E180" s="862" t="s">
        <v>28</v>
      </c>
      <c r="F180" s="25" t="s">
        <v>228</v>
      </c>
      <c r="G180" s="178"/>
    </row>
    <row r="181" spans="2:7" ht="120.75" customHeight="1">
      <c r="B181" s="1540" t="s">
        <v>229</v>
      </c>
      <c r="C181" s="920" t="s">
        <v>230</v>
      </c>
      <c r="D181" s="1256">
        <v>25</v>
      </c>
      <c r="E181" s="21">
        <v>0</v>
      </c>
      <c r="F181" s="1541">
        <f>+E181+E182+E183</f>
        <v>10</v>
      </c>
      <c r="G181" s="27"/>
    </row>
    <row r="182" spans="2:7" ht="106.5" customHeight="1">
      <c r="B182" s="1540"/>
      <c r="C182" s="920" t="s">
        <v>231</v>
      </c>
      <c r="D182" s="1262">
        <v>25</v>
      </c>
      <c r="E182" s="21">
        <v>0</v>
      </c>
      <c r="F182" s="1542"/>
      <c r="G182" s="27"/>
    </row>
    <row r="183" spans="2:7" ht="94.5" customHeight="1">
      <c r="B183" s="1540"/>
      <c r="C183" s="920" t="s">
        <v>232</v>
      </c>
      <c r="D183" s="1256">
        <v>10</v>
      </c>
      <c r="E183" s="21">
        <v>10</v>
      </c>
      <c r="F183" s="1543"/>
      <c r="G183" s="27"/>
    </row>
    <row r="184" spans="2:7">
      <c r="C184" s="857"/>
    </row>
    <row r="186" spans="2:7">
      <c r="B186" s="8" t="s">
        <v>233</v>
      </c>
    </row>
    <row r="189" spans="2:7">
      <c r="B189" s="1309" t="s">
        <v>17</v>
      </c>
      <c r="C189" s="859" t="s">
        <v>27</v>
      </c>
      <c r="D189" s="1283" t="s">
        <v>28</v>
      </c>
      <c r="E189" s="862" t="s">
        <v>29</v>
      </c>
    </row>
    <row r="190" spans="2:7" ht="30">
      <c r="B190" s="1302" t="s">
        <v>236</v>
      </c>
      <c r="C190" s="863">
        <v>40</v>
      </c>
      <c r="D190" s="1256">
        <f>+E166</f>
        <v>0</v>
      </c>
      <c r="E190" s="1880">
        <f>+D190+D191</f>
        <v>10</v>
      </c>
    </row>
    <row r="191" spans="2:7" ht="45">
      <c r="B191" s="1302" t="s">
        <v>237</v>
      </c>
      <c r="C191" s="863">
        <v>60</v>
      </c>
      <c r="D191" s="1256">
        <f>+F181</f>
        <v>10</v>
      </c>
      <c r="E191" s="1881"/>
    </row>
  </sheetData>
  <mergeCells count="160">
    <mergeCell ref="B181:B183"/>
    <mergeCell ref="F181:F183"/>
    <mergeCell ref="E190:E191"/>
    <mergeCell ref="B171:N171"/>
    <mergeCell ref="J173:L173"/>
    <mergeCell ref="P173:Q173"/>
    <mergeCell ref="P174:Q174"/>
    <mergeCell ref="P175:Q175"/>
    <mergeCell ref="P176:Q176"/>
    <mergeCell ref="D147:E147"/>
    <mergeCell ref="D148:E148"/>
    <mergeCell ref="B151:P151"/>
    <mergeCell ref="B154:N154"/>
    <mergeCell ref="Q158:Q159"/>
    <mergeCell ref="E166:E168"/>
    <mergeCell ref="O137:O138"/>
    <mergeCell ref="P137:Q138"/>
    <mergeCell ref="P139:Q139"/>
    <mergeCell ref="P140:Q140"/>
    <mergeCell ref="P141:Q141"/>
    <mergeCell ref="B144:N144"/>
    <mergeCell ref="P135:Q135"/>
    <mergeCell ref="P136:Q136"/>
    <mergeCell ref="D137:D138"/>
    <mergeCell ref="E137:E138"/>
    <mergeCell ref="F137:F138"/>
    <mergeCell ref="G137:G138"/>
    <mergeCell ref="H137:H138"/>
    <mergeCell ref="I137:I138"/>
    <mergeCell ref="M137:M138"/>
    <mergeCell ref="N137:N138"/>
    <mergeCell ref="O132:O133"/>
    <mergeCell ref="P132:Q133"/>
    <mergeCell ref="P134:Q134"/>
    <mergeCell ref="C132:C133"/>
    <mergeCell ref="D132:D133"/>
    <mergeCell ref="E132:E133"/>
    <mergeCell ref="F132:F133"/>
    <mergeCell ref="G132:G133"/>
    <mergeCell ref="H132:H133"/>
    <mergeCell ref="P111:Q112"/>
    <mergeCell ref="P113:Q113"/>
    <mergeCell ref="P114:Q114"/>
    <mergeCell ref="P115:Q115"/>
    <mergeCell ref="B116:B140"/>
    <mergeCell ref="P116:Q116"/>
    <mergeCell ref="P117:Q117"/>
    <mergeCell ref="P118:Q118"/>
    <mergeCell ref="P119:Q119"/>
    <mergeCell ref="P126:Q126"/>
    <mergeCell ref="P127:Q127"/>
    <mergeCell ref="P128:Q128"/>
    <mergeCell ref="P129:Q129"/>
    <mergeCell ref="P130:Q130"/>
    <mergeCell ref="P131:Q131"/>
    <mergeCell ref="P120:Q120"/>
    <mergeCell ref="P121:Q121"/>
    <mergeCell ref="P122:Q122"/>
    <mergeCell ref="P123:Q123"/>
    <mergeCell ref="P124:Q124"/>
    <mergeCell ref="P125:Q125"/>
    <mergeCell ref="I132:I133"/>
    <mergeCell ref="M132:M133"/>
    <mergeCell ref="N132:N133"/>
    <mergeCell ref="D111:D112"/>
    <mergeCell ref="E111:E112"/>
    <mergeCell ref="F111:F112"/>
    <mergeCell ref="G111:G112"/>
    <mergeCell ref="H111:H112"/>
    <mergeCell ref="I111:I112"/>
    <mergeCell ref="M111:M112"/>
    <mergeCell ref="N111:N112"/>
    <mergeCell ref="O111:O112"/>
    <mergeCell ref="P107:Q107"/>
    <mergeCell ref="P108:Q108"/>
    <mergeCell ref="B102:B110"/>
    <mergeCell ref="P102:Q102"/>
    <mergeCell ref="P103:Q103"/>
    <mergeCell ref="P104:Q104"/>
    <mergeCell ref="D105:D106"/>
    <mergeCell ref="E105:E106"/>
    <mergeCell ref="F105:F106"/>
    <mergeCell ref="G105:G106"/>
    <mergeCell ref="H105:H106"/>
    <mergeCell ref="I105:I106"/>
    <mergeCell ref="P109:Q109"/>
    <mergeCell ref="P110:Q110"/>
    <mergeCell ref="P99:Q99"/>
    <mergeCell ref="P100:Q100"/>
    <mergeCell ref="P101:Q101"/>
    <mergeCell ref="P93:Q93"/>
    <mergeCell ref="P94:Q94"/>
    <mergeCell ref="P95:Q95"/>
    <mergeCell ref="M105:M106"/>
    <mergeCell ref="N105:N106"/>
    <mergeCell ref="O105:O106"/>
    <mergeCell ref="P105:Q106"/>
    <mergeCell ref="P87:Q87"/>
    <mergeCell ref="P88:Q88"/>
    <mergeCell ref="P89:Q89"/>
    <mergeCell ref="P90:Q90"/>
    <mergeCell ref="P91:Q91"/>
    <mergeCell ref="P92:Q92"/>
    <mergeCell ref="O96:O97"/>
    <mergeCell ref="P96:Q97"/>
    <mergeCell ref="P98:Q98"/>
    <mergeCell ref="E85:E86"/>
    <mergeCell ref="F85:F86"/>
    <mergeCell ref="G85:G86"/>
    <mergeCell ref="H85:H86"/>
    <mergeCell ref="I85:I86"/>
    <mergeCell ref="P85:Q85"/>
    <mergeCell ref="P86:Q86"/>
    <mergeCell ref="B77:B101"/>
    <mergeCell ref="P77:Q77"/>
    <mergeCell ref="P78:Q78"/>
    <mergeCell ref="P79:Q79"/>
    <mergeCell ref="P80:Q80"/>
    <mergeCell ref="P81:Q81"/>
    <mergeCell ref="P82:Q82"/>
    <mergeCell ref="P83:Q83"/>
    <mergeCell ref="P84:Q84"/>
    <mergeCell ref="D85:D86"/>
    <mergeCell ref="D96:D97"/>
    <mergeCell ref="E96:E97"/>
    <mergeCell ref="F96:F97"/>
    <mergeCell ref="G96:G97"/>
    <mergeCell ref="H96:H97"/>
    <mergeCell ref="I96:I97"/>
    <mergeCell ref="N96:N97"/>
    <mergeCell ref="P72:Q72"/>
    <mergeCell ref="P73:Q73"/>
    <mergeCell ref="P74:Q74"/>
    <mergeCell ref="P75:Q75"/>
    <mergeCell ref="P76:Q76"/>
    <mergeCell ref="O60:P60"/>
    <mergeCell ref="B65:N65"/>
    <mergeCell ref="J68:L68"/>
    <mergeCell ref="P68:Q68"/>
    <mergeCell ref="P69:Q69"/>
    <mergeCell ref="P70:Q70"/>
    <mergeCell ref="C54:N54"/>
    <mergeCell ref="B56:N56"/>
    <mergeCell ref="O59:P59"/>
    <mergeCell ref="C10:E10"/>
    <mergeCell ref="B14:C15"/>
    <mergeCell ref="B16:C16"/>
    <mergeCell ref="E34:E35"/>
    <mergeCell ref="M37:N37"/>
    <mergeCell ref="P71:Q71"/>
    <mergeCell ref="Q45:Q46"/>
    <mergeCell ref="B2:P2"/>
    <mergeCell ref="B4:P4"/>
    <mergeCell ref="C6:N6"/>
    <mergeCell ref="C7:N7"/>
    <mergeCell ref="C8:N8"/>
    <mergeCell ref="C9:N9"/>
    <mergeCell ref="B50:B51"/>
    <mergeCell ref="C50:C51"/>
    <mergeCell ref="D50:E50"/>
  </mergeCells>
  <dataValidations count="2">
    <dataValidation type="decimal" allowBlank="1" showInputMessage="1" showErrorMessage="1" sqref="WVH983107 WLL983107 C65603 IV65603 SR65603 ACN65603 AMJ65603 AWF65603 BGB65603 BPX65603 BZT65603 CJP65603 CTL65603 DDH65603 DND65603 DWZ65603 EGV65603 EQR65603 FAN65603 FKJ65603 FUF65603 GEB65603 GNX65603 GXT65603 HHP65603 HRL65603 IBH65603 ILD65603 IUZ65603 JEV65603 JOR65603 JYN65603 KIJ65603 KSF65603 LCB65603 LLX65603 LVT65603 MFP65603 MPL65603 MZH65603 NJD65603 NSZ65603 OCV65603 OMR65603 OWN65603 PGJ65603 PQF65603 QAB65603 QJX65603 QTT65603 RDP65603 RNL65603 RXH65603 SHD65603 SQZ65603 TAV65603 TKR65603 TUN65603 UEJ65603 UOF65603 UYB65603 VHX65603 VRT65603 WBP65603 WLL65603 WVH65603 C131139 IV131139 SR131139 ACN131139 AMJ131139 AWF131139 BGB131139 BPX131139 BZT131139 CJP131139 CTL131139 DDH131139 DND131139 DWZ131139 EGV131139 EQR131139 FAN131139 FKJ131139 FUF131139 GEB131139 GNX131139 GXT131139 HHP131139 HRL131139 IBH131139 ILD131139 IUZ131139 JEV131139 JOR131139 JYN131139 KIJ131139 KSF131139 LCB131139 LLX131139 LVT131139 MFP131139 MPL131139 MZH131139 NJD131139 NSZ131139 OCV131139 OMR131139 OWN131139 PGJ131139 PQF131139 QAB131139 QJX131139 QTT131139 RDP131139 RNL131139 RXH131139 SHD131139 SQZ131139 TAV131139 TKR131139 TUN131139 UEJ131139 UOF131139 UYB131139 VHX131139 VRT131139 WBP131139 WLL131139 WVH131139 C196675 IV196675 SR196675 ACN196675 AMJ196675 AWF196675 BGB196675 BPX196675 BZT196675 CJP196675 CTL196675 DDH196675 DND196675 DWZ196675 EGV196675 EQR196675 FAN196675 FKJ196675 FUF196675 GEB196675 GNX196675 GXT196675 HHP196675 HRL196675 IBH196675 ILD196675 IUZ196675 JEV196675 JOR196675 JYN196675 KIJ196675 KSF196675 LCB196675 LLX196675 LVT196675 MFP196675 MPL196675 MZH196675 NJD196675 NSZ196675 OCV196675 OMR196675 OWN196675 PGJ196675 PQF196675 QAB196675 QJX196675 QTT196675 RDP196675 RNL196675 RXH196675 SHD196675 SQZ196675 TAV196675 TKR196675 TUN196675 UEJ196675 UOF196675 UYB196675 VHX196675 VRT196675 WBP196675 WLL196675 WVH196675 C262211 IV262211 SR262211 ACN262211 AMJ262211 AWF262211 BGB262211 BPX262211 BZT262211 CJP262211 CTL262211 DDH262211 DND262211 DWZ262211 EGV262211 EQR262211 FAN262211 FKJ262211 FUF262211 GEB262211 GNX262211 GXT262211 HHP262211 HRL262211 IBH262211 ILD262211 IUZ262211 JEV262211 JOR262211 JYN262211 KIJ262211 KSF262211 LCB262211 LLX262211 LVT262211 MFP262211 MPL262211 MZH262211 NJD262211 NSZ262211 OCV262211 OMR262211 OWN262211 PGJ262211 PQF262211 QAB262211 QJX262211 QTT262211 RDP262211 RNL262211 RXH262211 SHD262211 SQZ262211 TAV262211 TKR262211 TUN262211 UEJ262211 UOF262211 UYB262211 VHX262211 VRT262211 WBP262211 WLL262211 WVH262211 C327747 IV327747 SR327747 ACN327747 AMJ327747 AWF327747 BGB327747 BPX327747 BZT327747 CJP327747 CTL327747 DDH327747 DND327747 DWZ327747 EGV327747 EQR327747 FAN327747 FKJ327747 FUF327747 GEB327747 GNX327747 GXT327747 HHP327747 HRL327747 IBH327747 ILD327747 IUZ327747 JEV327747 JOR327747 JYN327747 KIJ327747 KSF327747 LCB327747 LLX327747 LVT327747 MFP327747 MPL327747 MZH327747 NJD327747 NSZ327747 OCV327747 OMR327747 OWN327747 PGJ327747 PQF327747 QAB327747 QJX327747 QTT327747 RDP327747 RNL327747 RXH327747 SHD327747 SQZ327747 TAV327747 TKR327747 TUN327747 UEJ327747 UOF327747 UYB327747 VHX327747 VRT327747 WBP327747 WLL327747 WVH327747 C393283 IV393283 SR393283 ACN393283 AMJ393283 AWF393283 BGB393283 BPX393283 BZT393283 CJP393283 CTL393283 DDH393283 DND393283 DWZ393283 EGV393283 EQR393283 FAN393283 FKJ393283 FUF393283 GEB393283 GNX393283 GXT393283 HHP393283 HRL393283 IBH393283 ILD393283 IUZ393283 JEV393283 JOR393283 JYN393283 KIJ393283 KSF393283 LCB393283 LLX393283 LVT393283 MFP393283 MPL393283 MZH393283 NJD393283 NSZ393283 OCV393283 OMR393283 OWN393283 PGJ393283 PQF393283 QAB393283 QJX393283 QTT393283 RDP393283 RNL393283 RXH393283 SHD393283 SQZ393283 TAV393283 TKR393283 TUN393283 UEJ393283 UOF393283 UYB393283 VHX393283 VRT393283 WBP393283 WLL393283 WVH393283 C458819 IV458819 SR458819 ACN458819 AMJ458819 AWF458819 BGB458819 BPX458819 BZT458819 CJP458819 CTL458819 DDH458819 DND458819 DWZ458819 EGV458819 EQR458819 FAN458819 FKJ458819 FUF458819 GEB458819 GNX458819 GXT458819 HHP458819 HRL458819 IBH458819 ILD458819 IUZ458819 JEV458819 JOR458819 JYN458819 KIJ458819 KSF458819 LCB458819 LLX458819 LVT458819 MFP458819 MPL458819 MZH458819 NJD458819 NSZ458819 OCV458819 OMR458819 OWN458819 PGJ458819 PQF458819 QAB458819 QJX458819 QTT458819 RDP458819 RNL458819 RXH458819 SHD458819 SQZ458819 TAV458819 TKR458819 TUN458819 UEJ458819 UOF458819 UYB458819 VHX458819 VRT458819 WBP458819 WLL458819 WVH458819 C524355 IV524355 SR524355 ACN524355 AMJ524355 AWF524355 BGB524355 BPX524355 BZT524355 CJP524355 CTL524355 DDH524355 DND524355 DWZ524355 EGV524355 EQR524355 FAN524355 FKJ524355 FUF524355 GEB524355 GNX524355 GXT524355 HHP524355 HRL524355 IBH524355 ILD524355 IUZ524355 JEV524355 JOR524355 JYN524355 KIJ524355 KSF524355 LCB524355 LLX524355 LVT524355 MFP524355 MPL524355 MZH524355 NJD524355 NSZ524355 OCV524355 OMR524355 OWN524355 PGJ524355 PQF524355 QAB524355 QJX524355 QTT524355 RDP524355 RNL524355 RXH524355 SHD524355 SQZ524355 TAV524355 TKR524355 TUN524355 UEJ524355 UOF524355 UYB524355 VHX524355 VRT524355 WBP524355 WLL524355 WVH524355 C589891 IV589891 SR589891 ACN589891 AMJ589891 AWF589891 BGB589891 BPX589891 BZT589891 CJP589891 CTL589891 DDH589891 DND589891 DWZ589891 EGV589891 EQR589891 FAN589891 FKJ589891 FUF589891 GEB589891 GNX589891 GXT589891 HHP589891 HRL589891 IBH589891 ILD589891 IUZ589891 JEV589891 JOR589891 JYN589891 KIJ589891 KSF589891 LCB589891 LLX589891 LVT589891 MFP589891 MPL589891 MZH589891 NJD589891 NSZ589891 OCV589891 OMR589891 OWN589891 PGJ589891 PQF589891 QAB589891 QJX589891 QTT589891 RDP589891 RNL589891 RXH589891 SHD589891 SQZ589891 TAV589891 TKR589891 TUN589891 UEJ589891 UOF589891 UYB589891 VHX589891 VRT589891 WBP589891 WLL589891 WVH589891 C655427 IV655427 SR655427 ACN655427 AMJ655427 AWF655427 BGB655427 BPX655427 BZT655427 CJP655427 CTL655427 DDH655427 DND655427 DWZ655427 EGV655427 EQR655427 FAN655427 FKJ655427 FUF655427 GEB655427 GNX655427 GXT655427 HHP655427 HRL655427 IBH655427 ILD655427 IUZ655427 JEV655427 JOR655427 JYN655427 KIJ655427 KSF655427 LCB655427 LLX655427 LVT655427 MFP655427 MPL655427 MZH655427 NJD655427 NSZ655427 OCV655427 OMR655427 OWN655427 PGJ655427 PQF655427 QAB655427 QJX655427 QTT655427 RDP655427 RNL655427 RXH655427 SHD655427 SQZ655427 TAV655427 TKR655427 TUN655427 UEJ655427 UOF655427 UYB655427 VHX655427 VRT655427 WBP655427 WLL655427 WVH655427 C720963 IV720963 SR720963 ACN720963 AMJ720963 AWF720963 BGB720963 BPX720963 BZT720963 CJP720963 CTL720963 DDH720963 DND720963 DWZ720963 EGV720963 EQR720963 FAN720963 FKJ720963 FUF720963 GEB720963 GNX720963 GXT720963 HHP720963 HRL720963 IBH720963 ILD720963 IUZ720963 JEV720963 JOR720963 JYN720963 KIJ720963 KSF720963 LCB720963 LLX720963 LVT720963 MFP720963 MPL720963 MZH720963 NJD720963 NSZ720963 OCV720963 OMR720963 OWN720963 PGJ720963 PQF720963 QAB720963 QJX720963 QTT720963 RDP720963 RNL720963 RXH720963 SHD720963 SQZ720963 TAV720963 TKR720963 TUN720963 UEJ720963 UOF720963 UYB720963 VHX720963 VRT720963 WBP720963 WLL720963 WVH720963 C786499 IV786499 SR786499 ACN786499 AMJ786499 AWF786499 BGB786499 BPX786499 BZT786499 CJP786499 CTL786499 DDH786499 DND786499 DWZ786499 EGV786499 EQR786499 FAN786499 FKJ786499 FUF786499 GEB786499 GNX786499 GXT786499 HHP786499 HRL786499 IBH786499 ILD786499 IUZ786499 JEV786499 JOR786499 JYN786499 KIJ786499 KSF786499 LCB786499 LLX786499 LVT786499 MFP786499 MPL786499 MZH786499 NJD786499 NSZ786499 OCV786499 OMR786499 OWN786499 PGJ786499 PQF786499 QAB786499 QJX786499 QTT786499 RDP786499 RNL786499 RXH786499 SHD786499 SQZ786499 TAV786499 TKR786499 TUN786499 UEJ786499 UOF786499 UYB786499 VHX786499 VRT786499 WBP786499 WLL786499 WVH786499 C852035 IV852035 SR852035 ACN852035 AMJ852035 AWF852035 BGB852035 BPX852035 BZT852035 CJP852035 CTL852035 DDH852035 DND852035 DWZ852035 EGV852035 EQR852035 FAN852035 FKJ852035 FUF852035 GEB852035 GNX852035 GXT852035 HHP852035 HRL852035 IBH852035 ILD852035 IUZ852035 JEV852035 JOR852035 JYN852035 KIJ852035 KSF852035 LCB852035 LLX852035 LVT852035 MFP852035 MPL852035 MZH852035 NJD852035 NSZ852035 OCV852035 OMR852035 OWN852035 PGJ852035 PQF852035 QAB852035 QJX852035 QTT852035 RDP852035 RNL852035 RXH852035 SHD852035 SQZ852035 TAV852035 TKR852035 TUN852035 UEJ852035 UOF852035 UYB852035 VHX852035 VRT852035 WBP852035 WLL852035 WVH852035 C917571 IV917571 SR917571 ACN917571 AMJ917571 AWF917571 BGB917571 BPX917571 BZT917571 CJP917571 CTL917571 DDH917571 DND917571 DWZ917571 EGV917571 EQR917571 FAN917571 FKJ917571 FUF917571 GEB917571 GNX917571 GXT917571 HHP917571 HRL917571 IBH917571 ILD917571 IUZ917571 JEV917571 JOR917571 JYN917571 KIJ917571 KSF917571 LCB917571 LLX917571 LVT917571 MFP917571 MPL917571 MZH917571 NJD917571 NSZ917571 OCV917571 OMR917571 OWN917571 PGJ917571 PQF917571 QAB917571 QJX917571 QTT917571 RDP917571 RNL917571 RXH917571 SHD917571 SQZ917571 TAV917571 TKR917571 TUN917571 UEJ917571 UOF917571 UYB917571 VHX917571 VRT917571 WBP917571 WLL917571 WVH917571 C983107 IV983107 SR983107 ACN983107 AMJ983107 AWF983107 BGB983107 BPX983107 BZT983107 CJP983107 CTL983107 DDH983107 DND983107 DWZ983107 EGV983107 EQR983107 FAN983107 FKJ983107 FUF983107 GEB983107 GNX983107 GXT983107 HHP983107 HRL983107 IBH983107 ILD983107 IUZ983107 JEV983107 JOR983107 JYN983107 KIJ983107 KSF983107 LCB983107 LLX983107 LVT983107 MFP983107 MPL983107 MZH983107 NJD983107 NSZ983107 OCV983107 OMR983107 OWN983107 PGJ983107 PQF983107 QAB983107 QJX983107 QTT983107 RDP983107 RNL983107 RXH983107 SHD983107 SQZ983107 TAV983107 TKR983107 TUN983107 UEJ983107 UOF983107 UYB983107 VHX983107 VRT983107 WBP983107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107 A65603 IS65603 SO65603 ACK65603 AMG65603 AWC65603 BFY65603 BPU65603 BZQ65603 CJM65603 CTI65603 DDE65603 DNA65603 DWW65603 EGS65603 EQO65603 FAK65603 FKG65603 FUC65603 GDY65603 GNU65603 GXQ65603 HHM65603 HRI65603 IBE65603 ILA65603 IUW65603 JES65603 JOO65603 JYK65603 KIG65603 KSC65603 LBY65603 LLU65603 LVQ65603 MFM65603 MPI65603 MZE65603 NJA65603 NSW65603 OCS65603 OMO65603 OWK65603 PGG65603 PQC65603 PZY65603 QJU65603 QTQ65603 RDM65603 RNI65603 RXE65603 SHA65603 SQW65603 TAS65603 TKO65603 TUK65603 UEG65603 UOC65603 UXY65603 VHU65603 VRQ65603 WBM65603 WLI65603 WVE65603 A131139 IS131139 SO131139 ACK131139 AMG131139 AWC131139 BFY131139 BPU131139 BZQ131139 CJM131139 CTI131139 DDE131139 DNA131139 DWW131139 EGS131139 EQO131139 FAK131139 FKG131139 FUC131139 GDY131139 GNU131139 GXQ131139 HHM131139 HRI131139 IBE131139 ILA131139 IUW131139 JES131139 JOO131139 JYK131139 KIG131139 KSC131139 LBY131139 LLU131139 LVQ131139 MFM131139 MPI131139 MZE131139 NJA131139 NSW131139 OCS131139 OMO131139 OWK131139 PGG131139 PQC131139 PZY131139 QJU131139 QTQ131139 RDM131139 RNI131139 RXE131139 SHA131139 SQW131139 TAS131139 TKO131139 TUK131139 UEG131139 UOC131139 UXY131139 VHU131139 VRQ131139 WBM131139 WLI131139 WVE131139 A196675 IS196675 SO196675 ACK196675 AMG196675 AWC196675 BFY196675 BPU196675 BZQ196675 CJM196675 CTI196675 DDE196675 DNA196675 DWW196675 EGS196675 EQO196675 FAK196675 FKG196675 FUC196675 GDY196675 GNU196675 GXQ196675 HHM196675 HRI196675 IBE196675 ILA196675 IUW196675 JES196675 JOO196675 JYK196675 KIG196675 KSC196675 LBY196675 LLU196675 LVQ196675 MFM196675 MPI196675 MZE196675 NJA196675 NSW196675 OCS196675 OMO196675 OWK196675 PGG196675 PQC196675 PZY196675 QJU196675 QTQ196675 RDM196675 RNI196675 RXE196675 SHA196675 SQW196675 TAS196675 TKO196675 TUK196675 UEG196675 UOC196675 UXY196675 VHU196675 VRQ196675 WBM196675 WLI196675 WVE196675 A262211 IS262211 SO262211 ACK262211 AMG262211 AWC262211 BFY262211 BPU262211 BZQ262211 CJM262211 CTI262211 DDE262211 DNA262211 DWW262211 EGS262211 EQO262211 FAK262211 FKG262211 FUC262211 GDY262211 GNU262211 GXQ262211 HHM262211 HRI262211 IBE262211 ILA262211 IUW262211 JES262211 JOO262211 JYK262211 KIG262211 KSC262211 LBY262211 LLU262211 LVQ262211 MFM262211 MPI262211 MZE262211 NJA262211 NSW262211 OCS262211 OMO262211 OWK262211 PGG262211 PQC262211 PZY262211 QJU262211 QTQ262211 RDM262211 RNI262211 RXE262211 SHA262211 SQW262211 TAS262211 TKO262211 TUK262211 UEG262211 UOC262211 UXY262211 VHU262211 VRQ262211 WBM262211 WLI262211 WVE262211 A327747 IS327747 SO327747 ACK327747 AMG327747 AWC327747 BFY327747 BPU327747 BZQ327747 CJM327747 CTI327747 DDE327747 DNA327747 DWW327747 EGS327747 EQO327747 FAK327747 FKG327747 FUC327747 GDY327747 GNU327747 GXQ327747 HHM327747 HRI327747 IBE327747 ILA327747 IUW327747 JES327747 JOO327747 JYK327747 KIG327747 KSC327747 LBY327747 LLU327747 LVQ327747 MFM327747 MPI327747 MZE327747 NJA327747 NSW327747 OCS327747 OMO327747 OWK327747 PGG327747 PQC327747 PZY327747 QJU327747 QTQ327747 RDM327747 RNI327747 RXE327747 SHA327747 SQW327747 TAS327747 TKO327747 TUK327747 UEG327747 UOC327747 UXY327747 VHU327747 VRQ327747 WBM327747 WLI327747 WVE327747 A393283 IS393283 SO393283 ACK393283 AMG393283 AWC393283 BFY393283 BPU393283 BZQ393283 CJM393283 CTI393283 DDE393283 DNA393283 DWW393283 EGS393283 EQO393283 FAK393283 FKG393283 FUC393283 GDY393283 GNU393283 GXQ393283 HHM393283 HRI393283 IBE393283 ILA393283 IUW393283 JES393283 JOO393283 JYK393283 KIG393283 KSC393283 LBY393283 LLU393283 LVQ393283 MFM393283 MPI393283 MZE393283 NJA393283 NSW393283 OCS393283 OMO393283 OWK393283 PGG393283 PQC393283 PZY393283 QJU393283 QTQ393283 RDM393283 RNI393283 RXE393283 SHA393283 SQW393283 TAS393283 TKO393283 TUK393283 UEG393283 UOC393283 UXY393283 VHU393283 VRQ393283 WBM393283 WLI393283 WVE393283 A458819 IS458819 SO458819 ACK458819 AMG458819 AWC458819 BFY458819 BPU458819 BZQ458819 CJM458819 CTI458819 DDE458819 DNA458819 DWW458819 EGS458819 EQO458819 FAK458819 FKG458819 FUC458819 GDY458819 GNU458819 GXQ458819 HHM458819 HRI458819 IBE458819 ILA458819 IUW458819 JES458819 JOO458819 JYK458819 KIG458819 KSC458819 LBY458819 LLU458819 LVQ458819 MFM458819 MPI458819 MZE458819 NJA458819 NSW458819 OCS458819 OMO458819 OWK458819 PGG458819 PQC458819 PZY458819 QJU458819 QTQ458819 RDM458819 RNI458819 RXE458819 SHA458819 SQW458819 TAS458819 TKO458819 TUK458819 UEG458819 UOC458819 UXY458819 VHU458819 VRQ458819 WBM458819 WLI458819 WVE458819 A524355 IS524355 SO524355 ACK524355 AMG524355 AWC524355 BFY524355 BPU524355 BZQ524355 CJM524355 CTI524355 DDE524355 DNA524355 DWW524355 EGS524355 EQO524355 FAK524355 FKG524355 FUC524355 GDY524355 GNU524355 GXQ524355 HHM524355 HRI524355 IBE524355 ILA524355 IUW524355 JES524355 JOO524355 JYK524355 KIG524355 KSC524355 LBY524355 LLU524355 LVQ524355 MFM524355 MPI524355 MZE524355 NJA524355 NSW524355 OCS524355 OMO524355 OWK524355 PGG524355 PQC524355 PZY524355 QJU524355 QTQ524355 RDM524355 RNI524355 RXE524355 SHA524355 SQW524355 TAS524355 TKO524355 TUK524355 UEG524355 UOC524355 UXY524355 VHU524355 VRQ524355 WBM524355 WLI524355 WVE524355 A589891 IS589891 SO589891 ACK589891 AMG589891 AWC589891 BFY589891 BPU589891 BZQ589891 CJM589891 CTI589891 DDE589891 DNA589891 DWW589891 EGS589891 EQO589891 FAK589891 FKG589891 FUC589891 GDY589891 GNU589891 GXQ589891 HHM589891 HRI589891 IBE589891 ILA589891 IUW589891 JES589891 JOO589891 JYK589891 KIG589891 KSC589891 LBY589891 LLU589891 LVQ589891 MFM589891 MPI589891 MZE589891 NJA589891 NSW589891 OCS589891 OMO589891 OWK589891 PGG589891 PQC589891 PZY589891 QJU589891 QTQ589891 RDM589891 RNI589891 RXE589891 SHA589891 SQW589891 TAS589891 TKO589891 TUK589891 UEG589891 UOC589891 UXY589891 VHU589891 VRQ589891 WBM589891 WLI589891 WVE589891 A655427 IS655427 SO655427 ACK655427 AMG655427 AWC655427 BFY655427 BPU655427 BZQ655427 CJM655427 CTI655427 DDE655427 DNA655427 DWW655427 EGS655427 EQO655427 FAK655427 FKG655427 FUC655427 GDY655427 GNU655427 GXQ655427 HHM655427 HRI655427 IBE655427 ILA655427 IUW655427 JES655427 JOO655427 JYK655427 KIG655427 KSC655427 LBY655427 LLU655427 LVQ655427 MFM655427 MPI655427 MZE655427 NJA655427 NSW655427 OCS655427 OMO655427 OWK655427 PGG655427 PQC655427 PZY655427 QJU655427 QTQ655427 RDM655427 RNI655427 RXE655427 SHA655427 SQW655427 TAS655427 TKO655427 TUK655427 UEG655427 UOC655427 UXY655427 VHU655427 VRQ655427 WBM655427 WLI655427 WVE655427 A720963 IS720963 SO720963 ACK720963 AMG720963 AWC720963 BFY720963 BPU720963 BZQ720963 CJM720963 CTI720963 DDE720963 DNA720963 DWW720963 EGS720963 EQO720963 FAK720963 FKG720963 FUC720963 GDY720963 GNU720963 GXQ720963 HHM720963 HRI720963 IBE720963 ILA720963 IUW720963 JES720963 JOO720963 JYK720963 KIG720963 KSC720963 LBY720963 LLU720963 LVQ720963 MFM720963 MPI720963 MZE720963 NJA720963 NSW720963 OCS720963 OMO720963 OWK720963 PGG720963 PQC720963 PZY720963 QJU720963 QTQ720963 RDM720963 RNI720963 RXE720963 SHA720963 SQW720963 TAS720963 TKO720963 TUK720963 UEG720963 UOC720963 UXY720963 VHU720963 VRQ720963 WBM720963 WLI720963 WVE720963 A786499 IS786499 SO786499 ACK786499 AMG786499 AWC786499 BFY786499 BPU786499 BZQ786499 CJM786499 CTI786499 DDE786499 DNA786499 DWW786499 EGS786499 EQO786499 FAK786499 FKG786499 FUC786499 GDY786499 GNU786499 GXQ786499 HHM786499 HRI786499 IBE786499 ILA786499 IUW786499 JES786499 JOO786499 JYK786499 KIG786499 KSC786499 LBY786499 LLU786499 LVQ786499 MFM786499 MPI786499 MZE786499 NJA786499 NSW786499 OCS786499 OMO786499 OWK786499 PGG786499 PQC786499 PZY786499 QJU786499 QTQ786499 RDM786499 RNI786499 RXE786499 SHA786499 SQW786499 TAS786499 TKO786499 TUK786499 UEG786499 UOC786499 UXY786499 VHU786499 VRQ786499 WBM786499 WLI786499 WVE786499 A852035 IS852035 SO852035 ACK852035 AMG852035 AWC852035 BFY852035 BPU852035 BZQ852035 CJM852035 CTI852035 DDE852035 DNA852035 DWW852035 EGS852035 EQO852035 FAK852035 FKG852035 FUC852035 GDY852035 GNU852035 GXQ852035 HHM852035 HRI852035 IBE852035 ILA852035 IUW852035 JES852035 JOO852035 JYK852035 KIG852035 KSC852035 LBY852035 LLU852035 LVQ852035 MFM852035 MPI852035 MZE852035 NJA852035 NSW852035 OCS852035 OMO852035 OWK852035 PGG852035 PQC852035 PZY852035 QJU852035 QTQ852035 RDM852035 RNI852035 RXE852035 SHA852035 SQW852035 TAS852035 TKO852035 TUK852035 UEG852035 UOC852035 UXY852035 VHU852035 VRQ852035 WBM852035 WLI852035 WVE852035 A917571 IS917571 SO917571 ACK917571 AMG917571 AWC917571 BFY917571 BPU917571 BZQ917571 CJM917571 CTI917571 DDE917571 DNA917571 DWW917571 EGS917571 EQO917571 FAK917571 FKG917571 FUC917571 GDY917571 GNU917571 GXQ917571 HHM917571 HRI917571 IBE917571 ILA917571 IUW917571 JES917571 JOO917571 JYK917571 KIG917571 KSC917571 LBY917571 LLU917571 LVQ917571 MFM917571 MPI917571 MZE917571 NJA917571 NSW917571 OCS917571 OMO917571 OWK917571 PGG917571 PQC917571 PZY917571 QJU917571 QTQ917571 RDM917571 RNI917571 RXE917571 SHA917571 SQW917571 TAS917571 TKO917571 TUK917571 UEG917571 UOC917571 UXY917571 VHU917571 VRQ917571 WBM917571 WLI917571 WVE917571 A983107 IS983107 SO983107 ACK983107 AMG983107 AWC983107 BFY983107 BPU983107 BZQ983107 CJM983107 CTI983107 DDE983107 DNA983107 DWW983107 EGS983107 EQO983107 FAK983107 FKG983107 FUC983107 GDY983107 GNU983107 GXQ983107 HHM983107 HRI983107 IBE983107 ILA983107 IUW983107 JES983107 JOO983107 JYK983107 KIG983107 KSC983107 LBY983107 LLU983107 LVQ983107 MFM983107 MPI983107 MZE983107 NJA983107 NSW983107 OCS983107 OMO983107 OWK983107 PGG983107 PQC983107 PZY983107 QJU983107 QTQ983107 RDM983107 RNI983107 RXE983107 SHA983107 SQW983107 TAS983107 TKO983107 TUK983107 UEG983107 UOC983107 UXY983107 VHU983107 VRQ983107 WBM983107 WLI983107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 right="0.7" top="0.75" bottom="0.75" header="0.3" footer="0.3"/>
  <pageSetup orientation="portrait" horizontalDpi="4294967295" verticalDpi="4294967295"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6" zoomScale="70" zoomScaleNormal="70" workbookViewId="0">
      <selection activeCell="L45" sqref="L45"/>
    </sheetView>
  </sheetViews>
  <sheetFormatPr baseColWidth="10" defaultRowHeight="15"/>
  <cols>
    <col min="1" max="1" width="7.42578125" style="28" bestFit="1" customWidth="1"/>
    <col min="2" max="2" width="102.7109375" style="28" bestFit="1" customWidth="1"/>
    <col min="3" max="3" width="31.140625" style="28" customWidth="1"/>
    <col min="4" max="4" width="39" style="28" customWidth="1"/>
    <col min="5" max="5" width="25" style="28" customWidth="1"/>
    <col min="6" max="6" width="48.42578125" style="28" bestFit="1" customWidth="1"/>
    <col min="7" max="7" width="44.42578125" style="28" customWidth="1"/>
    <col min="8" max="8" width="24.5703125" style="28" customWidth="1"/>
    <col min="9" max="9" width="24" style="39" customWidth="1"/>
    <col min="10" max="10" width="20.28515625" style="28" customWidth="1"/>
    <col min="11" max="11" width="14.85546875" style="28" bestFit="1" customWidth="1"/>
    <col min="12" max="12" width="21.5703125" style="28" customWidth="1"/>
    <col min="13" max="13" width="18.7109375" style="28" customWidth="1"/>
    <col min="14" max="14" width="22.140625" style="28" customWidth="1"/>
    <col min="15" max="15" width="26.140625" style="28" customWidth="1"/>
    <col min="16" max="16" width="19.7109375" style="28" bestFit="1" customWidth="1"/>
    <col min="17" max="17" width="28.285156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3879</v>
      </c>
      <c r="D6" s="1507"/>
      <c r="E6" s="1507"/>
      <c r="F6" s="1507"/>
      <c r="G6" s="1507"/>
      <c r="H6" s="1507"/>
      <c r="I6" s="1507"/>
      <c r="J6" s="1507"/>
      <c r="K6" s="1507"/>
      <c r="L6" s="1507"/>
      <c r="M6" s="1507"/>
      <c r="N6" s="1508"/>
    </row>
    <row r="7" spans="2:16" ht="15.75" thickBot="1">
      <c r="B7" s="116" t="s">
        <v>4</v>
      </c>
      <c r="C7" s="1503" t="s">
        <v>3880</v>
      </c>
      <c r="D7" s="1503"/>
      <c r="E7" s="1503"/>
      <c r="F7" s="1503"/>
      <c r="G7" s="1503"/>
      <c r="H7" s="1503"/>
      <c r="I7" s="1503"/>
      <c r="J7" s="1503"/>
      <c r="K7" s="1503"/>
      <c r="L7" s="1503"/>
      <c r="M7" s="1503"/>
      <c r="N7" s="1504"/>
    </row>
    <row r="8" spans="2:16" ht="15.75" thickBot="1">
      <c r="B8" s="116" t="s">
        <v>6</v>
      </c>
      <c r="C8" s="1503" t="s">
        <v>3881</v>
      </c>
      <c r="D8" s="1503"/>
      <c r="E8" s="1503"/>
      <c r="F8" s="1503"/>
      <c r="G8" s="1503"/>
      <c r="H8" s="1503"/>
      <c r="I8" s="1503"/>
      <c r="J8" s="1503"/>
      <c r="K8" s="1503"/>
      <c r="L8" s="1503"/>
      <c r="M8" s="1503"/>
      <c r="N8" s="1504"/>
    </row>
    <row r="9" spans="2:16" ht="15.75" thickBot="1">
      <c r="B9" s="116" t="s">
        <v>7</v>
      </c>
      <c r="C9" s="1507"/>
      <c r="D9" s="1507"/>
      <c r="E9" s="1507"/>
      <c r="F9" s="1507"/>
      <c r="G9" s="1507"/>
      <c r="H9" s="1507"/>
      <c r="I9" s="1507"/>
      <c r="J9" s="1507"/>
      <c r="K9" s="1507"/>
      <c r="L9" s="1507"/>
      <c r="M9" s="1507"/>
      <c r="N9" s="1508"/>
    </row>
    <row r="10" spans="2:16" ht="15.75" thickBot="1">
      <c r="B10" s="116" t="s">
        <v>238</v>
      </c>
      <c r="C10" s="1514">
        <v>33</v>
      </c>
      <c r="D10" s="1514"/>
      <c r="E10" s="1515"/>
      <c r="F10" s="32"/>
      <c r="G10" s="32"/>
      <c r="H10" s="32"/>
      <c r="I10" s="510"/>
      <c r="J10" s="32"/>
      <c r="K10" s="32"/>
      <c r="L10" s="32"/>
      <c r="M10" s="32"/>
      <c r="N10" s="33"/>
    </row>
    <row r="11" spans="2:16" ht="15.75" thickBot="1">
      <c r="B11" s="117" t="s">
        <v>8</v>
      </c>
      <c r="C11" s="1308">
        <v>41989</v>
      </c>
      <c r="D11" s="35"/>
      <c r="E11" s="35"/>
      <c r="F11" s="35"/>
      <c r="G11" s="35"/>
      <c r="H11" s="35"/>
      <c r="I11" s="511"/>
      <c r="J11" s="35"/>
      <c r="K11" s="35"/>
      <c r="L11" s="35"/>
      <c r="M11" s="35"/>
      <c r="N11" s="37"/>
    </row>
    <row r="12" spans="2:16">
      <c r="B12" s="94"/>
      <c r="C12" s="38"/>
      <c r="D12" s="96"/>
      <c r="E12" s="96"/>
      <c r="F12" s="96"/>
      <c r="G12" s="96"/>
      <c r="H12" s="96"/>
      <c r="J12" s="39"/>
      <c r="K12" s="39"/>
      <c r="L12" s="39"/>
      <c r="M12" s="39"/>
      <c r="N12" s="96"/>
    </row>
    <row r="13" spans="2:16">
      <c r="J13" s="39"/>
      <c r="K13" s="39"/>
      <c r="L13" s="39"/>
      <c r="M13" s="39"/>
      <c r="N13" s="1289"/>
    </row>
    <row r="14" spans="2:16" ht="45.75" customHeight="1">
      <c r="B14" s="1516" t="s">
        <v>9</v>
      </c>
      <c r="C14" s="1516"/>
      <c r="D14" s="1265" t="s">
        <v>10</v>
      </c>
      <c r="E14" s="1265" t="s">
        <v>11</v>
      </c>
      <c r="F14" s="1265" t="s">
        <v>12</v>
      </c>
      <c r="G14" s="148"/>
      <c r="I14" s="512"/>
      <c r="J14" s="41"/>
      <c r="K14" s="41"/>
      <c r="L14" s="41"/>
      <c r="M14" s="41"/>
      <c r="N14" s="1289"/>
    </row>
    <row r="15" spans="2:16">
      <c r="B15" s="1516"/>
      <c r="C15" s="1516"/>
      <c r="D15" s="1265">
        <v>33</v>
      </c>
      <c r="E15" s="42">
        <v>626484300</v>
      </c>
      <c r="F15" s="221">
        <v>300</v>
      </c>
      <c r="G15" s="150"/>
      <c r="I15" s="514"/>
      <c r="J15" s="45"/>
      <c r="K15" s="45"/>
      <c r="L15" s="45"/>
      <c r="M15" s="45"/>
      <c r="N15" s="1289"/>
    </row>
    <row r="16" spans="2:16" ht="15.75" thickBot="1">
      <c r="B16" s="1517" t="s">
        <v>13</v>
      </c>
      <c r="C16" s="1518"/>
      <c r="D16" s="1265"/>
      <c r="E16" s="502">
        <f>SUM(E15:E15)</f>
        <v>626484300</v>
      </c>
      <c r="F16" s="848">
        <f>SUM(F15:F15)</f>
        <v>300</v>
      </c>
      <c r="G16" s="150"/>
      <c r="H16" s="46"/>
      <c r="J16" s="39"/>
      <c r="K16" s="39"/>
      <c r="L16" s="39"/>
      <c r="M16" s="39"/>
      <c r="N16" s="47"/>
    </row>
    <row r="17" spans="1:14" ht="45.75" thickBot="1">
      <c r="A17" s="48"/>
      <c r="B17" s="49" t="s">
        <v>14</v>
      </c>
      <c r="C17" s="49" t="s">
        <v>15</v>
      </c>
      <c r="E17" s="41"/>
      <c r="F17" s="41"/>
      <c r="G17" s="41"/>
      <c r="H17" s="41"/>
      <c r="I17" s="477"/>
      <c r="J17" s="50"/>
      <c r="K17" s="50"/>
      <c r="L17" s="50"/>
      <c r="M17" s="50"/>
    </row>
    <row r="18" spans="1:14" ht="15.75" thickBot="1">
      <c r="A18" s="51"/>
      <c r="C18" s="52">
        <f>F16*80%</f>
        <v>240</v>
      </c>
      <c r="D18" s="195"/>
      <c r="E18" s="6">
        <f>E16</f>
        <v>626484300</v>
      </c>
      <c r="F18" s="7"/>
      <c r="G18" s="7"/>
      <c r="H18" s="7"/>
      <c r="I18" s="516"/>
      <c r="J18" s="53"/>
      <c r="K18" s="53"/>
      <c r="L18" s="53"/>
      <c r="M18" s="53"/>
    </row>
    <row r="19" spans="1:14" ht="60" customHeight="1">
      <c r="A19" s="142"/>
      <c r="B19" s="1928" t="s">
        <v>4190</v>
      </c>
      <c r="C19" s="1928"/>
      <c r="D19" s="1928"/>
      <c r="E19" s="1928"/>
      <c r="F19" s="7"/>
      <c r="G19" s="7"/>
      <c r="H19" s="7"/>
      <c r="I19" s="516"/>
      <c r="J19" s="53"/>
      <c r="K19" s="53"/>
      <c r="L19" s="53"/>
      <c r="M19" s="53"/>
    </row>
    <row r="20" spans="1:14">
      <c r="A20" s="142"/>
      <c r="B20" s="30"/>
      <c r="C20" s="54"/>
      <c r="D20" s="921"/>
      <c r="E20" s="922"/>
      <c r="F20" s="7"/>
      <c r="G20" s="7"/>
      <c r="H20" s="7"/>
      <c r="I20" s="516"/>
      <c r="J20" s="53"/>
      <c r="K20" s="53"/>
      <c r="L20" s="53"/>
      <c r="M20" s="53"/>
    </row>
    <row r="21" spans="1:14">
      <c r="A21" s="142"/>
      <c r="B21" s="8" t="s">
        <v>16</v>
      </c>
      <c r="C21" s="57"/>
      <c r="D21" s="57"/>
      <c r="E21" s="57"/>
      <c r="F21" s="57"/>
      <c r="G21" s="57"/>
      <c r="H21" s="57"/>
      <c r="J21" s="39"/>
      <c r="K21" s="39"/>
      <c r="L21" s="39"/>
      <c r="M21" s="39"/>
      <c r="N21" s="1289"/>
    </row>
    <row r="22" spans="1:14">
      <c r="A22" s="142"/>
      <c r="B22" s="57"/>
      <c r="C22" s="57"/>
      <c r="D22" s="57"/>
      <c r="E22" s="57"/>
      <c r="F22" s="57"/>
      <c r="G22" s="57"/>
      <c r="H22" s="57"/>
      <c r="J22" s="39"/>
      <c r="K22" s="39"/>
      <c r="L22" s="39"/>
      <c r="M22" s="39"/>
      <c r="N22" s="1289"/>
    </row>
    <row r="23" spans="1:14">
      <c r="A23" s="142"/>
      <c r="B23" s="1309" t="s">
        <v>17</v>
      </c>
      <c r="C23" s="1309" t="s">
        <v>18</v>
      </c>
      <c r="D23" s="1309" t="s">
        <v>19</v>
      </c>
      <c r="E23" s="57"/>
      <c r="F23" s="57"/>
      <c r="G23" s="57"/>
      <c r="H23" s="57"/>
      <c r="J23" s="39"/>
      <c r="K23" s="39"/>
      <c r="L23" s="39"/>
      <c r="M23" s="39"/>
      <c r="N23" s="1289"/>
    </row>
    <row r="24" spans="1:14">
      <c r="A24" s="142"/>
      <c r="B24" s="90" t="s">
        <v>20</v>
      </c>
      <c r="C24" s="90"/>
      <c r="D24" s="90" t="s">
        <v>21</v>
      </c>
      <c r="E24" s="57"/>
      <c r="F24" s="57"/>
      <c r="G24" s="57"/>
      <c r="H24" s="57"/>
      <c r="J24" s="39"/>
      <c r="K24" s="39"/>
      <c r="L24" s="39"/>
      <c r="M24" s="39"/>
      <c r="N24" s="1289"/>
    </row>
    <row r="25" spans="1:14">
      <c r="A25" s="142"/>
      <c r="B25" s="90" t="s">
        <v>22</v>
      </c>
      <c r="C25" s="90" t="s">
        <v>21</v>
      </c>
      <c r="D25" s="90"/>
      <c r="E25" s="57"/>
      <c r="F25" s="57"/>
      <c r="G25" s="57"/>
      <c r="H25" s="57"/>
      <c r="J25" s="39"/>
      <c r="K25" s="39"/>
      <c r="L25" s="39"/>
      <c r="M25" s="39"/>
      <c r="N25" s="1289"/>
    </row>
    <row r="26" spans="1:14">
      <c r="A26" s="142"/>
      <c r="B26" s="90" t="s">
        <v>23</v>
      </c>
      <c r="C26" s="90" t="s">
        <v>21</v>
      </c>
      <c r="D26" s="90"/>
      <c r="E26" s="57"/>
      <c r="F26" s="57"/>
      <c r="G26" s="57"/>
      <c r="H26" s="57"/>
      <c r="J26" s="39"/>
      <c r="K26" s="39"/>
      <c r="L26" s="39"/>
      <c r="M26" s="39"/>
      <c r="N26" s="1289"/>
    </row>
    <row r="27" spans="1:14">
      <c r="A27" s="142"/>
      <c r="B27" s="90" t="s">
        <v>24</v>
      </c>
      <c r="C27" s="90"/>
      <c r="D27" s="90" t="s">
        <v>21</v>
      </c>
      <c r="E27" s="57"/>
      <c r="F27" s="57"/>
      <c r="G27" s="57"/>
      <c r="H27" s="57"/>
      <c r="J27" s="39"/>
      <c r="K27" s="39"/>
      <c r="L27" s="39"/>
      <c r="M27" s="39"/>
      <c r="N27" s="1289"/>
    </row>
    <row r="28" spans="1:14">
      <c r="A28" s="142"/>
      <c r="B28" s="74" t="s">
        <v>3882</v>
      </c>
      <c r="C28" s="74" t="s">
        <v>21</v>
      </c>
      <c r="D28" s="90"/>
      <c r="E28" s="57"/>
      <c r="F28" s="57"/>
      <c r="G28" s="57"/>
      <c r="H28" s="57"/>
      <c r="J28" s="39"/>
      <c r="K28" s="39"/>
      <c r="L28" s="39"/>
      <c r="M28" s="39"/>
      <c r="N28" s="1289"/>
    </row>
    <row r="29" spans="1:14">
      <c r="A29" s="142"/>
      <c r="B29" s="208"/>
      <c r="C29" s="208"/>
      <c r="D29" s="128"/>
      <c r="E29" s="57"/>
      <c r="F29" s="57"/>
      <c r="G29" s="57"/>
      <c r="H29" s="57"/>
      <c r="J29" s="39"/>
      <c r="K29" s="39"/>
      <c r="L29" s="39"/>
      <c r="M29" s="39"/>
      <c r="N29" s="1289"/>
    </row>
    <row r="30" spans="1:14">
      <c r="A30" s="142"/>
      <c r="B30" s="128" t="s">
        <v>48</v>
      </c>
      <c r="C30" s="208"/>
      <c r="D30" s="128"/>
      <c r="E30" s="57"/>
      <c r="F30" s="57"/>
      <c r="G30" s="57"/>
      <c r="H30" s="57"/>
      <c r="J30" s="39"/>
      <c r="K30" s="39"/>
      <c r="L30" s="39"/>
      <c r="M30" s="39"/>
      <c r="N30" s="1289"/>
    </row>
    <row r="31" spans="1:14">
      <c r="A31" s="142"/>
      <c r="B31" s="57"/>
      <c r="C31" s="57"/>
      <c r="D31" s="57"/>
      <c r="E31" s="57"/>
      <c r="F31" s="57"/>
      <c r="G31" s="57"/>
      <c r="H31" s="57"/>
      <c r="J31" s="39"/>
      <c r="K31" s="39"/>
      <c r="L31" s="39"/>
      <c r="M31" s="39"/>
      <c r="N31" s="1289"/>
    </row>
    <row r="32" spans="1:14">
      <c r="A32" s="142"/>
      <c r="B32" s="8" t="s">
        <v>26</v>
      </c>
      <c r="C32" s="57"/>
      <c r="D32" s="57"/>
      <c r="E32" s="57"/>
      <c r="F32" s="57" t="s">
        <v>4191</v>
      </c>
      <c r="G32" s="57"/>
      <c r="H32" s="57"/>
      <c r="J32" s="39"/>
      <c r="K32" s="39"/>
      <c r="L32" s="39"/>
      <c r="M32" s="39"/>
      <c r="N32" s="1289"/>
    </row>
    <row r="33" spans="1:26">
      <c r="A33" s="142"/>
      <c r="B33" s="57"/>
      <c r="C33" s="57"/>
      <c r="D33" s="57"/>
      <c r="E33" s="57"/>
      <c r="F33" s="57"/>
      <c r="G33" s="57"/>
      <c r="H33" s="57"/>
      <c r="J33" s="39"/>
      <c r="K33" s="39"/>
      <c r="L33" s="39"/>
      <c r="M33" s="39"/>
      <c r="N33" s="1289"/>
    </row>
    <row r="34" spans="1:26">
      <c r="A34" s="142"/>
      <c r="B34" s="57"/>
      <c r="C34" s="57"/>
      <c r="D34" s="57"/>
      <c r="E34" s="57"/>
      <c r="F34" s="57"/>
      <c r="G34" s="57"/>
      <c r="H34" s="57"/>
      <c r="J34" s="39"/>
      <c r="K34" s="39"/>
      <c r="L34" s="39"/>
      <c r="M34" s="39"/>
      <c r="N34" s="1289"/>
    </row>
    <row r="35" spans="1:26">
      <c r="A35" s="142"/>
      <c r="B35" s="1309" t="s">
        <v>17</v>
      </c>
      <c r="C35" s="1309" t="s">
        <v>27</v>
      </c>
      <c r="D35" s="1283" t="s">
        <v>28</v>
      </c>
      <c r="E35" s="1283" t="s">
        <v>29</v>
      </c>
      <c r="F35" s="57"/>
      <c r="G35" s="57"/>
      <c r="H35" s="57"/>
      <c r="J35" s="39"/>
      <c r="K35" s="39"/>
      <c r="L35" s="39"/>
      <c r="M35" s="39"/>
      <c r="N35" s="1289"/>
    </row>
    <row r="36" spans="1:26" ht="30">
      <c r="A36" s="142"/>
      <c r="B36" s="1302" t="s">
        <v>30</v>
      </c>
      <c r="C36" s="1262">
        <v>40</v>
      </c>
      <c r="D36" s="1256">
        <v>0</v>
      </c>
      <c r="E36" s="1519">
        <f>+D36+D37</f>
        <v>0</v>
      </c>
      <c r="F36" s="57"/>
      <c r="G36" s="57"/>
      <c r="H36" s="57"/>
      <c r="J36" s="39"/>
      <c r="K36" s="39"/>
      <c r="L36" s="39"/>
      <c r="M36" s="39"/>
      <c r="N36" s="1289"/>
    </row>
    <row r="37" spans="1:26" ht="45">
      <c r="A37" s="142"/>
      <c r="B37" s="1302" t="s">
        <v>31</v>
      </c>
      <c r="C37" s="1262">
        <v>60</v>
      </c>
      <c r="D37" s="1256">
        <f>+F148</f>
        <v>0</v>
      </c>
      <c r="E37" s="1520"/>
      <c r="F37" s="57"/>
      <c r="G37" s="57"/>
      <c r="H37" s="57"/>
      <c r="J37" s="39"/>
      <c r="K37" s="39"/>
      <c r="L37" s="39"/>
      <c r="M37" s="39"/>
      <c r="N37" s="1289"/>
    </row>
    <row r="38" spans="1:26">
      <c r="A38" s="142"/>
      <c r="C38" s="54"/>
      <c r="D38" s="45"/>
      <c r="E38" s="56"/>
      <c r="F38" s="7"/>
      <c r="G38" s="7"/>
      <c r="H38" s="7"/>
      <c r="I38" s="516"/>
      <c r="J38" s="53"/>
      <c r="K38" s="53"/>
      <c r="L38" s="53"/>
      <c r="M38" s="53"/>
    </row>
    <row r="39" spans="1:26" ht="15.75" thickBot="1">
      <c r="M39" s="1521"/>
      <c r="N39" s="1521"/>
    </row>
    <row r="40" spans="1:26">
      <c r="B40" s="8" t="s">
        <v>32</v>
      </c>
      <c r="M40" s="10"/>
      <c r="N40" s="10"/>
    </row>
    <row r="41" spans="1:26" ht="15.75" thickBot="1">
      <c r="M41" s="10"/>
      <c r="N41" s="10"/>
    </row>
    <row r="42" spans="1:26" s="39" customFormat="1" ht="109.5" customHeight="1">
      <c r="B42" s="11" t="s">
        <v>33</v>
      </c>
      <c r="C42" s="11" t="s">
        <v>34</v>
      </c>
      <c r="D42" s="11" t="s">
        <v>35</v>
      </c>
      <c r="E42" s="11" t="s">
        <v>36</v>
      </c>
      <c r="F42" s="11" t="s">
        <v>37</v>
      </c>
      <c r="G42" s="11" t="s">
        <v>38</v>
      </c>
      <c r="H42" s="11" t="s">
        <v>39</v>
      </c>
      <c r="I42" s="11" t="s">
        <v>40</v>
      </c>
      <c r="J42" s="11" t="s">
        <v>41</v>
      </c>
      <c r="K42" s="11" t="s">
        <v>42</v>
      </c>
      <c r="L42" s="11" t="s">
        <v>43</v>
      </c>
      <c r="M42" s="12" t="s">
        <v>44</v>
      </c>
      <c r="N42" s="11" t="s">
        <v>45</v>
      </c>
      <c r="O42" s="11" t="s">
        <v>46</v>
      </c>
      <c r="P42" s="13" t="s">
        <v>47</v>
      </c>
      <c r="Q42" s="13" t="s">
        <v>48</v>
      </c>
    </row>
    <row r="43" spans="1:26" s="1263" customFormat="1" ht="198.75" customHeight="1">
      <c r="A43" s="1311">
        <v>1</v>
      </c>
      <c r="B43" s="17" t="s">
        <v>4192</v>
      </c>
      <c r="C43" s="536" t="s">
        <v>3883</v>
      </c>
      <c r="D43" s="17" t="s">
        <v>340</v>
      </c>
      <c r="E43" s="155" t="s">
        <v>4193</v>
      </c>
      <c r="F43" s="536" t="s">
        <v>18</v>
      </c>
      <c r="G43" s="873" t="s">
        <v>51</v>
      </c>
      <c r="H43" s="194">
        <v>41641</v>
      </c>
      <c r="I43" s="194">
        <v>42004</v>
      </c>
      <c r="J43" s="923" t="s">
        <v>19</v>
      </c>
      <c r="K43" s="924">
        <v>0</v>
      </c>
      <c r="L43" s="872">
        <v>11</v>
      </c>
      <c r="M43" s="925">
        <v>250</v>
      </c>
      <c r="N43" s="105" t="s">
        <v>51</v>
      </c>
      <c r="O43" s="106">
        <v>149875246</v>
      </c>
      <c r="P43" s="106">
        <v>74</v>
      </c>
      <c r="Q43" s="18" t="s">
        <v>4194</v>
      </c>
      <c r="R43" s="64"/>
      <c r="S43" s="64"/>
      <c r="T43" s="64"/>
      <c r="U43" s="64"/>
      <c r="V43" s="64"/>
      <c r="W43" s="64"/>
      <c r="X43" s="64"/>
      <c r="Y43" s="64"/>
      <c r="Z43" s="64"/>
    </row>
    <row r="44" spans="1:26" s="1263" customFormat="1" ht="239.25" customHeight="1">
      <c r="A44" s="1311">
        <f>+A43+1</f>
        <v>2</v>
      </c>
      <c r="B44" s="17" t="s">
        <v>3879</v>
      </c>
      <c r="C44" s="871" t="s">
        <v>3880</v>
      </c>
      <c r="D44" s="15" t="s">
        <v>340</v>
      </c>
      <c r="E44" s="155" t="s">
        <v>3892</v>
      </c>
      <c r="F44" s="872" t="s">
        <v>18</v>
      </c>
      <c r="G44" s="873" t="s">
        <v>51</v>
      </c>
      <c r="H44" s="877">
        <v>40910</v>
      </c>
      <c r="I44" s="877">
        <v>41090</v>
      </c>
      <c r="J44" s="923" t="s">
        <v>19</v>
      </c>
      <c r="K44" s="872">
        <v>0</v>
      </c>
      <c r="L44" s="872">
        <v>0</v>
      </c>
      <c r="M44" s="876">
        <v>0</v>
      </c>
      <c r="N44" s="105" t="s">
        <v>51</v>
      </c>
      <c r="O44" s="872">
        <v>113170367</v>
      </c>
      <c r="P44" s="872">
        <v>68</v>
      </c>
      <c r="Q44" s="18" t="s">
        <v>4195</v>
      </c>
      <c r="R44" s="64"/>
      <c r="S44" s="64"/>
      <c r="T44" s="64"/>
      <c r="U44" s="64"/>
      <c r="V44" s="64"/>
      <c r="W44" s="64"/>
      <c r="X44" s="64"/>
      <c r="Y44" s="64"/>
      <c r="Z44" s="64"/>
    </row>
    <row r="45" spans="1:26" s="136" customFormat="1">
      <c r="A45" s="129"/>
      <c r="B45" s="130" t="s">
        <v>29</v>
      </c>
      <c r="C45" s="131"/>
      <c r="D45" s="109"/>
      <c r="E45" s="466"/>
      <c r="F45" s="131"/>
      <c r="G45" s="131"/>
      <c r="H45" s="131"/>
      <c r="I45" s="133"/>
      <c r="J45" s="133"/>
      <c r="K45" s="109">
        <f>SUM(K43:K44)</f>
        <v>0</v>
      </c>
      <c r="L45" s="109">
        <f>SUM(L43:L44)</f>
        <v>11</v>
      </c>
      <c r="M45" s="110">
        <f>SUM(M43:M44)</f>
        <v>250</v>
      </c>
      <c r="N45" s="109">
        <f>SUM(N43:N44)</f>
        <v>0</v>
      </c>
      <c r="O45" s="134"/>
      <c r="P45" s="134"/>
      <c r="Q45" s="135"/>
    </row>
    <row r="46" spans="1:26" s="66" customFormat="1">
      <c r="E46" s="68"/>
      <c r="I46" s="520"/>
    </row>
    <row r="47" spans="1:26" s="66" customFormat="1">
      <c r="B47" s="1587" t="s">
        <v>57</v>
      </c>
      <c r="C47" s="1587" t="s">
        <v>58</v>
      </c>
      <c r="D47" s="1589" t="s">
        <v>59</v>
      </c>
      <c r="E47" s="1589"/>
      <c r="I47" s="520"/>
    </row>
    <row r="48" spans="1:26" s="66" customFormat="1">
      <c r="B48" s="1588"/>
      <c r="C48" s="1588"/>
      <c r="D48" s="1283" t="s">
        <v>60</v>
      </c>
      <c r="E48" s="118" t="s">
        <v>61</v>
      </c>
      <c r="I48" s="520"/>
    </row>
    <row r="49" spans="2:17" s="66" customFormat="1" ht="30.6" customHeight="1">
      <c r="B49" s="19" t="s">
        <v>62</v>
      </c>
      <c r="C49" s="160">
        <f>+K45</f>
        <v>0</v>
      </c>
      <c r="D49" s="90"/>
      <c r="E49" s="90" t="s">
        <v>21</v>
      </c>
      <c r="F49" s="112"/>
      <c r="G49" s="112"/>
      <c r="H49" s="112"/>
      <c r="I49" s="521"/>
      <c r="J49" s="112"/>
      <c r="K49" s="112"/>
      <c r="L49" s="112"/>
      <c r="M49" s="112"/>
    </row>
    <row r="50" spans="2:17" s="66" customFormat="1" ht="30" customHeight="1">
      <c r="B50" s="19" t="s">
        <v>64</v>
      </c>
      <c r="C50" s="160">
        <f>+M45</f>
        <v>250</v>
      </c>
      <c r="D50" s="90" t="s">
        <v>21</v>
      </c>
      <c r="E50" s="90"/>
      <c r="I50" s="520"/>
    </row>
    <row r="51" spans="2:17" s="66" customFormat="1">
      <c r="B51" s="113"/>
      <c r="C51" s="1512"/>
      <c r="D51" s="1512"/>
      <c r="E51" s="1512"/>
      <c r="F51" s="1512"/>
      <c r="G51" s="1512"/>
      <c r="H51" s="1512"/>
      <c r="I51" s="1512"/>
      <c r="J51" s="1512"/>
      <c r="K51" s="1512"/>
      <c r="L51" s="1512"/>
      <c r="M51" s="1512"/>
      <c r="N51" s="1512"/>
    </row>
    <row r="52" spans="2:17" ht="28.15" customHeight="1" thickBot="1"/>
    <row r="53" spans="2:17" ht="15.75" thickBot="1">
      <c r="B53" s="1513" t="s">
        <v>65</v>
      </c>
      <c r="C53" s="1513"/>
      <c r="D53" s="1513"/>
      <c r="E53" s="1513"/>
      <c r="F53" s="1513"/>
      <c r="G53" s="1513"/>
      <c r="H53" s="1513"/>
      <c r="I53" s="1513"/>
      <c r="J53" s="1513"/>
      <c r="K53" s="1513"/>
      <c r="L53" s="1513"/>
      <c r="M53" s="1513"/>
      <c r="N53" s="1513"/>
    </row>
    <row r="56" spans="2:17" ht="109.5" customHeight="1">
      <c r="B56" s="1309" t="s">
        <v>66</v>
      </c>
      <c r="C56" s="22" t="s">
        <v>67</v>
      </c>
      <c r="D56" s="22" t="s">
        <v>68</v>
      </c>
      <c r="E56" s="22" t="s">
        <v>69</v>
      </c>
      <c r="F56" s="22" t="s">
        <v>70</v>
      </c>
      <c r="G56" s="22" t="s">
        <v>71</v>
      </c>
      <c r="H56" s="22" t="s">
        <v>72</v>
      </c>
      <c r="I56" s="22" t="s">
        <v>73</v>
      </c>
      <c r="J56" s="22" t="s">
        <v>74</v>
      </c>
      <c r="K56" s="22" t="s">
        <v>75</v>
      </c>
      <c r="L56" s="22" t="s">
        <v>76</v>
      </c>
      <c r="M56" s="23" t="s">
        <v>77</v>
      </c>
      <c r="N56" s="23" t="s">
        <v>78</v>
      </c>
      <c r="O56" s="1522" t="s">
        <v>79</v>
      </c>
      <c r="P56" s="1523"/>
      <c r="Q56" s="22" t="s">
        <v>80</v>
      </c>
    </row>
    <row r="57" spans="2:17" s="30" customFormat="1" ht="63.75" customHeight="1">
      <c r="B57" s="78" t="s">
        <v>3894</v>
      </c>
      <c r="C57" s="78" t="s">
        <v>251</v>
      </c>
      <c r="D57" s="91" t="s">
        <v>4196</v>
      </c>
      <c r="E57" s="91">
        <v>300</v>
      </c>
      <c r="F57" s="1269" t="s">
        <v>514</v>
      </c>
      <c r="G57" s="1269" t="s">
        <v>514</v>
      </c>
      <c r="H57" s="1269" t="s">
        <v>5</v>
      </c>
      <c r="I57" s="1269" t="s">
        <v>4197</v>
      </c>
      <c r="J57" s="1269" t="s">
        <v>5</v>
      </c>
      <c r="K57" s="1269" t="s">
        <v>5</v>
      </c>
      <c r="L57" s="1269" t="s">
        <v>5</v>
      </c>
      <c r="M57" s="1269" t="s">
        <v>5</v>
      </c>
      <c r="N57" s="1269" t="s">
        <v>5</v>
      </c>
      <c r="O57" s="1672"/>
      <c r="P57" s="1673"/>
      <c r="Q57" s="91" t="s">
        <v>18</v>
      </c>
    </row>
    <row r="58" spans="2:17">
      <c r="B58" s="28" t="s">
        <v>84</v>
      </c>
    </row>
    <row r="59" spans="2:17">
      <c r="B59" s="28" t="s">
        <v>85</v>
      </c>
    </row>
    <row r="60" spans="2:17">
      <c r="B60" s="28" t="s">
        <v>86</v>
      </c>
    </row>
    <row r="62" spans="2:17" ht="15.75" thickBot="1"/>
    <row r="63" spans="2:17" ht="15.75" thickBot="1">
      <c r="B63" s="1532" t="s">
        <v>87</v>
      </c>
      <c r="C63" s="1533"/>
      <c r="D63" s="1533"/>
      <c r="E63" s="1533"/>
      <c r="F63" s="1533"/>
      <c r="G63" s="1533"/>
      <c r="H63" s="1533"/>
      <c r="I63" s="1533"/>
      <c r="J63" s="1533"/>
      <c r="K63" s="1533"/>
      <c r="L63" s="1533"/>
      <c r="M63" s="1533"/>
      <c r="N63" s="1534"/>
    </row>
    <row r="68" spans="2:17" ht="76.5" customHeight="1">
      <c r="B68" s="1309" t="s">
        <v>88</v>
      </c>
      <c r="C68" s="1309" t="s">
        <v>89</v>
      </c>
      <c r="D68" s="1309" t="s">
        <v>90</v>
      </c>
      <c r="E68" s="1309" t="s">
        <v>91</v>
      </c>
      <c r="F68" s="1309" t="s">
        <v>92</v>
      </c>
      <c r="G68" s="1309" t="s">
        <v>93</v>
      </c>
      <c r="H68" s="1309" t="s">
        <v>94</v>
      </c>
      <c r="I68" s="1309" t="s">
        <v>95</v>
      </c>
      <c r="J68" s="1522" t="s">
        <v>164</v>
      </c>
      <c r="K68" s="1529"/>
      <c r="L68" s="1523"/>
      <c r="M68" s="1309" t="s">
        <v>97</v>
      </c>
      <c r="N68" s="1309" t="s">
        <v>234</v>
      </c>
      <c r="O68" s="1309" t="s">
        <v>235</v>
      </c>
      <c r="P68" s="1522" t="s">
        <v>79</v>
      </c>
      <c r="Q68" s="1523"/>
    </row>
    <row r="69" spans="2:17" ht="60.75" customHeight="1">
      <c r="B69" s="1632" t="s">
        <v>356</v>
      </c>
      <c r="C69" s="1670" t="s">
        <v>1634</v>
      </c>
      <c r="D69" s="1519" t="s">
        <v>3120</v>
      </c>
      <c r="E69" s="1880">
        <v>34340863</v>
      </c>
      <c r="F69" s="1519" t="s">
        <v>4198</v>
      </c>
      <c r="G69" s="1519" t="s">
        <v>4199</v>
      </c>
      <c r="H69" s="1685">
        <v>41397</v>
      </c>
      <c r="I69" s="1932" t="s">
        <v>514</v>
      </c>
      <c r="J69" s="192" t="s">
        <v>1890</v>
      </c>
      <c r="K69" s="89" t="s">
        <v>166</v>
      </c>
      <c r="L69" s="192" t="s">
        <v>4200</v>
      </c>
      <c r="M69" s="90" t="s">
        <v>18</v>
      </c>
      <c r="N69" s="59" t="s">
        <v>18</v>
      </c>
      <c r="O69" s="59" t="s">
        <v>514</v>
      </c>
      <c r="P69" s="1935" t="s">
        <v>4201</v>
      </c>
      <c r="Q69" s="1936"/>
    </row>
    <row r="70" spans="2:17" ht="132" customHeight="1">
      <c r="B70" s="1636"/>
      <c r="C70" s="1703"/>
      <c r="D70" s="1537"/>
      <c r="E70" s="1922"/>
      <c r="F70" s="1537"/>
      <c r="G70" s="1537"/>
      <c r="H70" s="1686"/>
      <c r="I70" s="1933"/>
      <c r="J70" s="192" t="s">
        <v>4202</v>
      </c>
      <c r="K70" s="89" t="s">
        <v>4203</v>
      </c>
      <c r="L70" s="926" t="s">
        <v>4204</v>
      </c>
      <c r="M70" s="90" t="s">
        <v>18</v>
      </c>
      <c r="N70" s="59" t="s">
        <v>19</v>
      </c>
      <c r="O70" s="59" t="s">
        <v>514</v>
      </c>
      <c r="P70" s="1937" t="s">
        <v>4205</v>
      </c>
      <c r="Q70" s="1938"/>
    </row>
    <row r="71" spans="2:17" ht="60.75" customHeight="1">
      <c r="B71" s="1636"/>
      <c r="C71" s="1703"/>
      <c r="D71" s="1537"/>
      <c r="E71" s="1922"/>
      <c r="F71" s="1537"/>
      <c r="G71" s="1537"/>
      <c r="H71" s="1686"/>
      <c r="I71" s="1933"/>
      <c r="J71" s="926" t="s">
        <v>4206</v>
      </c>
      <c r="K71" s="89" t="s">
        <v>4207</v>
      </c>
      <c r="L71" s="926" t="s">
        <v>4208</v>
      </c>
      <c r="M71" s="90" t="s">
        <v>18</v>
      </c>
      <c r="N71" s="59" t="s">
        <v>19</v>
      </c>
      <c r="O71" s="59" t="s">
        <v>514</v>
      </c>
      <c r="P71" s="1937" t="s">
        <v>4209</v>
      </c>
      <c r="Q71" s="1938"/>
    </row>
    <row r="72" spans="2:17" ht="60.75" customHeight="1">
      <c r="B72" s="1636"/>
      <c r="C72" s="1703"/>
      <c r="D72" s="1537"/>
      <c r="E72" s="1922"/>
      <c r="F72" s="1537"/>
      <c r="G72" s="1537"/>
      <c r="H72" s="1686"/>
      <c r="I72" s="1933"/>
      <c r="J72" s="192" t="s">
        <v>4202</v>
      </c>
      <c r="K72" s="89" t="s">
        <v>4210</v>
      </c>
      <c r="L72" s="926" t="s">
        <v>4211</v>
      </c>
      <c r="M72" s="59" t="s">
        <v>18</v>
      </c>
      <c r="N72" s="59" t="s">
        <v>19</v>
      </c>
      <c r="O72" s="59" t="s">
        <v>514</v>
      </c>
      <c r="P72" s="1937" t="s">
        <v>4205</v>
      </c>
      <c r="Q72" s="1938"/>
    </row>
    <row r="73" spans="2:17" ht="60.75" customHeight="1">
      <c r="B73" s="1633"/>
      <c r="C73" s="1671"/>
      <c r="D73" s="1520"/>
      <c r="E73" s="1881"/>
      <c r="F73" s="1520"/>
      <c r="G73" s="1520"/>
      <c r="H73" s="1693"/>
      <c r="I73" s="1934"/>
      <c r="J73" s="192" t="s">
        <v>4212</v>
      </c>
      <c r="K73" s="89" t="s">
        <v>4213</v>
      </c>
      <c r="L73" s="926" t="s">
        <v>4214</v>
      </c>
      <c r="M73" s="90" t="s">
        <v>18</v>
      </c>
      <c r="N73" s="59" t="s">
        <v>19</v>
      </c>
      <c r="O73" s="59" t="s">
        <v>514</v>
      </c>
      <c r="P73" s="1937" t="s">
        <v>4215</v>
      </c>
      <c r="Q73" s="1938"/>
    </row>
    <row r="74" spans="2:17" ht="60.75" customHeight="1">
      <c r="B74" s="1528" t="s">
        <v>4216</v>
      </c>
      <c r="C74" s="1528" t="s">
        <v>1634</v>
      </c>
      <c r="D74" s="1528" t="s">
        <v>4217</v>
      </c>
      <c r="E74" s="1929">
        <v>34563465</v>
      </c>
      <c r="F74" s="1256" t="s">
        <v>4218</v>
      </c>
      <c r="G74" s="1256" t="s">
        <v>4219</v>
      </c>
      <c r="H74" s="927">
        <v>40039</v>
      </c>
      <c r="I74" s="76" t="s">
        <v>514</v>
      </c>
      <c r="J74" s="192" t="s">
        <v>4220</v>
      </c>
      <c r="K74" s="89" t="s">
        <v>4221</v>
      </c>
      <c r="L74" s="192" t="s">
        <v>4222</v>
      </c>
      <c r="M74" s="90" t="s">
        <v>18</v>
      </c>
      <c r="N74" s="90"/>
      <c r="O74" s="90"/>
      <c r="P74" s="1930"/>
      <c r="Q74" s="1931"/>
    </row>
    <row r="75" spans="2:17" ht="60.75" customHeight="1">
      <c r="B75" s="1528"/>
      <c r="C75" s="1528"/>
      <c r="D75" s="1528"/>
      <c r="E75" s="1929"/>
      <c r="F75" s="1256" t="s">
        <v>1792</v>
      </c>
      <c r="G75" s="1262" t="s">
        <v>4223</v>
      </c>
      <c r="H75" s="193">
        <v>40928</v>
      </c>
      <c r="I75" s="76" t="s">
        <v>514</v>
      </c>
      <c r="J75" s="192" t="s">
        <v>4224</v>
      </c>
      <c r="K75" s="89" t="s">
        <v>4225</v>
      </c>
      <c r="L75" s="928" t="s">
        <v>4226</v>
      </c>
      <c r="M75" s="929" t="s">
        <v>18</v>
      </c>
      <c r="N75" s="929"/>
      <c r="O75" s="929"/>
      <c r="P75" s="1930"/>
      <c r="Q75" s="1931"/>
    </row>
    <row r="76" spans="2:17" ht="60.75" customHeight="1">
      <c r="B76" s="1632" t="s">
        <v>4227</v>
      </c>
      <c r="C76" s="1632" t="s">
        <v>3939</v>
      </c>
      <c r="D76" s="1632" t="s">
        <v>4228</v>
      </c>
      <c r="E76" s="1880">
        <v>1087617005</v>
      </c>
      <c r="F76" s="1632" t="s">
        <v>4229</v>
      </c>
      <c r="G76" s="1519" t="s">
        <v>4230</v>
      </c>
      <c r="H76" s="1685">
        <v>41789</v>
      </c>
      <c r="I76" s="1946" t="s">
        <v>514</v>
      </c>
      <c r="J76" s="1949" t="s">
        <v>4231</v>
      </c>
      <c r="K76" s="1949" t="s">
        <v>4232</v>
      </c>
      <c r="L76" s="1951" t="s">
        <v>4233</v>
      </c>
      <c r="M76" s="1939" t="s">
        <v>18</v>
      </c>
      <c r="N76" s="1939"/>
      <c r="O76" s="1939"/>
      <c r="P76" s="1941"/>
      <c r="Q76" s="1942"/>
    </row>
    <row r="77" spans="2:17" ht="60.75" customHeight="1">
      <c r="B77" s="1636"/>
      <c r="C77" s="1636"/>
      <c r="D77" s="1636"/>
      <c r="E77" s="1922"/>
      <c r="F77" s="1636"/>
      <c r="G77" s="1537"/>
      <c r="H77" s="1686"/>
      <c r="I77" s="1947"/>
      <c r="J77" s="1950"/>
      <c r="K77" s="1950"/>
      <c r="L77" s="1952"/>
      <c r="M77" s="1940"/>
      <c r="N77" s="1940"/>
      <c r="O77" s="1940"/>
      <c r="P77" s="1943"/>
      <c r="Q77" s="1944"/>
    </row>
    <row r="78" spans="2:17" ht="133.5" customHeight="1">
      <c r="B78" s="1636"/>
      <c r="C78" s="1633"/>
      <c r="D78" s="1633"/>
      <c r="E78" s="1881"/>
      <c r="F78" s="1633"/>
      <c r="G78" s="1520"/>
      <c r="H78" s="1693"/>
      <c r="I78" s="1948"/>
      <c r="J78" s="192" t="s">
        <v>4234</v>
      </c>
      <c r="K78" s="89" t="s">
        <v>4235</v>
      </c>
      <c r="L78" s="192" t="s">
        <v>4236</v>
      </c>
      <c r="M78" s="90" t="s">
        <v>18</v>
      </c>
      <c r="N78" s="90"/>
      <c r="O78" s="90"/>
      <c r="P78" s="1945"/>
      <c r="Q78" s="1945"/>
    </row>
    <row r="79" spans="2:17" ht="60.75" customHeight="1">
      <c r="B79" s="1636"/>
      <c r="C79" s="1632" t="s">
        <v>4237</v>
      </c>
      <c r="D79" s="1519" t="s">
        <v>4238</v>
      </c>
      <c r="E79" s="1880">
        <v>59311788</v>
      </c>
      <c r="F79" s="1519" t="s">
        <v>4031</v>
      </c>
      <c r="G79" s="1632" t="s">
        <v>4239</v>
      </c>
      <c r="H79" s="1685">
        <v>39669</v>
      </c>
      <c r="I79" s="1932" t="s">
        <v>514</v>
      </c>
      <c r="J79" s="192" t="s">
        <v>3949</v>
      </c>
      <c r="K79" s="75" t="s">
        <v>4240</v>
      </c>
      <c r="L79" s="192" t="s">
        <v>1123</v>
      </c>
      <c r="M79" s="90" t="s">
        <v>18</v>
      </c>
      <c r="N79" s="90"/>
      <c r="O79" s="90"/>
      <c r="P79" s="1945"/>
      <c r="Q79" s="1945"/>
    </row>
    <row r="80" spans="2:17" ht="60.75" customHeight="1">
      <c r="B80" s="1636"/>
      <c r="C80" s="1636"/>
      <c r="D80" s="1537"/>
      <c r="E80" s="1922"/>
      <c r="F80" s="1537"/>
      <c r="G80" s="1636"/>
      <c r="H80" s="1686"/>
      <c r="I80" s="1933"/>
      <c r="J80" s="192" t="s">
        <v>4241</v>
      </c>
      <c r="K80" s="89" t="s">
        <v>4242</v>
      </c>
      <c r="L80" s="192" t="s">
        <v>461</v>
      </c>
      <c r="M80" s="90" t="s">
        <v>18</v>
      </c>
      <c r="N80" s="90"/>
      <c r="O80" s="90"/>
      <c r="P80" s="1945"/>
      <c r="Q80" s="1945"/>
    </row>
    <row r="81" spans="2:17" ht="60.75" customHeight="1">
      <c r="B81" s="1636"/>
      <c r="C81" s="1636"/>
      <c r="D81" s="1537"/>
      <c r="E81" s="1922"/>
      <c r="F81" s="1537"/>
      <c r="G81" s="1636"/>
      <c r="H81" s="1686"/>
      <c r="I81" s="1933"/>
      <c r="J81" s="192" t="s">
        <v>3949</v>
      </c>
      <c r="K81" s="89" t="s">
        <v>4243</v>
      </c>
      <c r="L81" s="192" t="s">
        <v>4244</v>
      </c>
      <c r="M81" s="90" t="s">
        <v>18</v>
      </c>
      <c r="N81" s="90"/>
      <c r="O81" s="90"/>
      <c r="P81" s="1945"/>
      <c r="Q81" s="1945"/>
    </row>
    <row r="82" spans="2:17" ht="105.75" customHeight="1">
      <c r="B82" s="1636"/>
      <c r="C82" s="1633"/>
      <c r="D82" s="1520"/>
      <c r="E82" s="1881"/>
      <c r="F82" s="1520"/>
      <c r="G82" s="1633"/>
      <c r="H82" s="1693"/>
      <c r="I82" s="1934"/>
      <c r="J82" s="192" t="s">
        <v>3949</v>
      </c>
      <c r="K82" s="89" t="s">
        <v>4245</v>
      </c>
      <c r="L82" s="192" t="s">
        <v>4244</v>
      </c>
      <c r="M82" s="90" t="s">
        <v>18</v>
      </c>
      <c r="N82" s="90"/>
      <c r="O82" s="90"/>
      <c r="P82" s="1945"/>
      <c r="Q82" s="1945"/>
    </row>
    <row r="83" spans="2:17" ht="105.75" customHeight="1">
      <c r="B83" s="1636"/>
      <c r="C83" s="1632" t="s">
        <v>3939</v>
      </c>
      <c r="D83" s="1632" t="s">
        <v>4246</v>
      </c>
      <c r="E83" s="1880">
        <v>14635813</v>
      </c>
      <c r="F83" s="1632" t="s">
        <v>4247</v>
      </c>
      <c r="G83" s="1519" t="s">
        <v>2371</v>
      </c>
      <c r="H83" s="1685">
        <v>40606</v>
      </c>
      <c r="I83" s="1932" t="s">
        <v>514</v>
      </c>
      <c r="J83" s="192" t="s">
        <v>4248</v>
      </c>
      <c r="K83" s="89" t="s">
        <v>4249</v>
      </c>
      <c r="L83" s="192" t="s">
        <v>4250</v>
      </c>
      <c r="M83" s="564" t="s">
        <v>18</v>
      </c>
      <c r="N83" s="564"/>
      <c r="O83" s="564"/>
      <c r="P83" s="1945"/>
      <c r="Q83" s="1945"/>
    </row>
    <row r="84" spans="2:17" ht="105.75" customHeight="1">
      <c r="B84" s="1636"/>
      <c r="C84" s="1636"/>
      <c r="D84" s="1633"/>
      <c r="E84" s="1881"/>
      <c r="F84" s="1633"/>
      <c r="G84" s="1520"/>
      <c r="H84" s="1693"/>
      <c r="I84" s="1934"/>
      <c r="J84" s="192" t="s">
        <v>4251</v>
      </c>
      <c r="K84" s="89" t="s">
        <v>4252</v>
      </c>
      <c r="L84" s="192" t="s">
        <v>1123</v>
      </c>
      <c r="M84" s="90" t="s">
        <v>18</v>
      </c>
      <c r="N84" s="90"/>
      <c r="O84" s="90"/>
      <c r="P84" s="1945"/>
      <c r="Q84" s="1945"/>
    </row>
    <row r="85" spans="2:17" ht="105.75" customHeight="1">
      <c r="B85" s="1636"/>
      <c r="C85" s="1633"/>
      <c r="D85" s="1278" t="s">
        <v>4253</v>
      </c>
      <c r="E85" s="1343">
        <v>34538628</v>
      </c>
      <c r="F85" s="1262" t="s">
        <v>4254</v>
      </c>
      <c r="G85" s="1262" t="s">
        <v>4255</v>
      </c>
      <c r="H85" s="193">
        <v>41609</v>
      </c>
      <c r="I85" s="76" t="s">
        <v>514</v>
      </c>
      <c r="J85" s="192" t="s">
        <v>4256</v>
      </c>
      <c r="K85" s="89" t="s">
        <v>4257</v>
      </c>
      <c r="L85" s="192" t="s">
        <v>4258</v>
      </c>
      <c r="M85" s="90" t="s">
        <v>18</v>
      </c>
      <c r="N85" s="90"/>
      <c r="O85" s="90"/>
      <c r="P85" s="1945"/>
      <c r="Q85" s="1945"/>
    </row>
    <row r="86" spans="2:17" ht="105.75" customHeight="1">
      <c r="B86" s="1636"/>
      <c r="C86" s="1262">
        <v>50</v>
      </c>
      <c r="D86" s="1278" t="s">
        <v>4259</v>
      </c>
      <c r="E86" s="1343">
        <v>1061728068</v>
      </c>
      <c r="F86" s="1262" t="s">
        <v>4198</v>
      </c>
      <c r="G86" s="1256" t="s">
        <v>4199</v>
      </c>
      <c r="H86" s="1306">
        <v>41397</v>
      </c>
      <c r="I86" s="76" t="s">
        <v>514</v>
      </c>
      <c r="J86" s="192" t="s">
        <v>4260</v>
      </c>
      <c r="K86" s="89" t="s">
        <v>4261</v>
      </c>
      <c r="L86" s="192" t="s">
        <v>1123</v>
      </c>
      <c r="M86" s="90" t="s">
        <v>18</v>
      </c>
      <c r="N86" s="90"/>
      <c r="O86" s="90"/>
      <c r="P86" s="1945"/>
      <c r="Q86" s="1945"/>
    </row>
    <row r="87" spans="2:17" ht="105.75" customHeight="1">
      <c r="B87" s="1633"/>
      <c r="C87" s="1262">
        <v>50</v>
      </c>
      <c r="D87" s="1278" t="s">
        <v>4262</v>
      </c>
      <c r="E87" s="1343">
        <v>34335045</v>
      </c>
      <c r="F87" s="1262" t="s">
        <v>4263</v>
      </c>
      <c r="G87" s="1256" t="s">
        <v>4264</v>
      </c>
      <c r="H87" s="193">
        <v>40895</v>
      </c>
      <c r="I87" s="76" t="s">
        <v>514</v>
      </c>
      <c r="J87" s="192" t="s">
        <v>4265</v>
      </c>
      <c r="K87" s="89" t="s">
        <v>4266</v>
      </c>
      <c r="L87" s="192" t="s">
        <v>4267</v>
      </c>
      <c r="M87" s="90" t="s">
        <v>18</v>
      </c>
      <c r="N87" s="90"/>
      <c r="O87" s="90"/>
      <c r="P87" s="1945"/>
      <c r="Q87" s="1945"/>
    </row>
    <row r="88" spans="2:17" ht="105.75" customHeight="1">
      <c r="B88" s="1632" t="s">
        <v>1110</v>
      </c>
      <c r="C88" s="1632"/>
      <c r="D88" s="1632" t="s">
        <v>4268</v>
      </c>
      <c r="E88" s="1632">
        <v>34565260</v>
      </c>
      <c r="F88" s="1632" t="s">
        <v>4269</v>
      </c>
      <c r="G88" s="1632" t="s">
        <v>278</v>
      </c>
      <c r="H88" s="1685">
        <v>38687</v>
      </c>
      <c r="I88" s="1632" t="s">
        <v>329</v>
      </c>
      <c r="J88" s="192" t="s">
        <v>4270</v>
      </c>
      <c r="K88" s="89" t="s">
        <v>4271</v>
      </c>
      <c r="L88" s="192" t="s">
        <v>4272</v>
      </c>
      <c r="M88" s="90" t="s">
        <v>18</v>
      </c>
      <c r="N88" s="90"/>
      <c r="O88" s="90"/>
      <c r="P88" s="1945"/>
      <c r="Q88" s="1945"/>
    </row>
    <row r="89" spans="2:17" ht="105.75" customHeight="1">
      <c r="B89" s="1636"/>
      <c r="C89" s="1636"/>
      <c r="D89" s="1636"/>
      <c r="E89" s="1636"/>
      <c r="F89" s="1636"/>
      <c r="G89" s="1636"/>
      <c r="H89" s="1686"/>
      <c r="I89" s="1636"/>
      <c r="J89" s="192" t="s">
        <v>4273</v>
      </c>
      <c r="K89" s="89" t="s">
        <v>4274</v>
      </c>
      <c r="L89" s="192" t="s">
        <v>4275</v>
      </c>
      <c r="M89" s="90" t="s">
        <v>18</v>
      </c>
      <c r="N89" s="59" t="s">
        <v>18</v>
      </c>
      <c r="O89" s="59" t="s">
        <v>18</v>
      </c>
      <c r="P89" s="1953" t="s">
        <v>4276</v>
      </c>
      <c r="Q89" s="1953"/>
    </row>
    <row r="90" spans="2:17" ht="105.75" customHeight="1">
      <c r="B90" s="1636"/>
      <c r="C90" s="1636"/>
      <c r="D90" s="1633"/>
      <c r="E90" s="1633"/>
      <c r="F90" s="1633"/>
      <c r="G90" s="1633"/>
      <c r="H90" s="1693"/>
      <c r="I90" s="1633"/>
      <c r="J90" s="192" t="s">
        <v>4277</v>
      </c>
      <c r="K90" s="89" t="s">
        <v>4278</v>
      </c>
      <c r="L90" s="89" t="s">
        <v>4279</v>
      </c>
      <c r="M90" s="90" t="s">
        <v>18</v>
      </c>
      <c r="N90" s="90" t="s">
        <v>19</v>
      </c>
      <c r="O90" s="59" t="s">
        <v>18</v>
      </c>
      <c r="P90" s="1954" t="s">
        <v>4280</v>
      </c>
      <c r="Q90" s="1954"/>
    </row>
    <row r="91" spans="2:17" ht="105.75" customHeight="1">
      <c r="B91" s="1636"/>
      <c r="C91" s="1636"/>
      <c r="D91" s="1278" t="s">
        <v>299</v>
      </c>
      <c r="E91" s="1343">
        <v>1061718745</v>
      </c>
      <c r="F91" s="1262" t="s">
        <v>1768</v>
      </c>
      <c r="G91" s="1256" t="s">
        <v>438</v>
      </c>
      <c r="H91" s="193">
        <v>41913</v>
      </c>
      <c r="I91" s="76" t="s">
        <v>329</v>
      </c>
      <c r="J91" s="192" t="s">
        <v>4281</v>
      </c>
      <c r="K91" s="89" t="s">
        <v>4282</v>
      </c>
      <c r="L91" s="89" t="s">
        <v>4283</v>
      </c>
      <c r="M91" s="90" t="s">
        <v>18</v>
      </c>
      <c r="N91" s="90" t="s">
        <v>19</v>
      </c>
      <c r="O91" s="59" t="s">
        <v>259</v>
      </c>
      <c r="P91" s="1954" t="s">
        <v>4280</v>
      </c>
      <c r="Q91" s="1954"/>
    </row>
    <row r="92" spans="2:17" ht="105.75" customHeight="1">
      <c r="B92" s="1633"/>
      <c r="C92" s="1633"/>
      <c r="D92" s="1278" t="s">
        <v>4284</v>
      </c>
      <c r="E92" s="1343">
        <v>25279331</v>
      </c>
      <c r="F92" s="1262" t="s">
        <v>4285</v>
      </c>
      <c r="G92" s="1256" t="s">
        <v>438</v>
      </c>
      <c r="H92" s="193">
        <v>41978</v>
      </c>
      <c r="I92" s="76" t="s">
        <v>329</v>
      </c>
      <c r="J92" s="192" t="s">
        <v>4286</v>
      </c>
      <c r="K92" s="89" t="s">
        <v>4287</v>
      </c>
      <c r="L92" s="89" t="s">
        <v>4279</v>
      </c>
      <c r="M92" s="90" t="s">
        <v>18</v>
      </c>
      <c r="N92" s="90" t="s">
        <v>19</v>
      </c>
      <c r="O92" s="59" t="s">
        <v>18</v>
      </c>
      <c r="P92" s="1954" t="s">
        <v>4280</v>
      </c>
      <c r="Q92" s="1954"/>
    </row>
    <row r="93" spans="2:17" ht="105.75" customHeight="1">
      <c r="B93" s="1632" t="s">
        <v>4288</v>
      </c>
      <c r="C93" s="1262">
        <v>50</v>
      </c>
      <c r="D93" s="1278" t="s">
        <v>4289</v>
      </c>
      <c r="E93" s="1343">
        <v>34329703</v>
      </c>
      <c r="F93" s="1262" t="s">
        <v>4290</v>
      </c>
      <c r="G93" s="1256" t="s">
        <v>438</v>
      </c>
      <c r="H93" s="193">
        <v>41755</v>
      </c>
      <c r="I93" s="76" t="s">
        <v>329</v>
      </c>
      <c r="J93" s="192" t="s">
        <v>4291</v>
      </c>
      <c r="K93" s="89" t="s">
        <v>4292</v>
      </c>
      <c r="L93" s="192" t="s">
        <v>1049</v>
      </c>
      <c r="M93" s="90" t="s">
        <v>18</v>
      </c>
      <c r="N93" s="90"/>
      <c r="O93" s="90"/>
      <c r="P93" s="1808"/>
      <c r="Q93" s="1809"/>
    </row>
    <row r="94" spans="2:17" ht="105.75" customHeight="1">
      <c r="B94" s="1636"/>
      <c r="C94" s="1262">
        <v>50</v>
      </c>
      <c r="D94" s="1278" t="s">
        <v>4293</v>
      </c>
      <c r="E94" s="1343">
        <v>34328486</v>
      </c>
      <c r="F94" s="1262" t="s">
        <v>4294</v>
      </c>
      <c r="G94" s="1262" t="s">
        <v>4295</v>
      </c>
      <c r="H94" s="193">
        <v>41118</v>
      </c>
      <c r="I94" s="76" t="s">
        <v>329</v>
      </c>
      <c r="J94" s="192" t="s">
        <v>4296</v>
      </c>
      <c r="K94" s="89" t="s">
        <v>4297</v>
      </c>
      <c r="L94" s="192" t="s">
        <v>4298</v>
      </c>
      <c r="M94" s="90" t="s">
        <v>18</v>
      </c>
      <c r="N94" s="90"/>
      <c r="O94" s="90"/>
      <c r="P94" s="1808"/>
      <c r="Q94" s="1809"/>
    </row>
    <row r="95" spans="2:17" ht="105.75" customHeight="1">
      <c r="B95" s="1636"/>
      <c r="C95" s="1262">
        <v>50</v>
      </c>
      <c r="D95" s="1278" t="s">
        <v>4299</v>
      </c>
      <c r="E95" s="1343">
        <v>25593570</v>
      </c>
      <c r="F95" s="1262" t="s">
        <v>4300</v>
      </c>
      <c r="G95" s="1256" t="s">
        <v>4255</v>
      </c>
      <c r="H95" s="193">
        <v>41609</v>
      </c>
      <c r="I95" s="76" t="s">
        <v>329</v>
      </c>
      <c r="J95" s="192" t="s">
        <v>4301</v>
      </c>
      <c r="K95" s="930" t="s">
        <v>4302</v>
      </c>
      <c r="L95" s="192" t="s">
        <v>4258</v>
      </c>
      <c r="M95" s="90" t="s">
        <v>18</v>
      </c>
      <c r="N95" s="90"/>
      <c r="O95" s="90"/>
      <c r="P95" s="1808"/>
      <c r="Q95" s="1809"/>
    </row>
    <row r="96" spans="2:17" ht="105.75" customHeight="1">
      <c r="B96" s="1636"/>
      <c r="C96" s="1262">
        <v>50</v>
      </c>
      <c r="D96" s="1278" t="s">
        <v>4303</v>
      </c>
      <c r="E96" s="1343">
        <v>1061715811</v>
      </c>
      <c r="F96" s="1262" t="s">
        <v>4304</v>
      </c>
      <c r="G96" s="1256" t="s">
        <v>2371</v>
      </c>
      <c r="H96" s="193">
        <v>41054</v>
      </c>
      <c r="I96" s="76" t="s">
        <v>4305</v>
      </c>
      <c r="J96" s="192" t="s">
        <v>4306</v>
      </c>
      <c r="K96" s="89" t="s">
        <v>4307</v>
      </c>
      <c r="L96" s="192" t="s">
        <v>4308</v>
      </c>
      <c r="M96" s="90" t="s">
        <v>18</v>
      </c>
      <c r="N96" s="90"/>
      <c r="O96" s="90"/>
      <c r="P96" s="1808"/>
      <c r="Q96" s="1809"/>
    </row>
    <row r="97" spans="2:17" ht="105.75" customHeight="1">
      <c r="B97" s="1636"/>
      <c r="C97" s="1262">
        <v>50</v>
      </c>
      <c r="D97" s="1278" t="s">
        <v>4309</v>
      </c>
      <c r="E97" s="1343">
        <v>1061087080</v>
      </c>
      <c r="F97" s="1262" t="s">
        <v>4254</v>
      </c>
      <c r="G97" s="1262" t="s">
        <v>4310</v>
      </c>
      <c r="H97" s="193">
        <v>41062</v>
      </c>
      <c r="I97" s="76" t="s">
        <v>329</v>
      </c>
      <c r="J97" s="192" t="s">
        <v>4311</v>
      </c>
      <c r="K97" s="89" t="s">
        <v>4312</v>
      </c>
      <c r="L97" s="192" t="s">
        <v>4313</v>
      </c>
      <c r="M97" s="90" t="s">
        <v>18</v>
      </c>
      <c r="N97" s="90"/>
      <c r="O97" s="90"/>
      <c r="P97" s="1808"/>
      <c r="Q97" s="1809"/>
    </row>
    <row r="98" spans="2:17" ht="105.75" customHeight="1">
      <c r="B98" s="1636"/>
      <c r="C98" s="1262">
        <v>50</v>
      </c>
      <c r="D98" s="1278" t="s">
        <v>4314</v>
      </c>
      <c r="E98" s="1343">
        <v>1061987836</v>
      </c>
      <c r="F98" s="1262" t="s">
        <v>4031</v>
      </c>
      <c r="G98" s="1256" t="s">
        <v>4315</v>
      </c>
      <c r="H98" s="193">
        <v>40524</v>
      </c>
      <c r="I98" s="76" t="s">
        <v>329</v>
      </c>
      <c r="J98" s="192" t="s">
        <v>4316</v>
      </c>
      <c r="K98" s="89" t="s">
        <v>4317</v>
      </c>
      <c r="L98" s="192" t="s">
        <v>4318</v>
      </c>
      <c r="M98" s="90" t="s">
        <v>18</v>
      </c>
      <c r="N98" s="90"/>
      <c r="O98" s="90"/>
      <c r="P98" s="1808"/>
      <c r="Q98" s="1809"/>
    </row>
    <row r="99" spans="2:17" ht="105.75" customHeight="1">
      <c r="B99" s="82"/>
      <c r="C99" s="1262">
        <v>50</v>
      </c>
      <c r="D99" s="1278" t="s">
        <v>4314</v>
      </c>
      <c r="E99" s="1343">
        <v>1061987836</v>
      </c>
      <c r="F99" s="1262" t="s">
        <v>4031</v>
      </c>
      <c r="G99" s="1256" t="s">
        <v>4315</v>
      </c>
      <c r="H99" s="193">
        <v>40524</v>
      </c>
      <c r="I99" s="76" t="s">
        <v>329</v>
      </c>
      <c r="J99" s="192" t="s">
        <v>4319</v>
      </c>
      <c r="K99" s="89" t="s">
        <v>4320</v>
      </c>
      <c r="L99" s="192" t="s">
        <v>4321</v>
      </c>
      <c r="M99" s="90" t="s">
        <v>18</v>
      </c>
      <c r="N99" s="90"/>
      <c r="O99" s="90"/>
      <c r="P99" s="1808"/>
      <c r="Q99" s="1809"/>
    </row>
    <row r="100" spans="2:17">
      <c r="K100" s="28" t="s">
        <v>4322</v>
      </c>
    </row>
    <row r="101" spans="2:17" ht="15.75" thickBot="1"/>
    <row r="102" spans="2:17" ht="15.75" thickBot="1">
      <c r="B102" s="1532" t="s">
        <v>139</v>
      </c>
      <c r="C102" s="1533"/>
      <c r="D102" s="1533"/>
      <c r="E102" s="1533"/>
      <c r="F102" s="1533"/>
      <c r="G102" s="1533"/>
      <c r="H102" s="1533"/>
      <c r="I102" s="1533"/>
      <c r="J102" s="1533"/>
      <c r="K102" s="1533"/>
      <c r="L102" s="1533"/>
      <c r="M102" s="1533"/>
      <c r="N102" s="1534"/>
    </row>
    <row r="105" spans="2:17" ht="46.15" customHeight="1">
      <c r="B105" s="22" t="s">
        <v>17</v>
      </c>
      <c r="C105" s="22" t="s">
        <v>80</v>
      </c>
      <c r="D105" s="1522" t="s">
        <v>79</v>
      </c>
      <c r="E105" s="1523"/>
    </row>
    <row r="106" spans="2:17" ht="56.25" customHeight="1">
      <c r="B106" s="78" t="s">
        <v>140</v>
      </c>
      <c r="C106" s="90" t="s">
        <v>18</v>
      </c>
      <c r="D106" s="1631"/>
      <c r="E106" s="1631"/>
    </row>
    <row r="109" spans="2:17">
      <c r="B109" s="1505" t="s">
        <v>141</v>
      </c>
      <c r="C109" s="1506"/>
      <c r="D109" s="1506"/>
      <c r="E109" s="1506"/>
      <c r="F109" s="1506"/>
      <c r="G109" s="1506"/>
      <c r="H109" s="1506"/>
      <c r="I109" s="1506"/>
      <c r="J109" s="1506"/>
      <c r="K109" s="1506"/>
      <c r="L109" s="1506"/>
      <c r="M109" s="1506"/>
      <c r="N109" s="1506"/>
      <c r="O109" s="1506"/>
      <c r="P109" s="1506"/>
    </row>
    <row r="111" spans="2:17" ht="15.75" thickBot="1"/>
    <row r="112" spans="2:17" ht="15.75" thickBot="1">
      <c r="B112" s="1532" t="s">
        <v>142</v>
      </c>
      <c r="C112" s="1533"/>
      <c r="D112" s="1533"/>
      <c r="E112" s="1533"/>
      <c r="F112" s="1533"/>
      <c r="G112" s="1533"/>
      <c r="H112" s="1533"/>
      <c r="I112" s="1533"/>
      <c r="J112" s="1533"/>
      <c r="K112" s="1533"/>
      <c r="L112" s="1533"/>
      <c r="M112" s="1533"/>
      <c r="N112" s="1534"/>
    </row>
    <row r="114" spans="1:26" ht="15.75" thickBot="1">
      <c r="M114" s="10"/>
      <c r="N114" s="10"/>
    </row>
    <row r="115" spans="1:26" s="39" customFormat="1" ht="109.5" customHeight="1">
      <c r="B115" s="11" t="s">
        <v>33</v>
      </c>
      <c r="C115" s="11" t="s">
        <v>34</v>
      </c>
      <c r="D115" s="11" t="s">
        <v>35</v>
      </c>
      <c r="E115" s="11" t="s">
        <v>36</v>
      </c>
      <c r="F115" s="11" t="s">
        <v>37</v>
      </c>
      <c r="G115" s="11" t="s">
        <v>38</v>
      </c>
      <c r="H115" s="11" t="s">
        <v>39</v>
      </c>
      <c r="I115" s="11" t="s">
        <v>40</v>
      </c>
      <c r="J115" s="11" t="s">
        <v>41</v>
      </c>
      <c r="K115" s="11" t="s">
        <v>42</v>
      </c>
      <c r="L115" s="11" t="s">
        <v>43</v>
      </c>
      <c r="M115" s="12" t="s">
        <v>44</v>
      </c>
      <c r="N115" s="11" t="s">
        <v>45</v>
      </c>
      <c r="O115" s="11" t="s">
        <v>46</v>
      </c>
      <c r="P115" s="13" t="s">
        <v>47</v>
      </c>
      <c r="Q115" s="13" t="s">
        <v>48</v>
      </c>
    </row>
    <row r="116" spans="1:26" s="1263" customFormat="1" ht="114" customHeight="1">
      <c r="A116" s="1311">
        <v>1</v>
      </c>
      <c r="B116" s="15" t="s">
        <v>3879</v>
      </c>
      <c r="C116" s="16" t="s">
        <v>3880</v>
      </c>
      <c r="D116" s="15" t="s">
        <v>340</v>
      </c>
      <c r="E116" s="98" t="s">
        <v>4183</v>
      </c>
      <c r="F116" s="16" t="s">
        <v>18</v>
      </c>
      <c r="G116" s="99" t="s">
        <v>51</v>
      </c>
      <c r="H116" s="100">
        <v>41253</v>
      </c>
      <c r="I116" s="100">
        <v>41618</v>
      </c>
      <c r="J116" s="103" t="s">
        <v>19</v>
      </c>
      <c r="K116" s="931">
        <v>0</v>
      </c>
      <c r="L116" s="155">
        <v>12</v>
      </c>
      <c r="M116" s="105">
        <v>150</v>
      </c>
      <c r="N116" s="105" t="s">
        <v>51</v>
      </c>
      <c r="O116" s="106">
        <f>484541802+1947000</f>
        <v>486488802</v>
      </c>
      <c r="P116" s="106">
        <v>81</v>
      </c>
      <c r="Q116" s="323" t="s">
        <v>4323</v>
      </c>
      <c r="R116" s="64"/>
      <c r="S116" s="64"/>
      <c r="T116" s="64"/>
      <c r="U116" s="64"/>
      <c r="V116" s="64"/>
      <c r="W116" s="64"/>
      <c r="X116" s="64"/>
      <c r="Y116" s="64"/>
      <c r="Z116" s="64"/>
    </row>
    <row r="117" spans="1:26" s="1263" customFormat="1" ht="112.5" customHeight="1">
      <c r="A117" s="1311">
        <f>+A116+1</f>
        <v>2</v>
      </c>
      <c r="B117" s="15" t="s">
        <v>4192</v>
      </c>
      <c r="C117" s="16" t="s">
        <v>3883</v>
      </c>
      <c r="D117" s="15" t="s">
        <v>340</v>
      </c>
      <c r="E117" s="98" t="s">
        <v>4193</v>
      </c>
      <c r="F117" s="16" t="s">
        <v>18</v>
      </c>
      <c r="G117" s="99" t="s">
        <v>51</v>
      </c>
      <c r="H117" s="100">
        <v>41641</v>
      </c>
      <c r="I117" s="100">
        <v>42004</v>
      </c>
      <c r="J117" s="103" t="s">
        <v>19</v>
      </c>
      <c r="K117" s="931">
        <v>0</v>
      </c>
      <c r="L117" s="155">
        <v>12</v>
      </c>
      <c r="M117" s="105">
        <v>300</v>
      </c>
      <c r="N117" s="105" t="s">
        <v>51</v>
      </c>
      <c r="O117" s="106">
        <v>149875246</v>
      </c>
      <c r="P117" s="106">
        <v>74</v>
      </c>
      <c r="Q117" s="323" t="s">
        <v>4324</v>
      </c>
      <c r="R117" s="64"/>
      <c r="S117" s="64"/>
      <c r="T117" s="64"/>
      <c r="U117" s="64"/>
      <c r="V117" s="64"/>
      <c r="W117" s="64"/>
      <c r="X117" s="64"/>
      <c r="Y117" s="64"/>
      <c r="Z117" s="64"/>
    </row>
    <row r="118" spans="1:26" s="1263" customFormat="1">
      <c r="A118" s="1311"/>
      <c r="B118" s="17" t="s">
        <v>29</v>
      </c>
      <c r="C118" s="16"/>
      <c r="D118" s="15"/>
      <c r="E118" s="98"/>
      <c r="F118" s="16"/>
      <c r="G118" s="16"/>
      <c r="H118" s="16"/>
      <c r="I118" s="103"/>
      <c r="J118" s="103"/>
      <c r="K118" s="109">
        <f>SUM(K116:K117)</f>
        <v>0</v>
      </c>
      <c r="L118" s="109">
        <f>SUM(L116:L117)</f>
        <v>24</v>
      </c>
      <c r="M118" s="110">
        <f>SUM(M116:M117)</f>
        <v>450</v>
      </c>
      <c r="N118" s="109">
        <f>SUM(N116:N117)</f>
        <v>0</v>
      </c>
      <c r="O118" s="106"/>
      <c r="P118" s="106"/>
      <c r="Q118" s="18"/>
    </row>
    <row r="119" spans="1:26">
      <c r="B119" s="66"/>
      <c r="C119" s="66"/>
      <c r="D119" s="66"/>
      <c r="E119" s="68"/>
      <c r="F119" s="66"/>
      <c r="G119" s="66"/>
      <c r="H119" s="66"/>
      <c r="I119" s="520"/>
      <c r="J119" s="66"/>
      <c r="K119" s="66"/>
      <c r="L119" s="66"/>
      <c r="M119" s="66"/>
      <c r="N119" s="66"/>
      <c r="O119" s="66"/>
      <c r="P119" s="66"/>
    </row>
    <row r="120" spans="1:26">
      <c r="B120" s="19" t="s">
        <v>156</v>
      </c>
      <c r="C120" s="84">
        <f>+K118</f>
        <v>0</v>
      </c>
      <c r="H120" s="112"/>
      <c r="I120" s="521"/>
      <c r="J120" s="112"/>
      <c r="K120" s="112"/>
      <c r="L120" s="112"/>
      <c r="M120" s="112"/>
      <c r="N120" s="66"/>
      <c r="O120" s="66"/>
      <c r="P120" s="66"/>
    </row>
    <row r="122" spans="1:26" ht="15.75" thickBot="1"/>
    <row r="123" spans="1:26" ht="37.15" customHeight="1" thickBot="1">
      <c r="B123" s="24" t="s">
        <v>157</v>
      </c>
      <c r="C123" s="25" t="s">
        <v>158</v>
      </c>
      <c r="D123" s="24" t="s">
        <v>28</v>
      </c>
      <c r="E123" s="25" t="s">
        <v>159</v>
      </c>
    </row>
    <row r="124" spans="1:26">
      <c r="B124" s="85" t="s">
        <v>160</v>
      </c>
      <c r="C124" s="86">
        <v>20</v>
      </c>
      <c r="D124" s="389">
        <v>0</v>
      </c>
      <c r="E124" s="1536">
        <f>+D124+D125+D126</f>
        <v>0</v>
      </c>
    </row>
    <row r="125" spans="1:26">
      <c r="B125" s="85" t="s">
        <v>161</v>
      </c>
      <c r="C125" s="71">
        <v>30</v>
      </c>
      <c r="D125" s="390">
        <v>0</v>
      </c>
      <c r="E125" s="1537"/>
    </row>
    <row r="126" spans="1:26" ht="15.75" thickBot="1">
      <c r="B126" s="85" t="s">
        <v>162</v>
      </c>
      <c r="C126" s="87">
        <v>40</v>
      </c>
      <c r="D126" s="391">
        <v>0</v>
      </c>
      <c r="E126" s="1538"/>
    </row>
    <row r="128" spans="1:26" ht="15.75" thickBot="1"/>
    <row r="129" spans="2:17" ht="15.75" thickBot="1">
      <c r="B129" s="1532" t="s">
        <v>163</v>
      </c>
      <c r="C129" s="1533"/>
      <c r="D129" s="1533"/>
      <c r="E129" s="1533"/>
      <c r="F129" s="1533"/>
      <c r="G129" s="1533"/>
      <c r="H129" s="1533"/>
      <c r="I129" s="1533"/>
      <c r="J129" s="1533"/>
      <c r="K129" s="1533"/>
      <c r="L129" s="1533"/>
      <c r="M129" s="1533"/>
      <c r="N129" s="1534"/>
    </row>
    <row r="131" spans="2:17" ht="76.5" customHeight="1">
      <c r="B131" s="1309" t="s">
        <v>88</v>
      </c>
      <c r="C131" s="1309" t="s">
        <v>89</v>
      </c>
      <c r="D131" s="1309" t="s">
        <v>90</v>
      </c>
      <c r="E131" s="1309" t="s">
        <v>91</v>
      </c>
      <c r="F131" s="1309" t="s">
        <v>92</v>
      </c>
      <c r="G131" s="1309" t="s">
        <v>93</v>
      </c>
      <c r="H131" s="1309" t="s">
        <v>94</v>
      </c>
      <c r="I131" s="1309" t="s">
        <v>95</v>
      </c>
      <c r="J131" s="1522" t="s">
        <v>164</v>
      </c>
      <c r="K131" s="1529"/>
      <c r="L131" s="1523"/>
      <c r="M131" s="1309" t="s">
        <v>97</v>
      </c>
      <c r="N131" s="1309" t="s">
        <v>234</v>
      </c>
      <c r="O131" s="1309" t="s">
        <v>235</v>
      </c>
      <c r="P131" s="1522" t="s">
        <v>79</v>
      </c>
      <c r="Q131" s="1523"/>
    </row>
    <row r="132" spans="2:17" ht="60.75" customHeight="1">
      <c r="B132" s="308" t="s">
        <v>1495</v>
      </c>
      <c r="C132" s="308"/>
      <c r="D132" s="309"/>
      <c r="E132" s="309"/>
      <c r="F132" s="309"/>
      <c r="G132" s="309"/>
      <c r="H132" s="309"/>
      <c r="I132" s="1328"/>
      <c r="J132" s="289" t="s">
        <v>165</v>
      </c>
      <c r="K132" s="290" t="s">
        <v>166</v>
      </c>
      <c r="L132" s="291" t="s">
        <v>167</v>
      </c>
      <c r="M132" s="265"/>
      <c r="N132" s="265"/>
      <c r="O132" s="265"/>
      <c r="P132" s="1567"/>
      <c r="Q132" s="1567"/>
    </row>
    <row r="133" spans="2:17" ht="60.75" customHeight="1">
      <c r="B133" s="308" t="s">
        <v>1075</v>
      </c>
      <c r="C133" s="308"/>
      <c r="D133" s="309"/>
      <c r="E133" s="309"/>
      <c r="F133" s="309"/>
      <c r="G133" s="309"/>
      <c r="H133" s="309"/>
      <c r="I133" s="1328"/>
      <c r="J133" s="289"/>
      <c r="K133" s="290"/>
      <c r="L133" s="291"/>
      <c r="M133" s="265"/>
      <c r="N133" s="265"/>
      <c r="O133" s="265"/>
      <c r="P133" s="1767"/>
      <c r="Q133" s="1768"/>
    </row>
    <row r="134" spans="2:17" ht="33.6" customHeight="1">
      <c r="B134" s="308" t="s">
        <v>227</v>
      </c>
      <c r="C134" s="1329" t="s">
        <v>4325</v>
      </c>
      <c r="D134" s="309" t="s">
        <v>4326</v>
      </c>
      <c r="E134" s="916">
        <v>34550757</v>
      </c>
      <c r="F134" s="309" t="s">
        <v>3115</v>
      </c>
      <c r="G134" s="309" t="s">
        <v>2413</v>
      </c>
      <c r="H134" s="932">
        <v>40080</v>
      </c>
      <c r="I134" s="1328" t="s">
        <v>4327</v>
      </c>
      <c r="J134" s="699"/>
      <c r="K134" s="749"/>
      <c r="L134" s="749"/>
      <c r="M134" s="265" t="s">
        <v>18</v>
      </c>
      <c r="N134" s="265" t="s">
        <v>18</v>
      </c>
      <c r="O134" s="265" t="s">
        <v>18</v>
      </c>
      <c r="P134" s="1567" t="s">
        <v>4328</v>
      </c>
      <c r="Q134" s="1567"/>
    </row>
    <row r="136" spans="2:17" ht="15.75" thickBot="1"/>
    <row r="137" spans="2:17" ht="54" customHeight="1">
      <c r="B137" s="1283" t="s">
        <v>17</v>
      </c>
      <c r="C137" s="1283" t="s">
        <v>157</v>
      </c>
      <c r="D137" s="1309" t="s">
        <v>158</v>
      </c>
      <c r="E137" s="1283" t="s">
        <v>28</v>
      </c>
      <c r="F137" s="25" t="s">
        <v>228</v>
      </c>
      <c r="G137" s="26"/>
    </row>
    <row r="138" spans="2:17" ht="120.75" customHeight="1">
      <c r="B138" s="1540" t="s">
        <v>229</v>
      </c>
      <c r="C138" s="115" t="s">
        <v>230</v>
      </c>
      <c r="D138" s="1256">
        <v>25</v>
      </c>
      <c r="E138" s="390">
        <v>0</v>
      </c>
      <c r="F138" s="1541">
        <f>+E138+E139+E140</f>
        <v>0</v>
      </c>
      <c r="G138" s="27"/>
    </row>
    <row r="139" spans="2:17" ht="76.150000000000006" customHeight="1">
      <c r="B139" s="1540"/>
      <c r="C139" s="115" t="s">
        <v>231</v>
      </c>
      <c r="D139" s="1262">
        <v>25</v>
      </c>
      <c r="E139" s="390">
        <v>0</v>
      </c>
      <c r="F139" s="1542"/>
      <c r="G139" s="27"/>
    </row>
    <row r="140" spans="2:17" ht="69" customHeight="1">
      <c r="B140" s="1540"/>
      <c r="C140" s="115" t="s">
        <v>232</v>
      </c>
      <c r="D140" s="1256">
        <v>10</v>
      </c>
      <c r="E140" s="390">
        <v>0</v>
      </c>
      <c r="F140" s="1543"/>
      <c r="G140" s="27"/>
    </row>
    <row r="141" spans="2:17">
      <c r="C141" s="57"/>
    </row>
    <row r="144" spans="2:17">
      <c r="B144" s="8" t="s">
        <v>233</v>
      </c>
    </row>
    <row r="147" spans="2:5">
      <c r="B147" s="1309" t="s">
        <v>17</v>
      </c>
      <c r="C147" s="1309" t="s">
        <v>27</v>
      </c>
      <c r="D147" s="1283" t="s">
        <v>28</v>
      </c>
      <c r="E147" s="1283" t="s">
        <v>29</v>
      </c>
    </row>
    <row r="148" spans="2:5" ht="30">
      <c r="B148" s="1302" t="s">
        <v>236</v>
      </c>
      <c r="C148" s="1262">
        <v>40</v>
      </c>
      <c r="D148" s="1256">
        <f>+E124</f>
        <v>0</v>
      </c>
      <c r="E148" s="1519">
        <f>+D148+D149</f>
        <v>0</v>
      </c>
    </row>
    <row r="149" spans="2:5" ht="45">
      <c r="B149" s="1302" t="s">
        <v>237</v>
      </c>
      <c r="C149" s="1262">
        <v>60</v>
      </c>
      <c r="D149" s="1256">
        <f>+F138</f>
        <v>0</v>
      </c>
      <c r="E149" s="1520"/>
    </row>
  </sheetData>
  <mergeCells count="116">
    <mergeCell ref="P133:Q133"/>
    <mergeCell ref="P134:Q134"/>
    <mergeCell ref="B138:B140"/>
    <mergeCell ref="F138:F140"/>
    <mergeCell ref="E148:E149"/>
    <mergeCell ref="B112:N112"/>
    <mergeCell ref="E124:E126"/>
    <mergeCell ref="B129:N129"/>
    <mergeCell ref="J131:L131"/>
    <mergeCell ref="P131:Q131"/>
    <mergeCell ref="P132:Q132"/>
    <mergeCell ref="P98:Q98"/>
    <mergeCell ref="P99:Q99"/>
    <mergeCell ref="B102:N102"/>
    <mergeCell ref="D105:E105"/>
    <mergeCell ref="D106:E106"/>
    <mergeCell ref="B109:P109"/>
    <mergeCell ref="P89:Q89"/>
    <mergeCell ref="P90:Q90"/>
    <mergeCell ref="P91:Q91"/>
    <mergeCell ref="P92:Q92"/>
    <mergeCell ref="B93:B98"/>
    <mergeCell ref="P93:Q93"/>
    <mergeCell ref="P94:Q94"/>
    <mergeCell ref="P95:Q95"/>
    <mergeCell ref="P96:Q96"/>
    <mergeCell ref="P97:Q97"/>
    <mergeCell ref="P87:Q87"/>
    <mergeCell ref="B88:B92"/>
    <mergeCell ref="C88:C92"/>
    <mergeCell ref="D88:D90"/>
    <mergeCell ref="E88:E90"/>
    <mergeCell ref="F88:F90"/>
    <mergeCell ref="G88:G90"/>
    <mergeCell ref="H88:H90"/>
    <mergeCell ref="I88:I90"/>
    <mergeCell ref="P88:Q88"/>
    <mergeCell ref="B76:B87"/>
    <mergeCell ref="F76:F78"/>
    <mergeCell ref="G76:G78"/>
    <mergeCell ref="H83:H84"/>
    <mergeCell ref="I83:I84"/>
    <mergeCell ref="P83:Q83"/>
    <mergeCell ref="P84:Q84"/>
    <mergeCell ref="P85:Q85"/>
    <mergeCell ref="P86:Q86"/>
    <mergeCell ref="I79:I82"/>
    <mergeCell ref="P79:Q79"/>
    <mergeCell ref="P80:Q80"/>
    <mergeCell ref="P81:Q81"/>
    <mergeCell ref="P82:Q82"/>
    <mergeCell ref="C83:C85"/>
    <mergeCell ref="D83:D84"/>
    <mergeCell ref="E83:E84"/>
    <mergeCell ref="F83:F84"/>
    <mergeCell ref="G83:G84"/>
    <mergeCell ref="N76:N77"/>
    <mergeCell ref="O76:O77"/>
    <mergeCell ref="P76:Q77"/>
    <mergeCell ref="P78:Q78"/>
    <mergeCell ref="C79:C82"/>
    <mergeCell ref="D79:D82"/>
    <mergeCell ref="E79:E82"/>
    <mergeCell ref="F79:F82"/>
    <mergeCell ref="G79:G82"/>
    <mergeCell ref="H79:H82"/>
    <mergeCell ref="H76:H78"/>
    <mergeCell ref="I76:I78"/>
    <mergeCell ref="J76:J77"/>
    <mergeCell ref="K76:K77"/>
    <mergeCell ref="L76:L77"/>
    <mergeCell ref="M76:M77"/>
    <mergeCell ref="C76:C78"/>
    <mergeCell ref="D76:D78"/>
    <mergeCell ref="E76:E78"/>
    <mergeCell ref="B74:B75"/>
    <mergeCell ref="C74:C75"/>
    <mergeCell ref="D74:D75"/>
    <mergeCell ref="E74:E75"/>
    <mergeCell ref="P74:Q74"/>
    <mergeCell ref="P75:Q75"/>
    <mergeCell ref="H69:H73"/>
    <mergeCell ref="I69:I73"/>
    <mergeCell ref="P69:Q69"/>
    <mergeCell ref="P70:Q70"/>
    <mergeCell ref="P71:Q71"/>
    <mergeCell ref="P72:Q72"/>
    <mergeCell ref="P73:Q73"/>
    <mergeCell ref="O57:P57"/>
    <mergeCell ref="B63:N63"/>
    <mergeCell ref="J68:L68"/>
    <mergeCell ref="P68:Q68"/>
    <mergeCell ref="B69:B73"/>
    <mergeCell ref="C69:C73"/>
    <mergeCell ref="D69:D73"/>
    <mergeCell ref="E69:E73"/>
    <mergeCell ref="F69:F73"/>
    <mergeCell ref="G69:G73"/>
    <mergeCell ref="C51:N51"/>
    <mergeCell ref="B53:N53"/>
    <mergeCell ref="O56:P56"/>
    <mergeCell ref="C10:E10"/>
    <mergeCell ref="B14:C15"/>
    <mergeCell ref="B16:C16"/>
    <mergeCell ref="B19:E19"/>
    <mergeCell ref="E36:E37"/>
    <mergeCell ref="M39:N39"/>
    <mergeCell ref="B2:P2"/>
    <mergeCell ref="B4:P4"/>
    <mergeCell ref="C6:N6"/>
    <mergeCell ref="C7:N7"/>
    <mergeCell ref="C8:N8"/>
    <mergeCell ref="C9:N9"/>
    <mergeCell ref="B47:B48"/>
    <mergeCell ref="C47:C48"/>
    <mergeCell ref="D47:E47"/>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53"/>
  <sheetViews>
    <sheetView topLeftCell="C38"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6" width="29.7109375" style="331" customWidth="1"/>
    <col min="7" max="7" width="29.7109375" style="236" customWidth="1"/>
    <col min="8" max="8" width="24.5703125" style="236" customWidth="1"/>
    <col min="9" max="9" width="24" style="236" customWidth="1"/>
    <col min="10" max="10" width="23" style="331" customWidth="1"/>
    <col min="11" max="11" width="50" style="236" customWidth="1"/>
    <col min="12" max="12" width="29.42578125" style="331" customWidth="1"/>
    <col min="13" max="13" width="18.7109375" style="236" customWidth="1"/>
    <col min="14" max="14" width="22.140625" style="236" customWidth="1"/>
    <col min="15" max="15" width="26.140625" style="236" customWidth="1"/>
    <col min="16" max="16" width="19.5703125" style="236" bestFit="1" customWidth="1"/>
    <col min="17" max="17" width="28.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4329</v>
      </c>
      <c r="D6" s="1762"/>
      <c r="E6" s="1762"/>
      <c r="F6" s="1762"/>
      <c r="G6" s="1762"/>
      <c r="H6" s="1762"/>
      <c r="I6" s="1762"/>
      <c r="J6" s="1762"/>
      <c r="K6" s="1762"/>
      <c r="L6" s="1762"/>
      <c r="M6" s="1762"/>
      <c r="N6" s="1763"/>
    </row>
    <row r="7" spans="2:16" ht="16.5" thickBot="1">
      <c r="B7" s="313" t="s">
        <v>4</v>
      </c>
      <c r="C7" s="1762"/>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t="s">
        <v>4330</v>
      </c>
      <c r="D10" s="1514"/>
      <c r="E10" s="1515"/>
      <c r="F10" s="810"/>
      <c r="G10" s="239"/>
      <c r="H10" s="239"/>
      <c r="I10" s="239"/>
      <c r="J10" s="810"/>
      <c r="K10" s="239"/>
      <c r="L10" s="810"/>
      <c r="M10" s="239"/>
      <c r="N10" s="240"/>
    </row>
    <row r="11" spans="2:16" ht="16.5" thickBot="1">
      <c r="B11" s="314" t="s">
        <v>8</v>
      </c>
      <c r="C11" s="1308">
        <v>41989</v>
      </c>
      <c r="D11" s="243"/>
      <c r="E11" s="243"/>
      <c r="F11" s="812"/>
      <c r="G11" s="243"/>
      <c r="H11" s="243"/>
      <c r="I11" s="243"/>
      <c r="J11" s="812"/>
      <c r="K11" s="243"/>
      <c r="L11" s="812"/>
      <c r="M11" s="243"/>
      <c r="N11" s="244"/>
    </row>
    <row r="12" spans="2:16" ht="15.75">
      <c r="B12" s="245"/>
      <c r="C12" s="246"/>
      <c r="D12" s="247"/>
      <c r="E12" s="247"/>
      <c r="F12" s="814"/>
      <c r="G12" s="247"/>
      <c r="H12" s="247"/>
      <c r="I12" s="248"/>
      <c r="J12" s="809"/>
      <c r="K12" s="248"/>
      <c r="L12" s="809"/>
      <c r="M12" s="248"/>
      <c r="N12" s="247"/>
    </row>
    <row r="13" spans="2:16">
      <c r="I13" s="248"/>
      <c r="J13" s="809"/>
      <c r="K13" s="248"/>
      <c r="L13" s="809"/>
      <c r="M13" s="248"/>
      <c r="N13" s="1289"/>
    </row>
    <row r="14" spans="2:16">
      <c r="B14" s="1764" t="s">
        <v>9</v>
      </c>
      <c r="C14" s="1764"/>
      <c r="D14" s="1314" t="s">
        <v>10</v>
      </c>
      <c r="E14" s="1314" t="s">
        <v>11</v>
      </c>
      <c r="F14" s="1314" t="s">
        <v>12</v>
      </c>
      <c r="G14" s="815"/>
      <c r="I14" s="250"/>
      <c r="J14" s="250"/>
      <c r="K14" s="250"/>
      <c r="L14" s="250"/>
      <c r="M14" s="250"/>
      <c r="N14" s="1289"/>
    </row>
    <row r="15" spans="2:16">
      <c r="B15" s="1764"/>
      <c r="C15" s="1764"/>
      <c r="D15" s="1314">
        <v>4</v>
      </c>
      <c r="E15" s="933">
        <v>1394971708</v>
      </c>
      <c r="F15" s="816">
        <v>668</v>
      </c>
      <c r="G15" s="817"/>
      <c r="I15" s="252"/>
      <c r="J15" s="934"/>
      <c r="K15" s="252"/>
      <c r="L15" s="934"/>
      <c r="M15" s="252"/>
      <c r="N15" s="1289"/>
    </row>
    <row r="16" spans="2:16">
      <c r="B16" s="1764"/>
      <c r="C16" s="1764"/>
      <c r="D16" s="1314"/>
      <c r="E16" s="251"/>
      <c r="F16" s="818"/>
      <c r="G16" s="817"/>
      <c r="I16" s="252"/>
      <c r="J16" s="934"/>
      <c r="K16" s="252"/>
      <c r="L16" s="934"/>
      <c r="M16" s="252"/>
      <c r="N16" s="1289"/>
    </row>
    <row r="17" spans="1:14">
      <c r="B17" s="1764"/>
      <c r="C17" s="1764"/>
      <c r="D17" s="1314"/>
      <c r="E17" s="251"/>
      <c r="F17" s="818"/>
      <c r="G17" s="817"/>
      <c r="I17" s="252"/>
      <c r="J17" s="934"/>
      <c r="K17" s="252"/>
      <c r="L17" s="934"/>
      <c r="M17" s="252"/>
      <c r="N17" s="1289"/>
    </row>
    <row r="18" spans="1:14">
      <c r="B18" s="1764"/>
      <c r="C18" s="1764"/>
      <c r="D18" s="1314"/>
      <c r="E18" s="933"/>
      <c r="F18" s="816"/>
      <c r="G18" s="817"/>
      <c r="H18" s="253"/>
      <c r="I18" s="252"/>
      <c r="J18" s="934"/>
      <c r="K18" s="252"/>
      <c r="L18" s="934"/>
      <c r="M18" s="252"/>
      <c r="N18" s="254"/>
    </row>
    <row r="19" spans="1:14">
      <c r="B19" s="1764"/>
      <c r="C19" s="1764"/>
      <c r="D19" s="1314"/>
      <c r="E19" s="933"/>
      <c r="F19" s="816"/>
      <c r="G19" s="817"/>
      <c r="H19" s="253"/>
      <c r="I19" s="318"/>
      <c r="J19" s="1365"/>
      <c r="K19" s="318"/>
      <c r="L19" s="1365"/>
      <c r="M19" s="318"/>
      <c r="N19" s="254"/>
    </row>
    <row r="20" spans="1:14">
      <c r="B20" s="1764"/>
      <c r="C20" s="1764"/>
      <c r="D20" s="1314"/>
      <c r="E20" s="933"/>
      <c r="F20" s="816"/>
      <c r="G20" s="817"/>
      <c r="H20" s="253"/>
      <c r="I20" s="248"/>
      <c r="J20" s="809"/>
      <c r="K20" s="248"/>
      <c r="L20" s="809"/>
      <c r="M20" s="248"/>
      <c r="N20" s="254"/>
    </row>
    <row r="21" spans="1:14">
      <c r="B21" s="1764"/>
      <c r="C21" s="1764"/>
      <c r="D21" s="1314"/>
      <c r="E21" s="317"/>
      <c r="F21" s="816"/>
      <c r="G21" s="817"/>
      <c r="H21" s="253"/>
      <c r="I21" s="248"/>
      <c r="J21" s="809"/>
      <c r="K21" s="248"/>
      <c r="L21" s="809"/>
      <c r="M21" s="248"/>
      <c r="N21" s="254"/>
    </row>
    <row r="22" spans="1:14" ht="15.75" thickBot="1">
      <c r="B22" s="1765" t="s">
        <v>13</v>
      </c>
      <c r="C22" s="1766"/>
      <c r="D22" s="1314"/>
      <c r="E22" s="935">
        <f>SUM(E15:E21)</f>
        <v>1394971708</v>
      </c>
      <c r="F22" s="721">
        <f>SUM(F15:F21)</f>
        <v>668</v>
      </c>
      <c r="G22" s="817"/>
      <c r="H22" s="253"/>
      <c r="I22" s="248"/>
      <c r="J22" s="809"/>
      <c r="K22" s="248"/>
      <c r="L22" s="809"/>
      <c r="M22" s="248"/>
      <c r="N22" s="254"/>
    </row>
    <row r="23" spans="1:14" ht="45.75" thickBot="1">
      <c r="A23" s="255"/>
      <c r="B23" s="256" t="s">
        <v>14</v>
      </c>
      <c r="C23" s="256" t="s">
        <v>15</v>
      </c>
      <c r="E23" s="250"/>
      <c r="F23" s="250"/>
      <c r="G23" s="250"/>
      <c r="H23" s="250"/>
      <c r="I23" s="257"/>
      <c r="J23" s="456"/>
      <c r="K23" s="257"/>
      <c r="L23" s="456"/>
      <c r="M23" s="257"/>
    </row>
    <row r="24" spans="1:14" ht="15.75" thickBot="1">
      <c r="A24" s="258">
        <v>1</v>
      </c>
      <c r="C24" s="259">
        <f>+F22*0.8</f>
        <v>534.4</v>
      </c>
      <c r="D24" s="195"/>
      <c r="E24" s="6">
        <f>E22</f>
        <v>1394971708</v>
      </c>
      <c r="F24" s="7"/>
      <c r="G24" s="7"/>
      <c r="H24" s="7"/>
      <c r="I24" s="260"/>
      <c r="J24" s="936"/>
      <c r="K24" s="260"/>
      <c r="L24" s="936"/>
      <c r="M24" s="260"/>
    </row>
    <row r="25" spans="1:14">
      <c r="A25" s="1333"/>
      <c r="C25" s="262"/>
      <c r="D25" s="252"/>
      <c r="E25" s="263"/>
      <c r="F25" s="7"/>
      <c r="G25" s="7"/>
      <c r="H25" s="7"/>
      <c r="I25" s="260"/>
      <c r="J25" s="936"/>
      <c r="K25" s="260"/>
      <c r="L25" s="936"/>
      <c r="M25" s="260"/>
    </row>
    <row r="26" spans="1:14">
      <c r="A26" s="1333"/>
      <c r="C26" s="262"/>
      <c r="D26" s="252"/>
      <c r="E26" s="263"/>
      <c r="F26" s="7"/>
      <c r="G26" s="7"/>
      <c r="H26" s="7"/>
      <c r="I26" s="260"/>
      <c r="J26" s="936"/>
      <c r="K26" s="260"/>
      <c r="L26" s="936"/>
      <c r="M26" s="260"/>
    </row>
    <row r="27" spans="1:14">
      <c r="A27" s="1333"/>
      <c r="B27" s="8" t="s">
        <v>16</v>
      </c>
      <c r="C27"/>
      <c r="D27"/>
      <c r="E27"/>
      <c r="F27" s="822"/>
      <c r="G27"/>
      <c r="H27"/>
      <c r="I27" s="248"/>
      <c r="J27" s="809"/>
      <c r="K27" s="248"/>
      <c r="L27" s="809"/>
      <c r="M27" s="248"/>
      <c r="N27" s="1289"/>
    </row>
    <row r="28" spans="1:14">
      <c r="A28" s="1333"/>
      <c r="B28"/>
      <c r="C28"/>
      <c r="D28"/>
      <c r="E28"/>
      <c r="F28" s="822"/>
      <c r="G28"/>
      <c r="H28"/>
      <c r="I28" s="248"/>
      <c r="J28" s="809"/>
      <c r="K28" s="248"/>
      <c r="L28" s="809"/>
      <c r="M28" s="248"/>
      <c r="N28" s="1289"/>
    </row>
    <row r="29" spans="1:14">
      <c r="A29" s="1333"/>
      <c r="B29" s="264" t="s">
        <v>17</v>
      </c>
      <c r="C29" s="264" t="s">
        <v>18</v>
      </c>
      <c r="D29" s="264" t="s">
        <v>19</v>
      </c>
      <c r="E29"/>
      <c r="F29" s="822"/>
      <c r="G29"/>
      <c r="H29"/>
      <c r="I29" s="248"/>
      <c r="J29" s="809"/>
      <c r="K29" s="248"/>
      <c r="L29" s="809"/>
      <c r="M29" s="248"/>
      <c r="N29" s="1289"/>
    </row>
    <row r="30" spans="1:14">
      <c r="A30" s="1333"/>
      <c r="B30" s="265" t="s">
        <v>20</v>
      </c>
      <c r="C30" s="265"/>
      <c r="D30" s="265" t="s">
        <v>21</v>
      </c>
      <c r="E30"/>
      <c r="F30" s="822"/>
      <c r="G30"/>
      <c r="H30"/>
      <c r="I30" s="248"/>
      <c r="J30" s="809"/>
      <c r="K30" s="248"/>
      <c r="L30" s="809"/>
      <c r="M30" s="248"/>
      <c r="N30" s="1289"/>
    </row>
    <row r="31" spans="1:14">
      <c r="A31" s="1333"/>
      <c r="B31" s="265" t="s">
        <v>22</v>
      </c>
      <c r="C31" s="265" t="s">
        <v>21</v>
      </c>
      <c r="D31" s="265"/>
      <c r="E31"/>
      <c r="F31" s="822"/>
      <c r="G31"/>
      <c r="H31"/>
      <c r="I31" s="248"/>
      <c r="J31" s="809"/>
      <c r="K31" s="248"/>
      <c r="L31" s="809"/>
      <c r="M31" s="248"/>
      <c r="N31" s="1289"/>
    </row>
    <row r="32" spans="1:14">
      <c r="A32" s="1333"/>
      <c r="B32" s="265" t="s">
        <v>23</v>
      </c>
      <c r="C32" s="265" t="s">
        <v>21</v>
      </c>
      <c r="D32" s="265"/>
      <c r="E32"/>
      <c r="F32" s="822"/>
      <c r="G32"/>
      <c r="H32"/>
      <c r="I32" s="248"/>
      <c r="J32" s="809"/>
      <c r="K32" s="248"/>
      <c r="L32" s="809"/>
      <c r="M32" s="248"/>
      <c r="N32" s="1289"/>
    </row>
    <row r="33" spans="1:17">
      <c r="A33" s="1333"/>
      <c r="B33" s="265" t="s">
        <v>24</v>
      </c>
      <c r="C33" s="265"/>
      <c r="D33" s="265" t="s">
        <v>21</v>
      </c>
      <c r="E33"/>
      <c r="F33" s="822"/>
      <c r="G33"/>
      <c r="H33"/>
      <c r="I33" s="248"/>
      <c r="J33" s="809"/>
      <c r="K33" s="248"/>
      <c r="L33" s="809"/>
      <c r="M33" s="248"/>
      <c r="N33" s="1289"/>
    </row>
    <row r="34" spans="1:17">
      <c r="A34" s="1333"/>
      <c r="B34" s="266" t="s">
        <v>240</v>
      </c>
      <c r="C34" s="289" t="s">
        <v>21</v>
      </c>
      <c r="D34" s="289"/>
      <c r="E34"/>
      <c r="F34" s="822"/>
      <c r="G34"/>
      <c r="H34"/>
      <c r="I34" s="248"/>
      <c r="J34" s="809"/>
      <c r="K34" s="248"/>
      <c r="L34" s="809"/>
      <c r="M34" s="248"/>
      <c r="N34" s="1289"/>
    </row>
    <row r="35" spans="1:17">
      <c r="A35" s="1333"/>
      <c r="B35"/>
      <c r="C35"/>
      <c r="D35"/>
      <c r="E35"/>
      <c r="F35" s="822"/>
      <c r="G35"/>
      <c r="H35"/>
      <c r="I35" s="248"/>
      <c r="J35" s="809"/>
      <c r="K35" s="248"/>
      <c r="L35" s="809"/>
      <c r="M35" s="248"/>
      <c r="N35" s="1289"/>
    </row>
    <row r="36" spans="1:17">
      <c r="A36" s="1333"/>
      <c r="B36" s="8" t="s">
        <v>26</v>
      </c>
      <c r="C36"/>
      <c r="D36"/>
      <c r="E36"/>
      <c r="F36" s="822"/>
      <c r="G36"/>
      <c r="H36"/>
      <c r="I36" s="248"/>
      <c r="J36" s="809"/>
      <c r="K36" s="248"/>
      <c r="L36" s="809"/>
      <c r="M36" s="248"/>
      <c r="N36" s="1289"/>
    </row>
    <row r="37" spans="1:17">
      <c r="A37" s="1333"/>
      <c r="B37"/>
      <c r="C37"/>
      <c r="D37"/>
      <c r="E37"/>
      <c r="F37" s="822"/>
      <c r="G37"/>
      <c r="H37"/>
      <c r="I37" s="248"/>
      <c r="J37" s="809"/>
      <c r="K37" s="248"/>
      <c r="L37" s="809"/>
      <c r="M37" s="248"/>
      <c r="N37" s="1289"/>
    </row>
    <row r="38" spans="1:17">
      <c r="A38" s="1333"/>
      <c r="B38"/>
      <c r="C38"/>
      <c r="D38"/>
      <c r="E38"/>
      <c r="F38" s="822"/>
      <c r="G38"/>
      <c r="H38"/>
      <c r="I38" s="248"/>
      <c r="J38" s="809"/>
      <c r="K38" s="248"/>
      <c r="L38" s="809"/>
      <c r="M38" s="248"/>
      <c r="N38" s="1289"/>
    </row>
    <row r="39" spans="1:17">
      <c r="A39" s="1333"/>
      <c r="B39" s="264" t="s">
        <v>17</v>
      </c>
      <c r="C39" s="264" t="s">
        <v>27</v>
      </c>
      <c r="D39" s="1283" t="s">
        <v>28</v>
      </c>
      <c r="E39" s="1283" t="s">
        <v>29</v>
      </c>
      <c r="F39" s="822"/>
      <c r="G39"/>
      <c r="H39"/>
      <c r="I39" s="248"/>
      <c r="J39" s="809"/>
      <c r="K39" s="248"/>
      <c r="L39" s="809"/>
      <c r="M39" s="248"/>
      <c r="N39" s="1289"/>
    </row>
    <row r="40" spans="1:17" ht="28.5">
      <c r="A40" s="1333"/>
      <c r="B40" s="269" t="s">
        <v>30</v>
      </c>
      <c r="C40" s="270">
        <v>40</v>
      </c>
      <c r="D40" s="1271">
        <v>0</v>
      </c>
      <c r="E40" s="1560">
        <f>+D40+D41</f>
        <v>0</v>
      </c>
      <c r="F40" s="822"/>
      <c r="G40"/>
      <c r="H40"/>
      <c r="I40" s="248"/>
      <c r="J40" s="809"/>
      <c r="L40" s="809"/>
      <c r="M40" s="248"/>
      <c r="N40" s="1289"/>
    </row>
    <row r="41" spans="1:17" ht="42.75">
      <c r="A41" s="1333"/>
      <c r="B41" s="269" t="s">
        <v>31</v>
      </c>
      <c r="C41" s="270">
        <v>60</v>
      </c>
      <c r="D41" s="1271">
        <f>+F252</f>
        <v>0</v>
      </c>
      <c r="E41" s="1562"/>
      <c r="F41" s="822"/>
      <c r="G41"/>
      <c r="H41"/>
      <c r="I41" s="248"/>
      <c r="J41" s="809"/>
      <c r="K41" s="248"/>
      <c r="L41" s="809"/>
      <c r="M41" s="248"/>
      <c r="N41" s="1289"/>
    </row>
    <row r="42" spans="1:17">
      <c r="A42" s="1333"/>
      <c r="C42" s="262"/>
      <c r="D42" s="252"/>
      <c r="E42" s="263"/>
      <c r="F42" s="7"/>
      <c r="G42" s="7"/>
      <c r="H42" s="7"/>
      <c r="I42" s="260"/>
      <c r="J42" s="936"/>
      <c r="K42" s="260"/>
      <c r="L42" s="936"/>
      <c r="M42" s="260"/>
    </row>
    <row r="43" spans="1:17">
      <c r="A43" s="1333"/>
      <c r="C43" s="262"/>
      <c r="D43" s="252"/>
      <c r="E43" s="263"/>
      <c r="F43" s="7"/>
      <c r="G43" s="7"/>
      <c r="H43" s="7"/>
      <c r="I43" s="260"/>
      <c r="J43" s="936"/>
      <c r="K43" s="260"/>
      <c r="L43" s="936"/>
      <c r="M43" s="260"/>
    </row>
    <row r="44" spans="1:17">
      <c r="A44" s="1333"/>
      <c r="C44" s="262"/>
      <c r="D44" s="252"/>
      <c r="E44" s="263"/>
      <c r="F44" s="7"/>
      <c r="G44" s="7"/>
      <c r="H44" s="7"/>
      <c r="I44" s="260"/>
      <c r="J44" s="936"/>
      <c r="K44" s="260"/>
      <c r="L44" s="936"/>
      <c r="M44" s="260"/>
    </row>
    <row r="45" spans="1:17" ht="15.75" thickBot="1">
      <c r="M45" s="1521"/>
      <c r="N45" s="1521"/>
    </row>
    <row r="46" spans="1:17">
      <c r="B46" s="8" t="s">
        <v>1080</v>
      </c>
      <c r="M46" s="10"/>
      <c r="N46" s="10"/>
    </row>
    <row r="47" spans="1:17" ht="15.75" thickBot="1">
      <c r="M47" s="10"/>
      <c r="N47" s="10"/>
    </row>
    <row r="48" spans="1:17" s="248" customFormat="1" ht="60">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45">
      <c r="A49" s="1311">
        <v>1</v>
      </c>
      <c r="B49" s="15" t="s">
        <v>4331</v>
      </c>
      <c r="C49" s="15" t="s">
        <v>4331</v>
      </c>
      <c r="D49" s="16" t="s">
        <v>4332</v>
      </c>
      <c r="E49" s="303" t="s">
        <v>4333</v>
      </c>
      <c r="F49" s="281" t="s">
        <v>18</v>
      </c>
      <c r="G49" s="277" t="s">
        <v>51</v>
      </c>
      <c r="H49" s="275">
        <v>41052</v>
      </c>
      <c r="I49" s="275">
        <v>41257</v>
      </c>
      <c r="J49" s="937" t="s">
        <v>19</v>
      </c>
      <c r="K49" s="341">
        <f>DAYS360(H49,I49)/30</f>
        <v>6.7</v>
      </c>
      <c r="L49" s="276"/>
      <c r="M49" s="523">
        <v>318</v>
      </c>
      <c r="N49" s="277" t="s">
        <v>51</v>
      </c>
      <c r="O49" s="938">
        <v>139863040</v>
      </c>
      <c r="P49" s="523">
        <v>47</v>
      </c>
      <c r="Q49" s="323"/>
      <c r="R49" s="279"/>
      <c r="S49" s="279"/>
      <c r="T49" s="279"/>
      <c r="U49" s="279"/>
      <c r="V49" s="279"/>
      <c r="W49" s="279"/>
      <c r="X49" s="279"/>
      <c r="Y49" s="279"/>
      <c r="Z49" s="279"/>
    </row>
    <row r="50" spans="1:26" s="1263" customFormat="1" ht="45">
      <c r="A50" s="1311">
        <f>+A49+1</f>
        <v>2</v>
      </c>
      <c r="B50" s="15" t="s">
        <v>4331</v>
      </c>
      <c r="C50" s="15" t="s">
        <v>4331</v>
      </c>
      <c r="D50" s="16" t="s">
        <v>4332</v>
      </c>
      <c r="E50" s="303" t="s">
        <v>4334</v>
      </c>
      <c r="F50" s="281" t="s">
        <v>18</v>
      </c>
      <c r="G50" s="277" t="s">
        <v>51</v>
      </c>
      <c r="H50" s="275">
        <v>41376</v>
      </c>
      <c r="I50" s="275">
        <v>41576</v>
      </c>
      <c r="J50" s="937" t="s">
        <v>19</v>
      </c>
      <c r="K50" s="341">
        <f>DAYS360(H50,I50)/30</f>
        <v>6.5666666666666664</v>
      </c>
      <c r="L50" s="276"/>
      <c r="M50" s="523">
        <v>292</v>
      </c>
      <c r="N50" s="277" t="s">
        <v>51</v>
      </c>
      <c r="O50" s="938">
        <v>142980390</v>
      </c>
      <c r="P50" s="523">
        <v>48</v>
      </c>
      <c r="Q50" s="323"/>
    </row>
    <row r="51" spans="1:26" s="284" customFormat="1" ht="45">
      <c r="A51" s="1311">
        <f>+A50+1</f>
        <v>3</v>
      </c>
      <c r="B51" s="15" t="s">
        <v>4331</v>
      </c>
      <c r="C51" s="15" t="s">
        <v>4331</v>
      </c>
      <c r="D51" s="16" t="s">
        <v>4332</v>
      </c>
      <c r="E51" s="303" t="s">
        <v>4335</v>
      </c>
      <c r="F51" s="281" t="s">
        <v>18</v>
      </c>
      <c r="G51" s="277" t="s">
        <v>51</v>
      </c>
      <c r="H51" s="275">
        <v>41739</v>
      </c>
      <c r="I51" s="275">
        <v>41912</v>
      </c>
      <c r="J51" s="937" t="s">
        <v>19</v>
      </c>
      <c r="K51" s="341">
        <f>DAYS360(H51,I51)/30</f>
        <v>5.666666666666667</v>
      </c>
      <c r="L51" s="276"/>
      <c r="M51" s="523">
        <v>292</v>
      </c>
      <c r="N51" s="277" t="s">
        <v>51</v>
      </c>
      <c r="O51" s="938">
        <v>153276942</v>
      </c>
      <c r="P51" s="523">
        <v>49</v>
      </c>
      <c r="Q51" s="323"/>
    </row>
    <row r="52" spans="1:26" s="284" customFormat="1" ht="75">
      <c r="A52" s="1311">
        <f>+A51+1</f>
        <v>4</v>
      </c>
      <c r="B52" s="15" t="s">
        <v>4331</v>
      </c>
      <c r="C52" s="15" t="s">
        <v>4331</v>
      </c>
      <c r="D52" s="15" t="s">
        <v>4336</v>
      </c>
      <c r="E52" s="939">
        <v>7</v>
      </c>
      <c r="F52" s="281" t="s">
        <v>18</v>
      </c>
      <c r="G52" s="277" t="s">
        <v>51</v>
      </c>
      <c r="H52" s="670">
        <v>40571</v>
      </c>
      <c r="I52" s="275">
        <v>40936</v>
      </c>
      <c r="J52" s="937" t="s">
        <v>19</v>
      </c>
      <c r="K52" s="341"/>
      <c r="L52" s="276"/>
      <c r="M52" s="523"/>
      <c r="N52" s="277" t="s">
        <v>51</v>
      </c>
      <c r="O52" s="938">
        <v>10000000</v>
      </c>
      <c r="P52" s="523">
        <v>51</v>
      </c>
      <c r="Q52" s="323" t="s">
        <v>4337</v>
      </c>
    </row>
    <row r="53" spans="1:26" s="284" customFormat="1" ht="45">
      <c r="A53" s="1311">
        <f>+A52+1</f>
        <v>5</v>
      </c>
      <c r="B53" s="15" t="s">
        <v>4331</v>
      </c>
      <c r="C53" s="15" t="s">
        <v>4331</v>
      </c>
      <c r="D53" s="15" t="s">
        <v>4336</v>
      </c>
      <c r="E53" s="940">
        <v>0.1</v>
      </c>
      <c r="F53" s="281" t="s">
        <v>18</v>
      </c>
      <c r="G53" s="281"/>
      <c r="H53" s="275">
        <v>40940</v>
      </c>
      <c r="I53" s="670">
        <v>41306</v>
      </c>
      <c r="J53" s="937" t="s">
        <v>19</v>
      </c>
      <c r="K53" s="341">
        <v>3</v>
      </c>
      <c r="L53" s="500">
        <v>9</v>
      </c>
      <c r="M53" s="941"/>
      <c r="N53" s="277"/>
      <c r="O53" s="938">
        <v>10000000</v>
      </c>
      <c r="P53" s="523">
        <v>52</v>
      </c>
      <c r="Q53" s="323" t="s">
        <v>4338</v>
      </c>
    </row>
    <row r="54" spans="1:26" s="284" customFormat="1">
      <c r="A54" s="1311"/>
      <c r="B54" s="17" t="s">
        <v>29</v>
      </c>
      <c r="C54" s="16"/>
      <c r="D54" s="15"/>
      <c r="E54" s="303"/>
      <c r="F54" s="281"/>
      <c r="G54" s="281"/>
      <c r="H54" s="281"/>
      <c r="I54" s="276"/>
      <c r="J54" s="937"/>
      <c r="K54" s="282">
        <f>SUM(K49:K53)</f>
        <v>21.933333333333334</v>
      </c>
      <c r="L54" s="282">
        <f>SUM(L49:L53)</f>
        <v>9</v>
      </c>
      <c r="M54" s="942">
        <f>SUM(M49:M53)</f>
        <v>902</v>
      </c>
      <c r="N54" s="282">
        <f>SUM(N49:N53)</f>
        <v>0</v>
      </c>
      <c r="O54" s="523"/>
      <c r="P54" s="523"/>
      <c r="Q54" s="18"/>
    </row>
    <row r="55" spans="1:26" s="284" customFormat="1">
      <c r="E55" s="285"/>
      <c r="F55" s="828"/>
      <c r="J55" s="828"/>
      <c r="L55" s="828"/>
    </row>
    <row r="56" spans="1:26">
      <c r="B56" s="1550" t="s">
        <v>57</v>
      </c>
      <c r="C56" s="1550" t="s">
        <v>58</v>
      </c>
      <c r="D56" s="1552" t="s">
        <v>59</v>
      </c>
      <c r="E56" s="1552"/>
      <c r="F56" s="828"/>
      <c r="G56" s="284"/>
      <c r="H56" s="284"/>
      <c r="I56" s="284"/>
      <c r="J56" s="828"/>
      <c r="K56" s="284"/>
      <c r="L56" s="828"/>
      <c r="M56" s="284"/>
      <c r="N56" s="284"/>
      <c r="O56" s="284"/>
      <c r="P56" s="284"/>
      <c r="Q56" s="284"/>
    </row>
    <row r="57" spans="1:26">
      <c r="B57" s="1551"/>
      <c r="C57" s="1551"/>
      <c r="D57" s="1276" t="s">
        <v>60</v>
      </c>
      <c r="E57" s="325" t="s">
        <v>61</v>
      </c>
      <c r="F57" s="828"/>
      <c r="G57" s="284"/>
      <c r="H57" s="284"/>
      <c r="I57" s="284"/>
      <c r="J57" s="828"/>
      <c r="K57" s="284"/>
      <c r="L57" s="828"/>
      <c r="M57" s="284"/>
      <c r="N57" s="284"/>
      <c r="O57" s="284"/>
      <c r="P57" s="284"/>
      <c r="Q57" s="284"/>
    </row>
    <row r="58" spans="1:26" ht="18.75">
      <c r="B58" s="19" t="s">
        <v>62</v>
      </c>
      <c r="C58" s="286" t="s">
        <v>4339</v>
      </c>
      <c r="D58" s="266"/>
      <c r="E58" s="266" t="s">
        <v>21</v>
      </c>
      <c r="F58" s="830"/>
      <c r="G58" s="287"/>
      <c r="H58" s="287"/>
      <c r="I58" s="287"/>
      <c r="J58" s="830"/>
      <c r="K58" s="287"/>
      <c r="L58" s="830"/>
      <c r="M58" s="287"/>
      <c r="N58" s="284"/>
      <c r="O58" s="284"/>
      <c r="P58" s="284"/>
      <c r="Q58" s="284"/>
    </row>
    <row r="59" spans="1:26">
      <c r="B59" s="19" t="s">
        <v>64</v>
      </c>
      <c r="C59" s="943" t="s">
        <v>4340</v>
      </c>
      <c r="D59" s="266" t="s">
        <v>21</v>
      </c>
      <c r="E59" s="266"/>
      <c r="F59" s="828"/>
      <c r="G59" s="284"/>
      <c r="H59" s="284"/>
      <c r="I59" s="284"/>
      <c r="J59" s="828"/>
      <c r="K59" s="284"/>
      <c r="L59" s="828"/>
      <c r="M59" s="284"/>
      <c r="N59" s="284"/>
      <c r="O59" s="284"/>
      <c r="P59" s="284"/>
      <c r="Q59" s="284"/>
    </row>
    <row r="60" spans="1:26">
      <c r="B60" s="288"/>
      <c r="C60" s="1769"/>
      <c r="D60" s="1769"/>
      <c r="E60" s="1769"/>
      <c r="F60" s="1769"/>
      <c r="G60" s="1769"/>
      <c r="H60" s="1769"/>
      <c r="I60" s="1769"/>
      <c r="J60" s="1769"/>
      <c r="K60" s="1769"/>
      <c r="L60" s="1769"/>
      <c r="M60" s="1769"/>
      <c r="N60" s="1769"/>
      <c r="O60" s="284"/>
      <c r="P60" s="284"/>
      <c r="Q60" s="284"/>
    </row>
    <row r="61" spans="1:26" ht="15.75" thickBot="1"/>
    <row r="62" spans="1:26" ht="27" thickBot="1">
      <c r="B62" s="1770" t="s">
        <v>65</v>
      </c>
      <c r="C62" s="1770"/>
      <c r="D62" s="1770"/>
      <c r="E62" s="1770"/>
      <c r="F62" s="1770"/>
      <c r="G62" s="1770"/>
      <c r="H62" s="1770"/>
      <c r="I62" s="1770"/>
      <c r="J62" s="1770"/>
      <c r="K62" s="1770"/>
      <c r="L62" s="1770"/>
      <c r="M62" s="1770"/>
      <c r="N62" s="1770"/>
    </row>
    <row r="65" spans="2:17" ht="90">
      <c r="B65" s="1309" t="s">
        <v>66</v>
      </c>
      <c r="C65" s="22" t="s">
        <v>67</v>
      </c>
      <c r="D65" s="22" t="s">
        <v>68</v>
      </c>
      <c r="E65" s="22" t="s">
        <v>69</v>
      </c>
      <c r="F65" s="22" t="s">
        <v>70</v>
      </c>
      <c r="G65" s="22" t="s">
        <v>71</v>
      </c>
      <c r="H65" s="22" t="s">
        <v>72</v>
      </c>
      <c r="I65" s="22" t="s">
        <v>73</v>
      </c>
      <c r="J65" s="22" t="s">
        <v>74</v>
      </c>
      <c r="K65" s="22" t="s">
        <v>75</v>
      </c>
      <c r="L65" s="22" t="s">
        <v>76</v>
      </c>
      <c r="M65" s="23" t="s">
        <v>77</v>
      </c>
      <c r="N65" s="23" t="s">
        <v>78</v>
      </c>
      <c r="O65" s="1522" t="s">
        <v>79</v>
      </c>
      <c r="P65" s="1523"/>
      <c r="Q65" s="22" t="s">
        <v>80</v>
      </c>
    </row>
    <row r="66" spans="2:17" s="945" customFormat="1" ht="30">
      <c r="B66" s="1313" t="s">
        <v>81</v>
      </c>
      <c r="C66" s="1286" t="s">
        <v>82</v>
      </c>
      <c r="D66" s="1286" t="s">
        <v>83</v>
      </c>
      <c r="E66" s="699"/>
      <c r="F66" s="750"/>
      <c r="G66" s="944"/>
      <c r="H66" s="944"/>
      <c r="I66" s="1313" t="s">
        <v>18</v>
      </c>
      <c r="J66" s="394"/>
      <c r="K66" s="678"/>
      <c r="L66" s="413"/>
      <c r="M66" s="678"/>
      <c r="N66" s="678"/>
      <c r="O66" s="1747"/>
      <c r="P66" s="1748"/>
      <c r="Q66" s="1313" t="s">
        <v>18</v>
      </c>
    </row>
    <row r="67" spans="2:17">
      <c r="B67" s="309"/>
      <c r="C67" s="309"/>
      <c r="D67" s="310"/>
      <c r="E67" s="310"/>
      <c r="F67" s="752"/>
      <c r="G67" s="1328"/>
      <c r="H67" s="1328"/>
      <c r="I67" s="291"/>
      <c r="J67" s="290"/>
      <c r="K67" s="265"/>
      <c r="L67" s="217"/>
      <c r="M67" s="265"/>
      <c r="N67" s="265"/>
      <c r="O67" s="1767"/>
      <c r="P67" s="1768"/>
      <c r="Q67" s="265"/>
    </row>
    <row r="68" spans="2:17">
      <c r="B68" s="309"/>
      <c r="C68" s="309"/>
      <c r="D68" s="310"/>
      <c r="E68" s="310"/>
      <c r="F68" s="752"/>
      <c r="G68" s="1328"/>
      <c r="H68" s="1328"/>
      <c r="I68" s="291"/>
      <c r="J68" s="290"/>
      <c r="K68" s="265"/>
      <c r="L68" s="217"/>
      <c r="M68" s="265"/>
      <c r="N68" s="265"/>
      <c r="O68" s="1767"/>
      <c r="P68" s="1768"/>
      <c r="Q68" s="265"/>
    </row>
    <row r="69" spans="2:17">
      <c r="B69" s="309"/>
      <c r="C69" s="309"/>
      <c r="D69" s="310"/>
      <c r="E69" s="310"/>
      <c r="F69" s="752"/>
      <c r="G69" s="1328"/>
      <c r="H69" s="1328"/>
      <c r="I69" s="291"/>
      <c r="J69" s="290"/>
      <c r="K69" s="265"/>
      <c r="L69" s="217"/>
      <c r="M69" s="265"/>
      <c r="N69" s="265"/>
      <c r="O69" s="1767"/>
      <c r="P69" s="1768"/>
      <c r="Q69" s="265"/>
    </row>
    <row r="70" spans="2:17">
      <c r="B70" s="309"/>
      <c r="C70" s="309"/>
      <c r="D70" s="310"/>
      <c r="E70" s="310"/>
      <c r="F70" s="752"/>
      <c r="G70" s="1328"/>
      <c r="H70" s="1328"/>
      <c r="I70" s="291"/>
      <c r="J70" s="290"/>
      <c r="K70" s="265"/>
      <c r="L70" s="217"/>
      <c r="M70" s="265"/>
      <c r="N70" s="265"/>
      <c r="O70" s="1767"/>
      <c r="P70" s="1768"/>
      <c r="Q70" s="265"/>
    </row>
    <row r="71" spans="2:17">
      <c r="B71" s="309"/>
      <c r="C71" s="309"/>
      <c r="D71" s="310"/>
      <c r="E71" s="310"/>
      <c r="F71" s="752"/>
      <c r="G71" s="1328"/>
      <c r="H71" s="1328"/>
      <c r="I71" s="291"/>
      <c r="J71" s="290"/>
      <c r="K71" s="265"/>
      <c r="L71" s="217"/>
      <c r="M71" s="265"/>
      <c r="N71" s="265"/>
      <c r="O71" s="1767"/>
      <c r="P71" s="1768"/>
      <c r="Q71" s="265"/>
    </row>
    <row r="72" spans="2:17">
      <c r="B72" s="265"/>
      <c r="C72" s="265"/>
      <c r="D72" s="265"/>
      <c r="E72" s="265"/>
      <c r="F72" s="217"/>
      <c r="G72" s="265"/>
      <c r="H72" s="265"/>
      <c r="I72" s="265"/>
      <c r="J72" s="217"/>
      <c r="K72" s="265"/>
      <c r="L72" s="217"/>
      <c r="M72" s="265"/>
      <c r="N72" s="265"/>
      <c r="O72" s="1767"/>
      <c r="P72" s="1768"/>
      <c r="Q72" s="265"/>
    </row>
    <row r="73" spans="2:17">
      <c r="B73" s="236" t="s">
        <v>84</v>
      </c>
    </row>
    <row r="74" spans="2:17">
      <c r="B74" s="236" t="s">
        <v>85</v>
      </c>
    </row>
    <row r="75" spans="2:17">
      <c r="B75" s="236" t="s">
        <v>86</v>
      </c>
    </row>
    <row r="77" spans="2:17" ht="15.75" thickBot="1"/>
    <row r="78" spans="2:17" ht="27" thickBot="1">
      <c r="B78" s="1771" t="s">
        <v>87</v>
      </c>
      <c r="C78" s="1772"/>
      <c r="D78" s="1772"/>
      <c r="E78" s="1772"/>
      <c r="F78" s="1772"/>
      <c r="G78" s="1772"/>
      <c r="H78" s="1772"/>
      <c r="I78" s="1772"/>
      <c r="J78" s="1772"/>
      <c r="K78" s="1772"/>
      <c r="L78" s="1772"/>
      <c r="M78" s="1772"/>
      <c r="N78" s="1773"/>
    </row>
    <row r="83" spans="1:17" ht="75">
      <c r="B83" s="1309" t="s">
        <v>88</v>
      </c>
      <c r="C83" s="1309" t="s">
        <v>89</v>
      </c>
      <c r="D83" s="1309" t="s">
        <v>90</v>
      </c>
      <c r="E83" s="1309" t="s">
        <v>91</v>
      </c>
      <c r="F83" s="1309" t="s">
        <v>92</v>
      </c>
      <c r="G83" s="1309" t="s">
        <v>93</v>
      </c>
      <c r="H83" s="1309" t="s">
        <v>94</v>
      </c>
      <c r="I83" s="1309" t="s">
        <v>95</v>
      </c>
      <c r="J83" s="1522" t="s">
        <v>164</v>
      </c>
      <c r="K83" s="1529"/>
      <c r="L83" s="1523"/>
      <c r="M83" s="1309" t="s">
        <v>97</v>
      </c>
      <c r="N83" s="1309" t="s">
        <v>992</v>
      </c>
      <c r="O83" s="1309" t="s">
        <v>993</v>
      </c>
      <c r="P83" s="1522" t="s">
        <v>79</v>
      </c>
      <c r="Q83" s="1523"/>
    </row>
    <row r="84" spans="1:17">
      <c r="J84" s="946" t="s">
        <v>165</v>
      </c>
      <c r="K84" s="947" t="s">
        <v>166</v>
      </c>
      <c r="L84" s="947" t="s">
        <v>167</v>
      </c>
      <c r="M84" s="739"/>
      <c r="N84" s="739"/>
      <c r="O84" s="739"/>
      <c r="P84" s="1830"/>
      <c r="Q84" s="1831"/>
    </row>
    <row r="85" spans="1:17" ht="63.75" customHeight="1">
      <c r="A85" s="265"/>
      <c r="B85" s="1539" t="s">
        <v>356</v>
      </c>
      <c r="C85" s="1539" t="s">
        <v>4341</v>
      </c>
      <c r="D85" s="1539" t="s">
        <v>4342</v>
      </c>
      <c r="E85" s="1567">
        <v>1061698831</v>
      </c>
      <c r="F85" s="1539" t="s">
        <v>4343</v>
      </c>
      <c r="G85" s="1567" t="s">
        <v>2770</v>
      </c>
      <c r="H85" s="1567" t="s">
        <v>4344</v>
      </c>
      <c r="I85" s="1567" t="s">
        <v>4345</v>
      </c>
      <c r="J85" s="1539" t="s">
        <v>4346</v>
      </c>
      <c r="K85" s="1287" t="s">
        <v>4347</v>
      </c>
      <c r="L85" s="290" t="s">
        <v>4348</v>
      </c>
      <c r="M85" s="1567" t="s">
        <v>4349</v>
      </c>
      <c r="N85" s="1567" t="s">
        <v>19</v>
      </c>
      <c r="O85" s="1567" t="s">
        <v>18</v>
      </c>
      <c r="P85" s="1539" t="s">
        <v>4350</v>
      </c>
      <c r="Q85" s="1539"/>
    </row>
    <row r="86" spans="1:17" ht="68.25" customHeight="1">
      <c r="A86" s="265"/>
      <c r="B86" s="1539"/>
      <c r="C86" s="1539"/>
      <c r="D86" s="1539"/>
      <c r="E86" s="1567"/>
      <c r="F86" s="1539"/>
      <c r="G86" s="1567"/>
      <c r="H86" s="1567"/>
      <c r="I86" s="1567"/>
      <c r="J86" s="1539"/>
      <c r="K86" s="1287" t="s">
        <v>4351</v>
      </c>
      <c r="L86" s="1287" t="s">
        <v>4352</v>
      </c>
      <c r="M86" s="1567"/>
      <c r="N86" s="1567"/>
      <c r="O86" s="1567"/>
      <c r="P86" s="1539" t="s">
        <v>4350</v>
      </c>
      <c r="Q86" s="1539"/>
    </row>
    <row r="87" spans="1:17" ht="54.95" customHeight="1">
      <c r="A87" s="265"/>
      <c r="B87" s="1539"/>
      <c r="C87" s="1539"/>
      <c r="D87" s="1539"/>
      <c r="E87" s="1567"/>
      <c r="F87" s="1539"/>
      <c r="G87" s="1567"/>
      <c r="H87" s="1567"/>
      <c r="I87" s="1567"/>
      <c r="J87" s="1253" t="s">
        <v>4353</v>
      </c>
      <c r="K87" s="217" t="s">
        <v>4354</v>
      </c>
      <c r="L87" s="1287" t="s">
        <v>4355</v>
      </c>
      <c r="M87" s="1567"/>
      <c r="N87" s="1567"/>
      <c r="O87" s="1567"/>
      <c r="P87" s="1539" t="s">
        <v>4356</v>
      </c>
      <c r="Q87" s="1539"/>
    </row>
    <row r="88" spans="1:17" ht="54.95" customHeight="1">
      <c r="A88" s="265"/>
      <c r="B88" s="1539"/>
      <c r="C88" s="1539"/>
      <c r="D88" s="1539"/>
      <c r="E88" s="1567"/>
      <c r="F88" s="1539"/>
      <c r="G88" s="1567"/>
      <c r="H88" s="1567"/>
      <c r="I88" s="1567"/>
      <c r="J88" s="1253" t="s">
        <v>4357</v>
      </c>
      <c r="K88" s="290" t="s">
        <v>4358</v>
      </c>
      <c r="L88" s="1287" t="s">
        <v>4355</v>
      </c>
      <c r="M88" s="1567"/>
      <c r="N88" s="1567"/>
      <c r="O88" s="1567"/>
      <c r="P88" s="1539" t="s">
        <v>4356</v>
      </c>
      <c r="Q88" s="1539"/>
    </row>
    <row r="89" spans="1:17" ht="54.95" customHeight="1">
      <c r="A89" s="265"/>
      <c r="B89" s="1539"/>
      <c r="C89" s="1539"/>
      <c r="D89" s="1539"/>
      <c r="E89" s="1567"/>
      <c r="F89" s="1539"/>
      <c r="G89" s="1567"/>
      <c r="H89" s="1567"/>
      <c r="I89" s="1567"/>
      <c r="J89" s="1253" t="s">
        <v>4359</v>
      </c>
      <c r="K89" s="217" t="s">
        <v>4360</v>
      </c>
      <c r="L89" s="1253" t="s">
        <v>4361</v>
      </c>
      <c r="M89" s="1567"/>
      <c r="N89" s="1567"/>
      <c r="O89" s="1567"/>
      <c r="P89" s="1539" t="s">
        <v>4362</v>
      </c>
      <c r="Q89" s="1539"/>
    </row>
    <row r="90" spans="1:17" ht="54.95" customHeight="1">
      <c r="A90" s="265"/>
      <c r="B90" s="1539"/>
      <c r="C90" s="1539"/>
      <c r="D90" s="1539"/>
      <c r="E90" s="1567"/>
      <c r="F90" s="1539"/>
      <c r="G90" s="1567"/>
      <c r="H90" s="1567"/>
      <c r="I90" s="1567"/>
      <c r="J90" s="1253" t="s">
        <v>4363</v>
      </c>
      <c r="K90" s="217" t="s">
        <v>4364</v>
      </c>
      <c r="L90" s="1253" t="s">
        <v>4365</v>
      </c>
      <c r="M90" s="1567"/>
      <c r="N90" s="1567"/>
      <c r="O90" s="1567"/>
      <c r="P90" s="1539" t="s">
        <v>4356</v>
      </c>
      <c r="Q90" s="1539"/>
    </row>
    <row r="91" spans="1:17" ht="81" customHeight="1">
      <c r="A91" s="265"/>
      <c r="B91" s="1539"/>
      <c r="C91" s="1539"/>
      <c r="D91" s="1539"/>
      <c r="E91" s="1567"/>
      <c r="F91" s="1539"/>
      <c r="G91" s="1567"/>
      <c r="H91" s="1567"/>
      <c r="I91" s="1567"/>
      <c r="J91" s="217" t="s">
        <v>4366</v>
      </c>
      <c r="K91" s="217" t="s">
        <v>4367</v>
      </c>
      <c r="L91" s="1253" t="s">
        <v>4368</v>
      </c>
      <c r="M91" s="1567"/>
      <c r="N91" s="1567"/>
      <c r="O91" s="1567"/>
      <c r="P91" s="1539" t="s">
        <v>4369</v>
      </c>
      <c r="Q91" s="1539"/>
    </row>
    <row r="92" spans="1:17" ht="60">
      <c r="A92" s="265"/>
      <c r="B92" s="1539"/>
      <c r="C92" s="1539"/>
      <c r="D92" s="1539" t="s">
        <v>4370</v>
      </c>
      <c r="E92" s="1539">
        <v>1061693697</v>
      </c>
      <c r="F92" s="1539" t="s">
        <v>4371</v>
      </c>
      <c r="G92" s="1539" t="s">
        <v>4372</v>
      </c>
      <c r="H92" s="1539" t="s">
        <v>4373</v>
      </c>
      <c r="I92" s="1539" t="s">
        <v>4345</v>
      </c>
      <c r="J92" s="217" t="s">
        <v>4374</v>
      </c>
      <c r="K92" s="217" t="s">
        <v>4375</v>
      </c>
      <c r="L92" s="217" t="s">
        <v>4376</v>
      </c>
      <c r="M92" s="1567" t="s">
        <v>4349</v>
      </c>
      <c r="N92" s="1567" t="s">
        <v>4349</v>
      </c>
      <c r="O92" s="1567"/>
      <c r="P92" s="1567"/>
      <c r="Q92" s="1567"/>
    </row>
    <row r="93" spans="1:17" ht="45">
      <c r="A93" s="265"/>
      <c r="B93" s="1539"/>
      <c r="C93" s="1539"/>
      <c r="D93" s="1539"/>
      <c r="E93" s="1539"/>
      <c r="F93" s="1539"/>
      <c r="G93" s="1539"/>
      <c r="H93" s="1539"/>
      <c r="I93" s="1539"/>
      <c r="J93" s="217" t="s">
        <v>4374</v>
      </c>
      <c r="K93" s="217" t="s">
        <v>4377</v>
      </c>
      <c r="L93" s="217" t="s">
        <v>4378</v>
      </c>
      <c r="M93" s="1567"/>
      <c r="N93" s="1567"/>
      <c r="O93" s="1567"/>
      <c r="P93" s="1567"/>
      <c r="Q93" s="1567"/>
    </row>
    <row r="94" spans="1:17" ht="62.25" customHeight="1">
      <c r="A94" s="265"/>
      <c r="B94" s="1539"/>
      <c r="C94" s="1539"/>
      <c r="D94" s="1539"/>
      <c r="E94" s="1539"/>
      <c r="F94" s="1539"/>
      <c r="G94" s="1539"/>
      <c r="H94" s="1539"/>
      <c r="I94" s="1539"/>
      <c r="J94" s="217" t="s">
        <v>4379</v>
      </c>
      <c r="K94" s="217" t="s">
        <v>4380</v>
      </c>
      <c r="L94" s="217" t="s">
        <v>4381</v>
      </c>
      <c r="M94" s="1567"/>
      <c r="N94" s="1567"/>
      <c r="O94" s="1567"/>
      <c r="P94" s="1539" t="s">
        <v>4350</v>
      </c>
      <c r="Q94" s="1539"/>
    </row>
    <row r="95" spans="1:17" ht="62.25" customHeight="1">
      <c r="A95" s="265"/>
      <c r="B95" s="1539"/>
      <c r="C95" s="1539"/>
      <c r="D95" s="1539"/>
      <c r="E95" s="1539"/>
      <c r="F95" s="1539"/>
      <c r="G95" s="1539"/>
      <c r="H95" s="1539"/>
      <c r="I95" s="1539"/>
      <c r="J95" s="217" t="s">
        <v>4382</v>
      </c>
      <c r="K95" s="217" t="s">
        <v>4383</v>
      </c>
      <c r="L95" s="217" t="s">
        <v>4384</v>
      </c>
      <c r="M95" s="1567"/>
      <c r="N95" s="1567"/>
      <c r="O95" s="1567"/>
      <c r="P95" s="1539" t="s">
        <v>4350</v>
      </c>
      <c r="Q95" s="1539"/>
    </row>
    <row r="96" spans="1:17" ht="52.5" customHeight="1">
      <c r="A96" s="265"/>
      <c r="B96" s="1539"/>
      <c r="C96" s="1539"/>
      <c r="D96" s="1253" t="s">
        <v>4385</v>
      </c>
      <c r="E96" s="1253">
        <v>10297020</v>
      </c>
      <c r="F96" s="1253" t="s">
        <v>4386</v>
      </c>
      <c r="G96" s="1253" t="s">
        <v>196</v>
      </c>
      <c r="H96" s="1253" t="s">
        <v>4387</v>
      </c>
      <c r="I96" s="1253" t="s">
        <v>4345</v>
      </c>
      <c r="J96" s="217" t="s">
        <v>4388</v>
      </c>
      <c r="K96" s="217" t="s">
        <v>4389</v>
      </c>
      <c r="L96" s="217" t="s">
        <v>4390</v>
      </c>
      <c r="M96" s="1271" t="s">
        <v>4349</v>
      </c>
      <c r="N96" s="1271" t="s">
        <v>4345</v>
      </c>
      <c r="O96" s="265" t="s">
        <v>4345</v>
      </c>
      <c r="P96" s="1539" t="s">
        <v>4391</v>
      </c>
      <c r="Q96" s="1539"/>
    </row>
    <row r="97" spans="1:17">
      <c r="A97" s="265"/>
      <c r="B97" s="1539" t="s">
        <v>207</v>
      </c>
      <c r="C97" s="1539" t="s">
        <v>4392</v>
      </c>
      <c r="D97" s="1539" t="s">
        <v>4393</v>
      </c>
      <c r="E97" s="1539">
        <v>1061715458</v>
      </c>
      <c r="F97" s="1539" t="s">
        <v>4394</v>
      </c>
      <c r="G97" s="1539" t="s">
        <v>4395</v>
      </c>
      <c r="H97" s="1539" t="s">
        <v>4396</v>
      </c>
      <c r="I97" s="1539" t="s">
        <v>4345</v>
      </c>
      <c r="J97" s="217" t="s">
        <v>4397</v>
      </c>
      <c r="K97" s="217" t="s">
        <v>4398</v>
      </c>
      <c r="L97" s="217" t="s">
        <v>4399</v>
      </c>
      <c r="M97" s="1567"/>
      <c r="N97" s="1567"/>
      <c r="O97" s="1567"/>
      <c r="P97" s="1539"/>
      <c r="Q97" s="1539"/>
    </row>
    <row r="98" spans="1:17">
      <c r="A98" s="265"/>
      <c r="B98" s="1539"/>
      <c r="C98" s="1539"/>
      <c r="D98" s="1539"/>
      <c r="E98" s="1539"/>
      <c r="F98" s="1539"/>
      <c r="G98" s="1539"/>
      <c r="H98" s="1539"/>
      <c r="I98" s="1539"/>
      <c r="J98" s="217" t="s">
        <v>4400</v>
      </c>
      <c r="K98" s="217" t="s">
        <v>4401</v>
      </c>
      <c r="L98" s="217" t="s">
        <v>4399</v>
      </c>
      <c r="M98" s="1567"/>
      <c r="N98" s="1567"/>
      <c r="O98" s="1567"/>
      <c r="P98" s="1539"/>
      <c r="Q98" s="1539"/>
    </row>
    <row r="99" spans="1:17" ht="30">
      <c r="A99" s="265"/>
      <c r="B99" s="1539"/>
      <c r="C99" s="1539"/>
      <c r="D99" s="1539" t="s">
        <v>4402</v>
      </c>
      <c r="E99" s="1539">
        <v>34545068</v>
      </c>
      <c r="F99" s="1539" t="s">
        <v>4403</v>
      </c>
      <c r="G99" s="1567" t="s">
        <v>131</v>
      </c>
      <c r="H99" s="1567" t="s">
        <v>4404</v>
      </c>
      <c r="I99" s="1567" t="s">
        <v>4345</v>
      </c>
      <c r="J99" s="217" t="s">
        <v>4405</v>
      </c>
      <c r="K99" s="217" t="s">
        <v>4406</v>
      </c>
      <c r="L99" s="217" t="s">
        <v>4407</v>
      </c>
      <c r="M99" s="1567"/>
      <c r="N99" s="1567"/>
      <c r="O99" s="1567"/>
      <c r="P99" s="1539"/>
      <c r="Q99" s="1539"/>
    </row>
    <row r="100" spans="1:17">
      <c r="A100" s="265"/>
      <c r="B100" s="1539"/>
      <c r="C100" s="1539"/>
      <c r="D100" s="1539"/>
      <c r="E100" s="1539"/>
      <c r="F100" s="1539"/>
      <c r="G100" s="1567"/>
      <c r="H100" s="1567"/>
      <c r="I100" s="1567"/>
      <c r="J100" s="217" t="s">
        <v>4408</v>
      </c>
      <c r="K100" s="217" t="s">
        <v>4409</v>
      </c>
      <c r="L100" s="217" t="s">
        <v>4410</v>
      </c>
      <c r="M100" s="1567"/>
      <c r="N100" s="1567"/>
      <c r="O100" s="1567"/>
      <c r="P100" s="1539"/>
      <c r="Q100" s="1539"/>
    </row>
    <row r="101" spans="1:17">
      <c r="A101" s="265"/>
      <c r="B101" s="1539"/>
      <c r="C101" s="1539"/>
      <c r="D101" s="1539" t="s">
        <v>4411</v>
      </c>
      <c r="E101" s="1539">
        <v>46682595</v>
      </c>
      <c r="F101" s="1539" t="s">
        <v>4412</v>
      </c>
      <c r="G101" s="1539" t="s">
        <v>4395</v>
      </c>
      <c r="H101" s="1539" t="s">
        <v>4413</v>
      </c>
      <c r="I101" s="1539" t="s">
        <v>4345</v>
      </c>
      <c r="J101" s="217" t="s">
        <v>4414</v>
      </c>
      <c r="K101" s="217" t="s">
        <v>4415</v>
      </c>
      <c r="L101" s="217" t="s">
        <v>4355</v>
      </c>
      <c r="M101" s="1567"/>
      <c r="N101" s="1567"/>
      <c r="O101" s="1567"/>
      <c r="P101" s="1539"/>
      <c r="Q101" s="1539"/>
    </row>
    <row r="102" spans="1:17" ht="45">
      <c r="A102" s="265"/>
      <c r="B102" s="1539"/>
      <c r="C102" s="1539"/>
      <c r="D102" s="1539"/>
      <c r="E102" s="1539"/>
      <c r="F102" s="1539"/>
      <c r="G102" s="1539"/>
      <c r="H102" s="1539"/>
      <c r="I102" s="1539"/>
      <c r="J102" s="217" t="s">
        <v>4416</v>
      </c>
      <c r="K102" s="217" t="s">
        <v>4417</v>
      </c>
      <c r="L102" s="217" t="s">
        <v>4418</v>
      </c>
      <c r="M102" s="1567"/>
      <c r="N102" s="1567"/>
      <c r="O102" s="1567"/>
      <c r="P102" s="1539"/>
      <c r="Q102" s="1539"/>
    </row>
    <row r="103" spans="1:17" ht="60">
      <c r="A103" s="265"/>
      <c r="B103" s="1567" t="s">
        <v>4419</v>
      </c>
      <c r="C103" s="1539" t="s">
        <v>4420</v>
      </c>
      <c r="D103" s="1539" t="s">
        <v>4421</v>
      </c>
      <c r="E103" s="1539">
        <v>34563263</v>
      </c>
      <c r="F103" s="1253" t="s">
        <v>4371</v>
      </c>
      <c r="G103" s="217" t="s">
        <v>4422</v>
      </c>
      <c r="H103" s="265" t="s">
        <v>4423</v>
      </c>
      <c r="I103" s="1271" t="s">
        <v>4345</v>
      </c>
      <c r="J103" s="217" t="s">
        <v>4424</v>
      </c>
      <c r="K103" s="217" t="s">
        <v>4425</v>
      </c>
      <c r="L103" s="217" t="s">
        <v>4426</v>
      </c>
      <c r="M103" s="1567"/>
      <c r="N103" s="1567"/>
      <c r="O103" s="1567"/>
      <c r="P103" s="1539"/>
      <c r="Q103" s="1539"/>
    </row>
    <row r="104" spans="1:17" ht="30">
      <c r="A104" s="265"/>
      <c r="B104" s="1567"/>
      <c r="C104" s="1539"/>
      <c r="D104" s="1539"/>
      <c r="E104" s="1539"/>
      <c r="F104" s="1539" t="s">
        <v>122</v>
      </c>
      <c r="G104" s="1539" t="s">
        <v>4427</v>
      </c>
      <c r="H104" s="1567" t="s">
        <v>4428</v>
      </c>
      <c r="I104" s="1567" t="s">
        <v>4345</v>
      </c>
      <c r="J104" s="217" t="s">
        <v>4429</v>
      </c>
      <c r="K104" s="217"/>
      <c r="L104" s="217" t="s">
        <v>4430</v>
      </c>
      <c r="M104" s="1567"/>
      <c r="N104" s="1567"/>
      <c r="O104" s="1567"/>
      <c r="P104" s="1539"/>
      <c r="Q104" s="1539"/>
    </row>
    <row r="105" spans="1:17">
      <c r="A105" s="265"/>
      <c r="B105" s="1567"/>
      <c r="C105" s="1539"/>
      <c r="D105" s="1539"/>
      <c r="E105" s="1539"/>
      <c r="F105" s="1539"/>
      <c r="G105" s="1539"/>
      <c r="H105" s="1567"/>
      <c r="I105" s="1567"/>
      <c r="J105" s="217" t="s">
        <v>4382</v>
      </c>
      <c r="K105" s="217" t="s">
        <v>4431</v>
      </c>
      <c r="L105" s="217" t="s">
        <v>4432</v>
      </c>
      <c r="M105" s="1567"/>
      <c r="N105" s="1567"/>
      <c r="O105" s="1567"/>
      <c r="P105" s="1539"/>
      <c r="Q105" s="1539"/>
    </row>
    <row r="106" spans="1:17" ht="30">
      <c r="A106" s="265"/>
      <c r="B106" s="1567"/>
      <c r="C106" s="1539"/>
      <c r="D106" s="1539"/>
      <c r="E106" s="1539"/>
      <c r="F106" s="1539"/>
      <c r="G106" s="1539"/>
      <c r="H106" s="1567"/>
      <c r="I106" s="1567"/>
      <c r="J106" s="217" t="s">
        <v>4433</v>
      </c>
      <c r="K106" s="217" t="s">
        <v>4434</v>
      </c>
      <c r="L106" s="217" t="s">
        <v>122</v>
      </c>
      <c r="M106" s="1567"/>
      <c r="N106" s="1567"/>
      <c r="O106" s="1567"/>
      <c r="P106" s="1539"/>
      <c r="Q106" s="1539"/>
    </row>
    <row r="107" spans="1:17" ht="30">
      <c r="A107" s="265"/>
      <c r="B107" s="1567"/>
      <c r="C107" s="1539"/>
      <c r="D107" s="1539" t="s">
        <v>4435</v>
      </c>
      <c r="E107" s="1539">
        <v>76314868</v>
      </c>
      <c r="F107" s="1539" t="s">
        <v>4436</v>
      </c>
      <c r="G107" s="1539" t="s">
        <v>189</v>
      </c>
      <c r="H107" s="1539" t="s">
        <v>4437</v>
      </c>
      <c r="I107" s="1539" t="s">
        <v>4345</v>
      </c>
      <c r="J107" s="217" t="s">
        <v>4429</v>
      </c>
      <c r="K107" s="217" t="s">
        <v>4438</v>
      </c>
      <c r="L107" s="217" t="s">
        <v>4439</v>
      </c>
      <c r="M107" s="1567"/>
      <c r="N107" s="1567"/>
      <c r="O107" s="1567"/>
      <c r="P107" s="1539"/>
      <c r="Q107" s="1539"/>
    </row>
    <row r="108" spans="1:17" ht="60">
      <c r="A108" s="265"/>
      <c r="B108" s="1567"/>
      <c r="C108" s="1539"/>
      <c r="D108" s="1539"/>
      <c r="E108" s="1539"/>
      <c r="F108" s="1539"/>
      <c r="G108" s="1539"/>
      <c r="H108" s="1539"/>
      <c r="I108" s="1539"/>
      <c r="J108" s="217" t="s">
        <v>4440</v>
      </c>
      <c r="K108" s="217" t="s">
        <v>4441</v>
      </c>
      <c r="L108" s="217" t="s">
        <v>4442</v>
      </c>
      <c r="M108" s="1567"/>
      <c r="N108" s="1567"/>
      <c r="O108" s="1567"/>
      <c r="P108" s="1539"/>
      <c r="Q108" s="1539"/>
    </row>
    <row r="109" spans="1:17" ht="30">
      <c r="A109" s="265"/>
      <c r="B109" s="1567"/>
      <c r="C109" s="1539"/>
      <c r="D109" s="1539"/>
      <c r="E109" s="1539"/>
      <c r="F109" s="1539"/>
      <c r="G109" s="1539"/>
      <c r="H109" s="1539"/>
      <c r="I109" s="1539"/>
      <c r="J109" s="217" t="s">
        <v>4443</v>
      </c>
      <c r="K109" s="217" t="s">
        <v>4444</v>
      </c>
      <c r="L109" s="217" t="s">
        <v>4445</v>
      </c>
      <c r="M109" s="1567"/>
      <c r="N109" s="1567"/>
      <c r="O109" s="1567"/>
      <c r="P109" s="1567"/>
      <c r="Q109" s="1567"/>
    </row>
    <row r="110" spans="1:17">
      <c r="A110" s="265"/>
      <c r="B110" s="1567"/>
      <c r="C110" s="1539"/>
      <c r="D110" s="1539"/>
      <c r="E110" s="1539"/>
      <c r="F110" s="1539"/>
      <c r="G110" s="1539"/>
      <c r="H110" s="1539"/>
      <c r="I110" s="1539"/>
      <c r="J110" s="217" t="s">
        <v>4446</v>
      </c>
      <c r="K110" s="217" t="s">
        <v>4447</v>
      </c>
      <c r="L110" s="217" t="s">
        <v>4445</v>
      </c>
      <c r="M110" s="1567"/>
      <c r="N110" s="1567"/>
      <c r="O110" s="1567"/>
      <c r="P110" s="1567"/>
      <c r="Q110" s="1567"/>
    </row>
    <row r="111" spans="1:17" ht="30">
      <c r="A111" s="265"/>
      <c r="B111" s="1567"/>
      <c r="C111" s="1539"/>
      <c r="D111" s="1539" t="s">
        <v>4448</v>
      </c>
      <c r="E111" s="1539">
        <v>1061749484</v>
      </c>
      <c r="F111" s="1539" t="s">
        <v>4449</v>
      </c>
      <c r="G111" s="1539" t="s">
        <v>4450</v>
      </c>
      <c r="H111" s="1539" t="s">
        <v>4451</v>
      </c>
      <c r="I111" s="1567" t="s">
        <v>4345</v>
      </c>
      <c r="J111" s="217" t="s">
        <v>4429</v>
      </c>
      <c r="K111" s="217" t="s">
        <v>4452</v>
      </c>
      <c r="L111" s="217" t="s">
        <v>595</v>
      </c>
      <c r="M111" s="1567"/>
      <c r="N111" s="1567"/>
      <c r="O111" s="1567"/>
      <c r="P111" s="1539"/>
      <c r="Q111" s="1539"/>
    </row>
    <row r="112" spans="1:17">
      <c r="A112" s="265"/>
      <c r="B112" s="1567"/>
      <c r="C112" s="1539"/>
      <c r="D112" s="1539"/>
      <c r="E112" s="1539"/>
      <c r="F112" s="1539"/>
      <c r="G112" s="1539"/>
      <c r="H112" s="1539"/>
      <c r="I112" s="1567"/>
      <c r="J112" s="217" t="s">
        <v>4453</v>
      </c>
      <c r="K112" s="217" t="s">
        <v>4454</v>
      </c>
      <c r="L112" s="217" t="s">
        <v>4455</v>
      </c>
      <c r="M112" s="1567"/>
      <c r="N112" s="1567"/>
      <c r="O112" s="1567"/>
      <c r="P112" s="1539"/>
      <c r="Q112" s="1539"/>
    </row>
    <row r="113" spans="1:17" ht="45">
      <c r="A113" s="265"/>
      <c r="B113" s="1567"/>
      <c r="C113" s="1539"/>
      <c r="D113" s="1539" t="s">
        <v>4456</v>
      </c>
      <c r="E113" s="1567">
        <v>34541177</v>
      </c>
      <c r="F113" s="217" t="s">
        <v>4457</v>
      </c>
      <c r="G113" s="217" t="s">
        <v>4458</v>
      </c>
      <c r="H113" s="265" t="s">
        <v>4459</v>
      </c>
      <c r="I113" s="1567" t="s">
        <v>4345</v>
      </c>
      <c r="J113" s="217" t="s">
        <v>4460</v>
      </c>
      <c r="K113" s="217" t="s">
        <v>4461</v>
      </c>
      <c r="L113" s="217" t="s">
        <v>4462</v>
      </c>
      <c r="M113" s="1567"/>
      <c r="N113" s="1567"/>
      <c r="O113" s="1567"/>
      <c r="P113" s="1574"/>
      <c r="Q113" s="1575"/>
    </row>
    <row r="114" spans="1:17" ht="60">
      <c r="A114" s="265"/>
      <c r="B114" s="1567"/>
      <c r="C114" s="1539"/>
      <c r="D114" s="1539"/>
      <c r="E114" s="1567"/>
      <c r="F114" s="217" t="s">
        <v>4463</v>
      </c>
      <c r="G114" s="217" t="s">
        <v>4458</v>
      </c>
      <c r="H114" s="265" t="s">
        <v>4464</v>
      </c>
      <c r="I114" s="1567"/>
      <c r="J114" s="217" t="s">
        <v>4465</v>
      </c>
      <c r="K114" s="217" t="s">
        <v>4466</v>
      </c>
      <c r="L114" s="217" t="s">
        <v>4467</v>
      </c>
      <c r="M114" s="1567"/>
      <c r="N114" s="1567"/>
      <c r="O114" s="1567"/>
      <c r="P114" s="1574"/>
      <c r="Q114" s="1575"/>
    </row>
    <row r="115" spans="1:17" ht="30">
      <c r="A115" s="265"/>
      <c r="B115" s="1567"/>
      <c r="C115" s="1539"/>
      <c r="D115" s="1539"/>
      <c r="E115" s="1567"/>
      <c r="F115" s="217" t="s">
        <v>4468</v>
      </c>
      <c r="G115" s="217" t="s">
        <v>4469</v>
      </c>
      <c r="H115" s="265" t="s">
        <v>4470</v>
      </c>
      <c r="I115" s="1567"/>
      <c r="J115" s="217" t="s">
        <v>4471</v>
      </c>
      <c r="K115" s="217"/>
      <c r="L115" s="217" t="s">
        <v>4472</v>
      </c>
      <c r="M115" s="1567"/>
      <c r="N115" s="1567"/>
      <c r="O115" s="1567"/>
      <c r="P115" s="1574"/>
      <c r="Q115" s="1575"/>
    </row>
    <row r="116" spans="1:17">
      <c r="A116" s="265"/>
      <c r="B116" s="1567"/>
      <c r="C116" s="1539"/>
      <c r="D116" s="1539" t="s">
        <v>4473</v>
      </c>
      <c r="E116" s="1567">
        <v>1061760401</v>
      </c>
      <c r="F116" s="1539" t="s">
        <v>101</v>
      </c>
      <c r="G116" s="1539" t="s">
        <v>4474</v>
      </c>
      <c r="H116" s="1567" t="s">
        <v>4475</v>
      </c>
      <c r="I116" s="1567" t="s">
        <v>4345</v>
      </c>
      <c r="J116" s="1539" t="s">
        <v>4429</v>
      </c>
      <c r="K116" s="217" t="s">
        <v>4452</v>
      </c>
      <c r="L116" s="217" t="s">
        <v>4476</v>
      </c>
      <c r="M116" s="1567"/>
      <c r="N116" s="1567"/>
      <c r="O116" s="1567"/>
      <c r="P116" s="1574"/>
      <c r="Q116" s="1575"/>
    </row>
    <row r="117" spans="1:17">
      <c r="A117" s="265"/>
      <c r="B117" s="1567"/>
      <c r="C117" s="1539"/>
      <c r="D117" s="1539"/>
      <c r="E117" s="1567"/>
      <c r="F117" s="1539"/>
      <c r="G117" s="1539"/>
      <c r="H117" s="1567"/>
      <c r="I117" s="1567"/>
      <c r="J117" s="1539"/>
      <c r="K117" s="217" t="s">
        <v>4477</v>
      </c>
      <c r="L117" s="217" t="s">
        <v>4476</v>
      </c>
      <c r="M117" s="1567"/>
      <c r="N117" s="1567"/>
      <c r="O117" s="1567"/>
      <c r="P117" s="1574"/>
      <c r="Q117" s="1575"/>
    </row>
    <row r="118" spans="1:17" ht="30">
      <c r="A118" s="265"/>
      <c r="B118" s="1567"/>
      <c r="C118" s="1539"/>
      <c r="D118" s="1539" t="s">
        <v>4478</v>
      </c>
      <c r="E118" s="1567">
        <v>1061724050</v>
      </c>
      <c r="F118" s="217" t="s">
        <v>101</v>
      </c>
      <c r="G118" s="217" t="s">
        <v>4474</v>
      </c>
      <c r="H118" s="1271" t="s">
        <v>4479</v>
      </c>
      <c r="I118" s="1271" t="s">
        <v>4345</v>
      </c>
      <c r="J118" s="1539" t="s">
        <v>4480</v>
      </c>
      <c r="K118" s="1539" t="s">
        <v>4481</v>
      </c>
      <c r="L118" s="1539" t="s">
        <v>595</v>
      </c>
      <c r="M118" s="1567"/>
      <c r="N118" s="1567"/>
      <c r="O118" s="1567"/>
      <c r="P118" s="1539"/>
      <c r="Q118" s="1539"/>
    </row>
    <row r="119" spans="1:17" ht="45">
      <c r="A119" s="265"/>
      <c r="B119" s="1567"/>
      <c r="C119" s="1539"/>
      <c r="D119" s="1539"/>
      <c r="E119" s="1567"/>
      <c r="F119" s="1253" t="s">
        <v>4482</v>
      </c>
      <c r="G119" s="1253" t="s">
        <v>4483</v>
      </c>
      <c r="H119" s="1271" t="s">
        <v>4484</v>
      </c>
      <c r="I119" s="1271" t="s">
        <v>4345</v>
      </c>
      <c r="J119" s="1539"/>
      <c r="K119" s="1539"/>
      <c r="L119" s="1539"/>
      <c r="M119" s="1567"/>
      <c r="N119" s="1567"/>
      <c r="O119" s="1567"/>
      <c r="P119" s="1539"/>
      <c r="Q119" s="1539"/>
    </row>
    <row r="120" spans="1:17" ht="45">
      <c r="A120" s="265"/>
      <c r="B120" s="1567"/>
      <c r="C120" s="1539"/>
      <c r="D120" s="1539"/>
      <c r="E120" s="1567"/>
      <c r="F120" s="1253" t="s">
        <v>4485</v>
      </c>
      <c r="G120" s="1253" t="s">
        <v>123</v>
      </c>
      <c r="H120" s="1271" t="s">
        <v>4486</v>
      </c>
      <c r="I120" s="1271" t="s">
        <v>4345</v>
      </c>
      <c r="J120" s="1539"/>
      <c r="K120" s="1539"/>
      <c r="L120" s="1539"/>
      <c r="M120" s="1567"/>
      <c r="N120" s="1567"/>
      <c r="O120" s="1567"/>
      <c r="P120" s="1539"/>
      <c r="Q120" s="1539"/>
    </row>
    <row r="121" spans="1:17" ht="45">
      <c r="A121" s="265"/>
      <c r="B121" s="1567"/>
      <c r="C121" s="1539"/>
      <c r="D121" s="1253" t="s">
        <v>4487</v>
      </c>
      <c r="E121" s="1271">
        <v>1037596763</v>
      </c>
      <c r="F121" s="1253" t="s">
        <v>4488</v>
      </c>
      <c r="G121" s="1253" t="s">
        <v>4489</v>
      </c>
      <c r="H121" s="1271"/>
      <c r="I121" s="1271" t="s">
        <v>4345</v>
      </c>
      <c r="J121" s="1253"/>
      <c r="K121" s="217"/>
      <c r="L121" s="217"/>
      <c r="M121" s="1271"/>
      <c r="N121" s="1271"/>
      <c r="O121" s="265"/>
      <c r="P121" s="1539"/>
      <c r="Q121" s="1539"/>
    </row>
    <row r="122" spans="1:17">
      <c r="A122" s="265"/>
      <c r="B122" s="1567"/>
      <c r="C122" s="1539"/>
      <c r="D122" s="1539" t="s">
        <v>4490</v>
      </c>
      <c r="E122" s="1567">
        <v>1061740256</v>
      </c>
      <c r="F122" s="1539" t="s">
        <v>4491</v>
      </c>
      <c r="G122" s="1539" t="s">
        <v>4492</v>
      </c>
      <c r="H122" s="1567" t="s">
        <v>4451</v>
      </c>
      <c r="I122" s="1567" t="s">
        <v>4345</v>
      </c>
      <c r="J122" s="1253" t="s">
        <v>4493</v>
      </c>
      <c r="K122" s="217" t="s">
        <v>4494</v>
      </c>
      <c r="L122" s="217" t="s">
        <v>4495</v>
      </c>
      <c r="M122" s="1560"/>
      <c r="N122" s="1567"/>
      <c r="O122" s="1567"/>
      <c r="P122" s="1539"/>
      <c r="Q122" s="1539"/>
    </row>
    <row r="123" spans="1:17" ht="30">
      <c r="A123" s="265"/>
      <c r="B123" s="1567"/>
      <c r="C123" s="1539"/>
      <c r="D123" s="1539"/>
      <c r="E123" s="1567"/>
      <c r="F123" s="1539"/>
      <c r="G123" s="1539"/>
      <c r="H123" s="1567"/>
      <c r="I123" s="1567"/>
      <c r="J123" s="1253" t="s">
        <v>4496</v>
      </c>
      <c r="K123" s="217" t="s">
        <v>4497</v>
      </c>
      <c r="L123" s="217" t="s">
        <v>4498</v>
      </c>
      <c r="M123" s="1562"/>
      <c r="N123" s="1567"/>
      <c r="O123" s="1567"/>
      <c r="P123" s="1574"/>
      <c r="Q123" s="1575"/>
    </row>
    <row r="124" spans="1:17" ht="75">
      <c r="A124" s="265"/>
      <c r="B124" s="1567"/>
      <c r="C124" s="1539"/>
      <c r="D124" s="1539" t="s">
        <v>4499</v>
      </c>
      <c r="E124" s="1539">
        <v>25296213</v>
      </c>
      <c r="F124" s="1253" t="s">
        <v>4500</v>
      </c>
      <c r="G124" s="1253" t="s">
        <v>4501</v>
      </c>
      <c r="H124" s="1271" t="s">
        <v>4502</v>
      </c>
      <c r="I124" s="1271" t="s">
        <v>4345</v>
      </c>
      <c r="J124" s="1253" t="s">
        <v>4503</v>
      </c>
      <c r="K124" s="217" t="s">
        <v>4504</v>
      </c>
      <c r="L124" s="217" t="s">
        <v>4505</v>
      </c>
      <c r="M124" s="1567"/>
      <c r="N124" s="1567"/>
      <c r="O124" s="1567"/>
      <c r="P124" s="1574"/>
      <c r="Q124" s="1575"/>
    </row>
    <row r="125" spans="1:17" ht="75">
      <c r="A125" s="265"/>
      <c r="B125" s="1567"/>
      <c r="C125" s="1539"/>
      <c r="D125" s="1539"/>
      <c r="E125" s="1539"/>
      <c r="F125" s="1565" t="s">
        <v>4482</v>
      </c>
      <c r="G125" s="1565" t="s">
        <v>4506</v>
      </c>
      <c r="H125" s="1560" t="s">
        <v>4507</v>
      </c>
      <c r="I125" s="1560" t="s">
        <v>4345</v>
      </c>
      <c r="J125" s="1253" t="s">
        <v>4503</v>
      </c>
      <c r="K125" s="1253" t="s">
        <v>2838</v>
      </c>
      <c r="L125" s="217" t="s">
        <v>4508</v>
      </c>
      <c r="M125" s="1567"/>
      <c r="N125" s="1567"/>
      <c r="O125" s="1567"/>
      <c r="P125" s="1574"/>
      <c r="Q125" s="1575"/>
    </row>
    <row r="126" spans="1:17" ht="30">
      <c r="A126" s="265"/>
      <c r="B126" s="1567"/>
      <c r="C126" s="1539"/>
      <c r="D126" s="1539"/>
      <c r="E126" s="1539"/>
      <c r="F126" s="1564"/>
      <c r="G126" s="1564"/>
      <c r="H126" s="1562"/>
      <c r="I126" s="1562"/>
      <c r="J126" s="1253" t="s">
        <v>4509</v>
      </c>
      <c r="K126" s="217" t="s">
        <v>4510</v>
      </c>
      <c r="L126" s="217" t="s">
        <v>4511</v>
      </c>
      <c r="M126" s="1567"/>
      <c r="N126" s="1567"/>
      <c r="O126" s="1567"/>
      <c r="P126" s="1574"/>
      <c r="Q126" s="1575"/>
    </row>
    <row r="127" spans="1:17">
      <c r="A127" s="265"/>
      <c r="B127" s="1567"/>
      <c r="C127" s="1539"/>
      <c r="D127" s="1565" t="s">
        <v>4512</v>
      </c>
      <c r="E127" s="1560">
        <v>1061731852</v>
      </c>
      <c r="F127" s="1565" t="s">
        <v>4513</v>
      </c>
      <c r="G127" s="1565" t="s">
        <v>4474</v>
      </c>
      <c r="H127" s="1560" t="s">
        <v>4514</v>
      </c>
      <c r="I127" s="1560" t="s">
        <v>4345</v>
      </c>
      <c r="J127" s="1253" t="s">
        <v>4515</v>
      </c>
      <c r="K127" s="217" t="s">
        <v>4516</v>
      </c>
      <c r="L127" s="217" t="s">
        <v>4517</v>
      </c>
      <c r="M127" s="1567"/>
      <c r="N127" s="1567"/>
      <c r="O127" s="1567"/>
      <c r="P127" s="1574"/>
      <c r="Q127" s="1575"/>
    </row>
    <row r="128" spans="1:17" ht="45">
      <c r="A128" s="265"/>
      <c r="B128" s="1567"/>
      <c r="C128" s="1539"/>
      <c r="D128" s="1563"/>
      <c r="E128" s="1561"/>
      <c r="F128" s="1563"/>
      <c r="G128" s="1563"/>
      <c r="H128" s="1561"/>
      <c r="I128" s="1561"/>
      <c r="J128" s="1253" t="s">
        <v>4518</v>
      </c>
      <c r="K128" s="1253" t="s">
        <v>4519</v>
      </c>
      <c r="L128" s="217" t="s">
        <v>4520</v>
      </c>
      <c r="M128" s="1567"/>
      <c r="N128" s="1567"/>
      <c r="O128" s="1567"/>
      <c r="P128" s="1574"/>
      <c r="Q128" s="1575"/>
    </row>
    <row r="129" spans="1:17" ht="30">
      <c r="A129" s="265"/>
      <c r="B129" s="1567"/>
      <c r="C129" s="1539"/>
      <c r="D129" s="1563"/>
      <c r="E129" s="1561"/>
      <c r="F129" s="1563"/>
      <c r="G129" s="1563"/>
      <c r="H129" s="1561"/>
      <c r="I129" s="1561"/>
      <c r="J129" s="1253" t="s">
        <v>4521</v>
      </c>
      <c r="K129" s="1253" t="s">
        <v>4522</v>
      </c>
      <c r="L129" s="217" t="s">
        <v>4523</v>
      </c>
      <c r="M129" s="1271"/>
      <c r="N129" s="1271"/>
      <c r="O129" s="1271"/>
      <c r="P129" s="1574"/>
      <c r="Q129" s="1575"/>
    </row>
    <row r="130" spans="1:17" ht="60">
      <c r="A130" s="265"/>
      <c r="B130" s="1567"/>
      <c r="C130" s="1539"/>
      <c r="D130" s="1564"/>
      <c r="E130" s="1562"/>
      <c r="F130" s="1564"/>
      <c r="G130" s="1564"/>
      <c r="H130" s="1562"/>
      <c r="I130" s="1562"/>
      <c r="J130" s="1253" t="s">
        <v>4524</v>
      </c>
      <c r="K130" s="1253" t="s">
        <v>4525</v>
      </c>
      <c r="L130" s="217" t="s">
        <v>4526</v>
      </c>
      <c r="M130" s="1271"/>
      <c r="N130" s="1271"/>
      <c r="O130" s="1271"/>
      <c r="P130" s="1574"/>
      <c r="Q130" s="1575"/>
    </row>
    <row r="131" spans="1:17" ht="30">
      <c r="A131" s="265"/>
      <c r="B131" s="1567"/>
      <c r="C131" s="1539"/>
      <c r="D131" s="1253" t="s">
        <v>4527</v>
      </c>
      <c r="E131" s="1271">
        <v>34329368</v>
      </c>
      <c r="F131" s="1253" t="s">
        <v>4528</v>
      </c>
      <c r="G131" s="1253" t="s">
        <v>4506</v>
      </c>
      <c r="H131" s="1271" t="s">
        <v>4529</v>
      </c>
      <c r="I131" s="1271" t="s">
        <v>4345</v>
      </c>
      <c r="J131" s="1253"/>
      <c r="K131" s="217"/>
      <c r="L131" s="217"/>
      <c r="M131" s="1271"/>
      <c r="N131" s="1271"/>
      <c r="O131" s="265"/>
      <c r="P131" s="1539"/>
      <c r="Q131" s="1539"/>
    </row>
    <row r="132" spans="1:17" ht="30">
      <c r="A132" s="265"/>
      <c r="B132" s="1567"/>
      <c r="C132" s="1539"/>
      <c r="D132" s="1253" t="s">
        <v>4530</v>
      </c>
      <c r="E132" s="1271">
        <v>1061733910</v>
      </c>
      <c r="F132" s="217" t="s">
        <v>101</v>
      </c>
      <c r="G132" s="217" t="s">
        <v>4474</v>
      </c>
      <c r="H132" s="265" t="s">
        <v>4531</v>
      </c>
      <c r="I132" s="1271" t="s">
        <v>4345</v>
      </c>
      <c r="J132" s="1253" t="s">
        <v>4532</v>
      </c>
      <c r="K132" s="217" t="s">
        <v>2875</v>
      </c>
      <c r="L132" s="217" t="s">
        <v>4533</v>
      </c>
      <c r="M132" s="1271"/>
      <c r="N132" s="1271"/>
      <c r="O132" s="265"/>
      <c r="P132" s="1539"/>
      <c r="Q132" s="1539"/>
    </row>
    <row r="133" spans="1:17" ht="30">
      <c r="A133" s="265"/>
      <c r="B133" s="1567"/>
      <c r="C133" s="1539"/>
      <c r="D133" s="1253" t="s">
        <v>4534</v>
      </c>
      <c r="E133" s="1271">
        <v>25547336</v>
      </c>
      <c r="F133" s="217" t="s">
        <v>4535</v>
      </c>
      <c r="G133" s="217" t="s">
        <v>4395</v>
      </c>
      <c r="H133" s="265" t="s">
        <v>4475</v>
      </c>
      <c r="I133" s="1271" t="s">
        <v>4345</v>
      </c>
      <c r="J133" s="217" t="s">
        <v>4536</v>
      </c>
      <c r="K133" s="217" t="s">
        <v>4537</v>
      </c>
      <c r="L133" s="217" t="s">
        <v>4533</v>
      </c>
      <c r="M133" s="1271"/>
      <c r="N133" s="1271"/>
      <c r="O133" s="265"/>
      <c r="P133" s="1574"/>
      <c r="Q133" s="1575"/>
    </row>
    <row r="134" spans="1:17" ht="30">
      <c r="A134" s="265"/>
      <c r="B134" s="1567"/>
      <c r="C134" s="1539"/>
      <c r="D134" s="1253" t="s">
        <v>4538</v>
      </c>
      <c r="E134" s="1271">
        <v>34315355</v>
      </c>
      <c r="F134" s="217" t="s">
        <v>4539</v>
      </c>
      <c r="G134" s="217" t="s">
        <v>4540</v>
      </c>
      <c r="H134" s="265" t="s">
        <v>4541</v>
      </c>
      <c r="I134" s="1271" t="s">
        <v>4345</v>
      </c>
      <c r="J134" s="217" t="s">
        <v>4542</v>
      </c>
      <c r="K134" s="217" t="s">
        <v>4543</v>
      </c>
      <c r="L134" s="217" t="s">
        <v>4544</v>
      </c>
      <c r="M134" s="1271"/>
      <c r="N134" s="1271"/>
      <c r="O134" s="265"/>
      <c r="P134" s="1574"/>
      <c r="Q134" s="1575"/>
    </row>
    <row r="135" spans="1:17" ht="105">
      <c r="A135" s="265"/>
      <c r="B135" s="1567" t="s">
        <v>443</v>
      </c>
      <c r="C135" s="1539">
        <v>1</v>
      </c>
      <c r="D135" s="1253" t="s">
        <v>4545</v>
      </c>
      <c r="E135" s="1271">
        <v>1061722366</v>
      </c>
      <c r="F135" s="217" t="s">
        <v>122</v>
      </c>
      <c r="G135" s="217" t="s">
        <v>131</v>
      </c>
      <c r="H135" s="265" t="s">
        <v>4546</v>
      </c>
      <c r="I135" s="1271" t="s">
        <v>4345</v>
      </c>
      <c r="J135" s="217" t="s">
        <v>3002</v>
      </c>
      <c r="K135" s="1253" t="s">
        <v>4547</v>
      </c>
      <c r="L135" s="217" t="s">
        <v>4548</v>
      </c>
      <c r="M135" s="1271" t="s">
        <v>4349</v>
      </c>
      <c r="N135" s="1271" t="s">
        <v>4349</v>
      </c>
      <c r="O135" s="265" t="s">
        <v>60</v>
      </c>
      <c r="P135" s="1567"/>
      <c r="Q135" s="1567"/>
    </row>
    <row r="136" spans="1:17" ht="135">
      <c r="A136" s="265"/>
      <c r="B136" s="1567"/>
      <c r="C136" s="1539"/>
      <c r="D136" s="1539" t="s">
        <v>4549</v>
      </c>
      <c r="E136" s="1567">
        <v>34341516</v>
      </c>
      <c r="F136" s="1539" t="s">
        <v>122</v>
      </c>
      <c r="G136" s="1539" t="s">
        <v>4427</v>
      </c>
      <c r="H136" s="1567" t="s">
        <v>4428</v>
      </c>
      <c r="I136" s="1567" t="s">
        <v>4345</v>
      </c>
      <c r="J136" s="217" t="s">
        <v>4550</v>
      </c>
      <c r="K136" s="217" t="s">
        <v>4551</v>
      </c>
      <c r="L136" s="217" t="s">
        <v>4552</v>
      </c>
      <c r="M136" s="1567" t="s">
        <v>60</v>
      </c>
      <c r="N136" s="1567" t="s">
        <v>60</v>
      </c>
      <c r="O136" s="1567"/>
      <c r="P136" s="1567"/>
      <c r="Q136" s="1567"/>
    </row>
    <row r="137" spans="1:17" ht="63" customHeight="1">
      <c r="A137" s="265"/>
      <c r="B137" s="1567"/>
      <c r="C137" s="1539"/>
      <c r="D137" s="1539"/>
      <c r="E137" s="1567"/>
      <c r="F137" s="1539"/>
      <c r="G137" s="1539"/>
      <c r="H137" s="1567"/>
      <c r="I137" s="1567"/>
      <c r="J137" s="217" t="s">
        <v>4553</v>
      </c>
      <c r="K137" s="1253" t="s">
        <v>4554</v>
      </c>
      <c r="L137" s="217" t="s">
        <v>122</v>
      </c>
      <c r="M137" s="1567"/>
      <c r="N137" s="1567"/>
      <c r="O137" s="1567"/>
      <c r="P137" s="1539" t="s">
        <v>4350</v>
      </c>
      <c r="Q137" s="1539"/>
    </row>
    <row r="138" spans="1:17" ht="75">
      <c r="A138" s="265"/>
      <c r="B138" s="1567"/>
      <c r="C138" s="1539"/>
      <c r="D138" s="1539"/>
      <c r="E138" s="1567"/>
      <c r="F138" s="1539"/>
      <c r="G138" s="1539"/>
      <c r="H138" s="1567"/>
      <c r="I138" s="1567"/>
      <c r="J138" s="217" t="s">
        <v>4555</v>
      </c>
      <c r="K138" s="217" t="s">
        <v>4556</v>
      </c>
      <c r="L138" s="217" t="s">
        <v>4557</v>
      </c>
      <c r="M138" s="1567"/>
      <c r="N138" s="1567"/>
      <c r="O138" s="1567"/>
      <c r="P138" s="1567"/>
      <c r="Q138" s="1567"/>
    </row>
    <row r="139" spans="1:17" ht="65.25" customHeight="1">
      <c r="A139" s="265"/>
      <c r="B139" s="1567"/>
      <c r="C139" s="1539"/>
      <c r="D139" s="1539"/>
      <c r="E139" s="1567"/>
      <c r="F139" s="1539"/>
      <c r="G139" s="1539"/>
      <c r="H139" s="1567"/>
      <c r="I139" s="1567"/>
      <c r="J139" s="217" t="s">
        <v>4558</v>
      </c>
      <c r="K139" s="217" t="s">
        <v>4559</v>
      </c>
      <c r="L139" s="217" t="s">
        <v>4560</v>
      </c>
      <c r="M139" s="1567"/>
      <c r="N139" s="1567"/>
      <c r="O139" s="1567"/>
      <c r="P139" s="1539" t="s">
        <v>4350</v>
      </c>
      <c r="Q139" s="1539"/>
    </row>
    <row r="140" spans="1:17" ht="67.5" customHeight="1">
      <c r="A140" s="265"/>
      <c r="B140" s="1567"/>
      <c r="C140" s="1539"/>
      <c r="D140" s="1539"/>
      <c r="E140" s="1567"/>
      <c r="F140" s="1539"/>
      <c r="G140" s="1539"/>
      <c r="H140" s="1567"/>
      <c r="I140" s="1567"/>
      <c r="J140" s="217" t="s">
        <v>4561</v>
      </c>
      <c r="K140" s="217" t="s">
        <v>4562</v>
      </c>
      <c r="L140" s="217" t="s">
        <v>4563</v>
      </c>
      <c r="M140" s="1567"/>
      <c r="N140" s="1567"/>
      <c r="O140" s="1567"/>
      <c r="P140" s="1539" t="s">
        <v>4350</v>
      </c>
      <c r="Q140" s="1539"/>
    </row>
    <row r="141" spans="1:17" ht="74.25" customHeight="1">
      <c r="A141" s="265"/>
      <c r="B141" s="1567"/>
      <c r="C141" s="1539"/>
      <c r="D141" s="1539"/>
      <c r="E141" s="1567"/>
      <c r="F141" s="1539"/>
      <c r="G141" s="1539"/>
      <c r="H141" s="1567"/>
      <c r="I141" s="1567"/>
      <c r="J141" s="217" t="s">
        <v>4382</v>
      </c>
      <c r="K141" s="217" t="s">
        <v>4564</v>
      </c>
      <c r="L141" s="217" t="s">
        <v>4432</v>
      </c>
      <c r="M141" s="1567"/>
      <c r="N141" s="1567"/>
      <c r="O141" s="1567"/>
      <c r="P141" s="1539" t="s">
        <v>4350</v>
      </c>
      <c r="Q141" s="1539"/>
    </row>
    <row r="142" spans="1:17" ht="62.25" customHeight="1">
      <c r="A142" s="265"/>
      <c r="B142" s="1567"/>
      <c r="C142" s="1539"/>
      <c r="D142" s="1539" t="s">
        <v>4565</v>
      </c>
      <c r="E142" s="1567">
        <v>1058963013</v>
      </c>
      <c r="F142" s="217" t="s">
        <v>122</v>
      </c>
      <c r="G142" s="217" t="s">
        <v>4566</v>
      </c>
      <c r="H142" s="265" t="s">
        <v>4428</v>
      </c>
      <c r="I142" s="1567" t="s">
        <v>4345</v>
      </c>
      <c r="J142" s="217" t="s">
        <v>4567</v>
      </c>
      <c r="K142" s="217" t="s">
        <v>4568</v>
      </c>
      <c r="L142" s="217" t="s">
        <v>122</v>
      </c>
      <c r="M142" s="1567" t="s">
        <v>60</v>
      </c>
      <c r="N142" s="1567" t="s">
        <v>60</v>
      </c>
      <c r="O142" s="1567" t="s">
        <v>4349</v>
      </c>
      <c r="P142" s="1539" t="s">
        <v>4350</v>
      </c>
      <c r="Q142" s="1539"/>
    </row>
    <row r="143" spans="1:17" ht="60">
      <c r="A143" s="265"/>
      <c r="B143" s="1567"/>
      <c r="C143" s="1539"/>
      <c r="D143" s="1539"/>
      <c r="E143" s="1567"/>
      <c r="F143" s="1539" t="s">
        <v>4569</v>
      </c>
      <c r="G143" s="1539" t="s">
        <v>4570</v>
      </c>
      <c r="H143" s="1567" t="s">
        <v>4571</v>
      </c>
      <c r="I143" s="1567"/>
      <c r="J143" s="217" t="s">
        <v>4429</v>
      </c>
      <c r="K143" s="217" t="s">
        <v>4572</v>
      </c>
      <c r="L143" s="217" t="s">
        <v>4573</v>
      </c>
      <c r="M143" s="1567"/>
      <c r="N143" s="1567"/>
      <c r="O143" s="1567"/>
      <c r="P143" s="1567"/>
      <c r="Q143" s="1567"/>
    </row>
    <row r="144" spans="1:17" ht="74.25" customHeight="1">
      <c r="A144" s="265"/>
      <c r="B144" s="1567"/>
      <c r="C144" s="1539"/>
      <c r="D144" s="1539"/>
      <c r="E144" s="1567"/>
      <c r="F144" s="1539"/>
      <c r="G144" s="1539"/>
      <c r="H144" s="1567"/>
      <c r="I144" s="1567"/>
      <c r="J144" s="217"/>
      <c r="K144" s="217" t="s">
        <v>4574</v>
      </c>
      <c r="L144" s="217" t="s">
        <v>4426</v>
      </c>
      <c r="M144" s="1567"/>
      <c r="N144" s="1567"/>
      <c r="O144" s="1567"/>
      <c r="P144" s="1539" t="s">
        <v>4350</v>
      </c>
      <c r="Q144" s="1539"/>
    </row>
    <row r="145" spans="1:17" ht="63" customHeight="1">
      <c r="A145" s="265"/>
      <c r="B145" s="1567"/>
      <c r="C145" s="1539"/>
      <c r="D145" s="1539"/>
      <c r="E145" s="1567"/>
      <c r="F145" s="1539"/>
      <c r="G145" s="1539"/>
      <c r="H145" s="1567"/>
      <c r="I145" s="1567"/>
      <c r="J145" s="217" t="s">
        <v>4575</v>
      </c>
      <c r="K145" s="217" t="s">
        <v>4576</v>
      </c>
      <c r="L145" s="265" t="s">
        <v>595</v>
      </c>
      <c r="M145" s="1567"/>
      <c r="N145" s="1567"/>
      <c r="O145" s="1567"/>
      <c r="P145" s="1539" t="s">
        <v>4350</v>
      </c>
      <c r="Q145" s="1539"/>
    </row>
    <row r="146" spans="1:17" ht="75">
      <c r="A146" s="265"/>
      <c r="B146" s="1567"/>
      <c r="C146" s="1539"/>
      <c r="D146" s="1539" t="s">
        <v>4577</v>
      </c>
      <c r="E146" s="1539">
        <v>76317909</v>
      </c>
      <c r="F146" s="1539" t="s">
        <v>4578</v>
      </c>
      <c r="G146" s="1539" t="s">
        <v>131</v>
      </c>
      <c r="H146" s="1539" t="s">
        <v>4579</v>
      </c>
      <c r="I146" s="1539" t="s">
        <v>18</v>
      </c>
      <c r="J146" s="217" t="s">
        <v>4580</v>
      </c>
      <c r="K146" s="217" t="s">
        <v>4581</v>
      </c>
      <c r="L146" s="217" t="s">
        <v>4582</v>
      </c>
      <c r="M146" s="1567" t="s">
        <v>4349</v>
      </c>
      <c r="N146" s="1567" t="s">
        <v>4349</v>
      </c>
      <c r="O146" s="1567" t="s">
        <v>60</v>
      </c>
      <c r="P146" s="1539" t="s">
        <v>4583</v>
      </c>
      <c r="Q146" s="1539"/>
    </row>
    <row r="147" spans="1:17" ht="75">
      <c r="A147" s="265"/>
      <c r="B147" s="1567"/>
      <c r="C147" s="1539"/>
      <c r="D147" s="1539"/>
      <c r="E147" s="1539"/>
      <c r="F147" s="1539"/>
      <c r="G147" s="1539"/>
      <c r="H147" s="1539"/>
      <c r="I147" s="1539"/>
      <c r="J147" s="217" t="s">
        <v>131</v>
      </c>
      <c r="K147" s="217" t="s">
        <v>4584</v>
      </c>
      <c r="L147" s="217" t="s">
        <v>4585</v>
      </c>
      <c r="M147" s="1567"/>
      <c r="N147" s="1567"/>
      <c r="O147" s="1567"/>
      <c r="P147" s="1539"/>
      <c r="Q147" s="1539"/>
    </row>
    <row r="148" spans="1:17" ht="62.25" customHeight="1">
      <c r="A148" s="265"/>
      <c r="B148" s="1567"/>
      <c r="C148" s="1539"/>
      <c r="D148" s="1539" t="s">
        <v>4586</v>
      </c>
      <c r="E148" s="1539">
        <v>1087187723</v>
      </c>
      <c r="F148" s="1539" t="s">
        <v>4587</v>
      </c>
      <c r="G148" s="1539" t="s">
        <v>123</v>
      </c>
      <c r="H148" s="1539" t="s">
        <v>4588</v>
      </c>
      <c r="I148" s="1539" t="s">
        <v>4345</v>
      </c>
      <c r="J148" s="217" t="s">
        <v>4589</v>
      </c>
      <c r="K148" s="217" t="s">
        <v>4590</v>
      </c>
      <c r="L148" s="217" t="s">
        <v>4587</v>
      </c>
      <c r="M148" s="1539" t="s">
        <v>4349</v>
      </c>
      <c r="N148" s="1539" t="s">
        <v>4349</v>
      </c>
      <c r="O148" s="1539" t="s">
        <v>18</v>
      </c>
      <c r="P148" s="1539" t="s">
        <v>4350</v>
      </c>
      <c r="Q148" s="1539"/>
    </row>
    <row r="149" spans="1:17" ht="45">
      <c r="A149" s="265"/>
      <c r="B149" s="1567"/>
      <c r="C149" s="1539"/>
      <c r="D149" s="1539"/>
      <c r="E149" s="1539"/>
      <c r="F149" s="1539"/>
      <c r="G149" s="1539"/>
      <c r="H149" s="1539"/>
      <c r="I149" s="1539"/>
      <c r="J149" s="217" t="s">
        <v>4591</v>
      </c>
      <c r="K149" s="217" t="s">
        <v>4592</v>
      </c>
      <c r="L149" s="217" t="s">
        <v>4593</v>
      </c>
      <c r="M149" s="1539"/>
      <c r="N149" s="1539"/>
      <c r="O149" s="1539"/>
      <c r="P149" s="1539"/>
      <c r="Q149" s="1539"/>
    </row>
    <row r="150" spans="1:17" ht="45">
      <c r="A150" s="265"/>
      <c r="B150" s="1539" t="s">
        <v>4594</v>
      </c>
      <c r="C150" s="1539" t="s">
        <v>4595</v>
      </c>
      <c r="D150" s="1539" t="s">
        <v>4596</v>
      </c>
      <c r="E150" s="1567">
        <v>12262593</v>
      </c>
      <c r="F150" s="1539" t="s">
        <v>4597</v>
      </c>
      <c r="G150" s="1567" t="s">
        <v>196</v>
      </c>
      <c r="H150" s="1567" t="s">
        <v>4598</v>
      </c>
      <c r="I150" s="1567" t="s">
        <v>4345</v>
      </c>
      <c r="J150" s="217" t="s">
        <v>4599</v>
      </c>
      <c r="K150" s="217" t="s">
        <v>4600</v>
      </c>
      <c r="L150" s="217" t="s">
        <v>4601</v>
      </c>
      <c r="M150" s="1567"/>
      <c r="N150" s="1567"/>
      <c r="O150" s="1567"/>
      <c r="P150" s="1767"/>
      <c r="Q150" s="1768"/>
    </row>
    <row r="151" spans="1:17" ht="60">
      <c r="A151" s="265"/>
      <c r="B151" s="1539"/>
      <c r="C151" s="1539"/>
      <c r="D151" s="1539"/>
      <c r="E151" s="1567"/>
      <c r="F151" s="1539"/>
      <c r="G151" s="1567"/>
      <c r="H151" s="1567"/>
      <c r="I151" s="1567"/>
      <c r="J151" s="217" t="s">
        <v>4602</v>
      </c>
      <c r="K151" s="217" t="s">
        <v>4603</v>
      </c>
      <c r="L151" s="217" t="s">
        <v>4604</v>
      </c>
      <c r="M151" s="1567"/>
      <c r="N151" s="1567"/>
      <c r="O151" s="1567"/>
      <c r="P151" s="1767"/>
      <c r="Q151" s="1768"/>
    </row>
    <row r="152" spans="1:17">
      <c r="A152" s="265"/>
      <c r="B152" s="1539"/>
      <c r="C152" s="1539"/>
      <c r="D152" s="1539"/>
      <c r="E152" s="1567"/>
      <c r="F152" s="1539"/>
      <c r="G152" s="1567"/>
      <c r="H152" s="1567"/>
      <c r="I152" s="1567"/>
      <c r="J152" s="217" t="s">
        <v>4395</v>
      </c>
      <c r="K152" s="217" t="s">
        <v>4605</v>
      </c>
      <c r="L152" s="217" t="s">
        <v>4606</v>
      </c>
      <c r="M152" s="1567"/>
      <c r="N152" s="1567"/>
      <c r="O152" s="1567"/>
      <c r="P152" s="1539"/>
      <c r="Q152" s="1539"/>
    </row>
    <row r="153" spans="1:17" ht="135">
      <c r="A153" s="265"/>
      <c r="B153" s="1539"/>
      <c r="C153" s="1539"/>
      <c r="D153" s="1539"/>
      <c r="E153" s="1567"/>
      <c r="F153" s="1539"/>
      <c r="G153" s="1567"/>
      <c r="H153" s="1567"/>
      <c r="I153" s="1567"/>
      <c r="J153" s="217" t="s">
        <v>4607</v>
      </c>
      <c r="K153" s="217" t="s">
        <v>4608</v>
      </c>
      <c r="L153" s="217" t="s">
        <v>4609</v>
      </c>
      <c r="M153" s="1567"/>
      <c r="N153" s="1567"/>
      <c r="O153" s="1567"/>
      <c r="P153" s="1767"/>
      <c r="Q153" s="1768"/>
    </row>
    <row r="154" spans="1:17" ht="30">
      <c r="A154" s="265"/>
      <c r="B154" s="1539"/>
      <c r="C154" s="1539"/>
      <c r="D154" s="1539"/>
      <c r="E154" s="1567"/>
      <c r="F154" s="1539"/>
      <c r="G154" s="1567"/>
      <c r="H154" s="1567"/>
      <c r="I154" s="1567"/>
      <c r="J154" s="217" t="s">
        <v>4610</v>
      </c>
      <c r="K154" s="217" t="s">
        <v>4611</v>
      </c>
      <c r="L154" s="217" t="s">
        <v>4612</v>
      </c>
      <c r="M154" s="1567"/>
      <c r="N154" s="1567"/>
      <c r="O154" s="1567"/>
      <c r="P154" s="1539"/>
      <c r="Q154" s="1539"/>
    </row>
    <row r="155" spans="1:17" ht="60">
      <c r="A155" s="265"/>
      <c r="B155" s="1539"/>
      <c r="C155" s="1539"/>
      <c r="D155" s="1539"/>
      <c r="E155" s="1567"/>
      <c r="F155" s="1539"/>
      <c r="G155" s="1567"/>
      <c r="H155" s="1567"/>
      <c r="I155" s="1567"/>
      <c r="J155" s="217" t="s">
        <v>4613</v>
      </c>
      <c r="K155" s="217" t="s">
        <v>4614</v>
      </c>
      <c r="L155" s="217" t="s">
        <v>4615</v>
      </c>
      <c r="M155" s="1567"/>
      <c r="N155" s="1567"/>
      <c r="O155" s="1567"/>
      <c r="P155" s="1539"/>
      <c r="Q155" s="1539"/>
    </row>
    <row r="156" spans="1:17" ht="45">
      <c r="A156" s="265"/>
      <c r="B156" s="1539"/>
      <c r="C156" s="1539"/>
      <c r="D156" s="1539"/>
      <c r="E156" s="1567"/>
      <c r="F156" s="1539"/>
      <c r="G156" s="1567"/>
      <c r="H156" s="1567"/>
      <c r="I156" s="1567"/>
      <c r="J156" s="217" t="s">
        <v>4616</v>
      </c>
      <c r="K156" s="948" t="s">
        <v>4617</v>
      </c>
      <c r="L156" s="217" t="s">
        <v>4618</v>
      </c>
      <c r="M156" s="1567"/>
      <c r="N156" s="1567"/>
      <c r="O156" s="1567"/>
      <c r="P156" s="1539"/>
      <c r="Q156" s="1539"/>
    </row>
    <row r="157" spans="1:17">
      <c r="A157" s="265"/>
      <c r="B157" s="1539"/>
      <c r="C157" s="1539"/>
      <c r="D157" s="1567" t="s">
        <v>4619</v>
      </c>
      <c r="E157" s="1567">
        <v>1061772413</v>
      </c>
      <c r="F157" s="1539" t="s">
        <v>4620</v>
      </c>
      <c r="G157" s="1567" t="s">
        <v>4621</v>
      </c>
      <c r="H157" s="1539" t="s">
        <v>4622</v>
      </c>
      <c r="I157" s="1567" t="s">
        <v>4345</v>
      </c>
      <c r="J157" s="217" t="s">
        <v>4623</v>
      </c>
      <c r="K157" s="948" t="s">
        <v>4624</v>
      </c>
      <c r="L157" s="217" t="s">
        <v>4625</v>
      </c>
      <c r="M157" s="1567"/>
      <c r="N157" s="1567"/>
      <c r="O157" s="1567"/>
      <c r="P157" s="1539"/>
      <c r="Q157" s="1539"/>
    </row>
    <row r="158" spans="1:17" ht="30">
      <c r="A158" s="265"/>
      <c r="B158" s="1539"/>
      <c r="C158" s="1539"/>
      <c r="D158" s="1567"/>
      <c r="E158" s="1567"/>
      <c r="F158" s="1539"/>
      <c r="G158" s="1567"/>
      <c r="H158" s="1539"/>
      <c r="I158" s="1567"/>
      <c r="J158" s="217" t="s">
        <v>4429</v>
      </c>
      <c r="K158" s="948" t="s">
        <v>4626</v>
      </c>
      <c r="L158" s="217" t="s">
        <v>4627</v>
      </c>
      <c r="M158" s="1567"/>
      <c r="N158" s="1567"/>
      <c r="O158" s="1567"/>
      <c r="P158" s="1539"/>
      <c r="Q158" s="1539"/>
    </row>
    <row r="159" spans="1:17" ht="30">
      <c r="A159" s="265"/>
      <c r="B159" s="1539"/>
      <c r="C159" s="1539"/>
      <c r="D159" s="1539" t="s">
        <v>4628</v>
      </c>
      <c r="E159" s="1567">
        <v>1061759559</v>
      </c>
      <c r="F159" s="1539" t="s">
        <v>4629</v>
      </c>
      <c r="G159" s="1567" t="s">
        <v>4630</v>
      </c>
      <c r="H159" s="1567" t="s">
        <v>4631</v>
      </c>
      <c r="I159" s="1567" t="s">
        <v>4345</v>
      </c>
      <c r="J159" s="217" t="s">
        <v>4632</v>
      </c>
      <c r="K159" s="948" t="s">
        <v>4633</v>
      </c>
      <c r="L159" s="217" t="s">
        <v>4634</v>
      </c>
      <c r="M159" s="1567"/>
      <c r="N159" s="1567"/>
      <c r="O159" s="1567"/>
      <c r="P159" s="1574"/>
      <c r="Q159" s="1575"/>
    </row>
    <row r="160" spans="1:17" ht="30">
      <c r="A160" s="265"/>
      <c r="B160" s="1539"/>
      <c r="C160" s="1539"/>
      <c r="D160" s="1539"/>
      <c r="E160" s="1567"/>
      <c r="F160" s="1539"/>
      <c r="G160" s="1567"/>
      <c r="H160" s="1567"/>
      <c r="I160" s="1567"/>
      <c r="J160" s="217" t="s">
        <v>4635</v>
      </c>
      <c r="K160" s="948" t="s">
        <v>4636</v>
      </c>
      <c r="L160" s="217" t="s">
        <v>4637</v>
      </c>
      <c r="M160" s="1567"/>
      <c r="N160" s="1567"/>
      <c r="O160" s="1567"/>
      <c r="P160" s="1539"/>
      <c r="Q160" s="1539"/>
    </row>
    <row r="161" spans="1:17" ht="30">
      <c r="A161" s="265"/>
      <c r="B161" s="1539">
        <v>0</v>
      </c>
      <c r="C161" s="1955" t="s">
        <v>4638</v>
      </c>
      <c r="D161" s="1539" t="s">
        <v>4639</v>
      </c>
      <c r="E161" s="1567">
        <v>6320378</v>
      </c>
      <c r="F161" s="1539" t="s">
        <v>4640</v>
      </c>
      <c r="G161" s="1567" t="s">
        <v>4641</v>
      </c>
      <c r="H161" s="1567" t="s">
        <v>4642</v>
      </c>
      <c r="I161" s="1567" t="s">
        <v>4345</v>
      </c>
      <c r="J161" s="217" t="s">
        <v>4643</v>
      </c>
      <c r="K161" s="948" t="s">
        <v>4644</v>
      </c>
      <c r="L161" s="217" t="s">
        <v>4645</v>
      </c>
      <c r="M161" s="1567"/>
      <c r="N161" s="1567"/>
      <c r="O161" s="1567"/>
      <c r="P161" s="1539"/>
      <c r="Q161" s="1539"/>
    </row>
    <row r="162" spans="1:17" ht="30">
      <c r="A162" s="265"/>
      <c r="B162" s="1539"/>
      <c r="C162" s="1955"/>
      <c r="D162" s="1539"/>
      <c r="E162" s="1567"/>
      <c r="F162" s="1539"/>
      <c r="G162" s="1567"/>
      <c r="H162" s="1567"/>
      <c r="I162" s="1567"/>
      <c r="J162" s="217" t="s">
        <v>4646</v>
      </c>
      <c r="K162" s="948"/>
      <c r="L162" s="217" t="s">
        <v>4647</v>
      </c>
      <c r="M162" s="1567"/>
      <c r="N162" s="1567"/>
      <c r="O162" s="1567"/>
      <c r="P162" s="1539"/>
      <c r="Q162" s="1539"/>
    </row>
    <row r="163" spans="1:17" ht="30">
      <c r="A163" s="265"/>
      <c r="B163" s="1539"/>
      <c r="C163" s="1955"/>
      <c r="D163" s="1539"/>
      <c r="E163" s="1567"/>
      <c r="F163" s="1539"/>
      <c r="G163" s="1567"/>
      <c r="H163" s="1567"/>
      <c r="I163" s="1567"/>
      <c r="J163" s="217" t="s">
        <v>4648</v>
      </c>
      <c r="K163" s="948" t="s">
        <v>4649</v>
      </c>
      <c r="L163" s="217" t="s">
        <v>595</v>
      </c>
      <c r="M163" s="1567"/>
      <c r="N163" s="1567"/>
      <c r="O163" s="1567"/>
      <c r="P163" s="1539"/>
      <c r="Q163" s="1539"/>
    </row>
    <row r="164" spans="1:17" ht="60">
      <c r="A164" s="265"/>
      <c r="B164" s="1539"/>
      <c r="C164" s="1955"/>
      <c r="D164" s="1539"/>
      <c r="E164" s="1567"/>
      <c r="F164" s="1539"/>
      <c r="G164" s="1567"/>
      <c r="H164" s="1567"/>
      <c r="I164" s="1567"/>
      <c r="J164" s="217" t="s">
        <v>4650</v>
      </c>
      <c r="K164" s="948" t="s">
        <v>4651</v>
      </c>
      <c r="L164" s="217" t="s">
        <v>4652</v>
      </c>
      <c r="M164" s="1567"/>
      <c r="N164" s="1567"/>
      <c r="O164" s="1567"/>
      <c r="P164" s="1539"/>
      <c r="Q164" s="1539"/>
    </row>
    <row r="165" spans="1:17" ht="30">
      <c r="A165" s="265"/>
      <c r="B165" s="1539"/>
      <c r="C165" s="1955"/>
      <c r="D165" s="1539"/>
      <c r="E165" s="1567"/>
      <c r="F165" s="1539"/>
      <c r="G165" s="1567"/>
      <c r="H165" s="1567"/>
      <c r="I165" s="1567"/>
      <c r="J165" s="217" t="s">
        <v>4653</v>
      </c>
      <c r="K165" s="948" t="s">
        <v>4654</v>
      </c>
      <c r="L165" s="217" t="s">
        <v>4655</v>
      </c>
      <c r="M165" s="1567"/>
      <c r="N165" s="1567"/>
      <c r="O165" s="1567"/>
      <c r="P165" s="1539"/>
      <c r="Q165" s="1539"/>
    </row>
    <row r="166" spans="1:17" ht="45">
      <c r="A166" s="265"/>
      <c r="B166" s="1539"/>
      <c r="C166" s="1955"/>
      <c r="D166" s="1253" t="s">
        <v>4656</v>
      </c>
      <c r="E166" s="265">
        <v>34317623</v>
      </c>
      <c r="F166" s="217" t="s">
        <v>4657</v>
      </c>
      <c r="G166" s="265" t="s">
        <v>4395</v>
      </c>
      <c r="H166" s="265" t="s">
        <v>4658</v>
      </c>
      <c r="I166" s="265" t="s">
        <v>4345</v>
      </c>
      <c r="J166" s="217" t="s">
        <v>4659</v>
      </c>
      <c r="K166" s="948" t="s">
        <v>4660</v>
      </c>
      <c r="L166" s="217" t="s">
        <v>4661</v>
      </c>
      <c r="M166" s="265"/>
      <c r="N166" s="265"/>
      <c r="O166" s="265"/>
      <c r="P166" s="1539"/>
      <c r="Q166" s="1539"/>
    </row>
    <row r="167" spans="1:17" ht="45">
      <c r="A167" s="265"/>
      <c r="B167" s="1539"/>
      <c r="C167" s="1955"/>
      <c r="D167" s="1253" t="s">
        <v>4662</v>
      </c>
      <c r="E167" s="265">
        <v>1061765243</v>
      </c>
      <c r="F167" s="217" t="s">
        <v>4663</v>
      </c>
      <c r="G167" s="217" t="s">
        <v>4506</v>
      </c>
      <c r="H167" s="265" t="s">
        <v>4664</v>
      </c>
      <c r="I167" s="265" t="s">
        <v>4345</v>
      </c>
      <c r="J167" s="217" t="s">
        <v>4665</v>
      </c>
      <c r="K167" s="948" t="s">
        <v>4666</v>
      </c>
      <c r="L167" s="217" t="s">
        <v>4667</v>
      </c>
      <c r="M167" s="265"/>
      <c r="N167" s="265"/>
      <c r="O167" s="265"/>
      <c r="P167" s="1539"/>
      <c r="Q167" s="1539"/>
    </row>
    <row r="168" spans="1:17" ht="30">
      <c r="A168" s="265"/>
      <c r="B168" s="1539"/>
      <c r="C168" s="1955"/>
      <c r="D168" s="1253" t="s">
        <v>4668</v>
      </c>
      <c r="E168" s="265">
        <v>34561574</v>
      </c>
      <c r="F168" s="217" t="s">
        <v>4669</v>
      </c>
      <c r="G168" s="217" t="s">
        <v>4670</v>
      </c>
      <c r="H168" s="265" t="s">
        <v>4671</v>
      </c>
      <c r="I168" s="265" t="s">
        <v>4345</v>
      </c>
      <c r="J168" s="217" t="s">
        <v>4672</v>
      </c>
      <c r="K168" s="948" t="s">
        <v>4673</v>
      </c>
      <c r="L168" s="217" t="s">
        <v>4667</v>
      </c>
      <c r="M168" s="265"/>
      <c r="N168" s="265"/>
      <c r="O168" s="265"/>
      <c r="P168" s="1539"/>
      <c r="Q168" s="1539"/>
    </row>
    <row r="169" spans="1:17" ht="45">
      <c r="A169" s="265"/>
      <c r="B169" s="1539"/>
      <c r="C169" s="1955"/>
      <c r="D169" s="1253" t="s">
        <v>4674</v>
      </c>
      <c r="E169" s="265">
        <v>25276890</v>
      </c>
      <c r="F169" s="217" t="s">
        <v>4675</v>
      </c>
      <c r="G169" s="217" t="s">
        <v>4676</v>
      </c>
      <c r="H169" s="265" t="s">
        <v>4677</v>
      </c>
      <c r="I169" s="265" t="s">
        <v>4345</v>
      </c>
      <c r="J169" s="217" t="s">
        <v>4678</v>
      </c>
      <c r="K169" s="948" t="s">
        <v>4679</v>
      </c>
      <c r="L169" s="217" t="s">
        <v>4661</v>
      </c>
      <c r="M169" s="265"/>
      <c r="N169" s="265"/>
      <c r="O169" s="265"/>
      <c r="P169" s="1539"/>
      <c r="Q169" s="1539"/>
    </row>
    <row r="170" spans="1:17" ht="30">
      <c r="A170" s="265"/>
      <c r="B170" s="1539"/>
      <c r="C170" s="1955"/>
      <c r="D170" s="1539" t="s">
        <v>4680</v>
      </c>
      <c r="E170" s="1567">
        <v>36294234</v>
      </c>
      <c r="F170" s="1539" t="s">
        <v>4663</v>
      </c>
      <c r="G170" s="1539" t="s">
        <v>4506</v>
      </c>
      <c r="H170" s="1567" t="s">
        <v>4681</v>
      </c>
      <c r="I170" s="1567" t="s">
        <v>4345</v>
      </c>
      <c r="J170" s="217" t="s">
        <v>4682</v>
      </c>
      <c r="K170" s="948" t="s">
        <v>4683</v>
      </c>
      <c r="L170" s="217" t="s">
        <v>4684</v>
      </c>
      <c r="M170" s="1567"/>
      <c r="N170" s="1567"/>
      <c r="O170" s="1567"/>
      <c r="P170" s="1539"/>
      <c r="Q170" s="1539"/>
    </row>
    <row r="171" spans="1:17" ht="105">
      <c r="A171" s="265"/>
      <c r="B171" s="1539"/>
      <c r="C171" s="1955"/>
      <c r="D171" s="1539"/>
      <c r="E171" s="1567"/>
      <c r="F171" s="1539"/>
      <c r="G171" s="1539"/>
      <c r="H171" s="1567"/>
      <c r="I171" s="1567"/>
      <c r="J171" s="217" t="s">
        <v>4665</v>
      </c>
      <c r="K171" s="948" t="s">
        <v>4685</v>
      </c>
      <c r="L171" s="217" t="s">
        <v>4686</v>
      </c>
      <c r="M171" s="1567"/>
      <c r="N171" s="1567"/>
      <c r="O171" s="1567"/>
      <c r="P171" s="1767"/>
      <c r="Q171" s="1768"/>
    </row>
    <row r="172" spans="1:17" ht="30">
      <c r="A172" s="265"/>
      <c r="B172" s="1539"/>
      <c r="C172" s="1955"/>
      <c r="D172" s="1539" t="s">
        <v>4687</v>
      </c>
      <c r="E172" s="1567">
        <v>25311238</v>
      </c>
      <c r="F172" s="1539" t="s">
        <v>4688</v>
      </c>
      <c r="G172" s="1567" t="s">
        <v>4395</v>
      </c>
      <c r="H172" s="1567" t="s">
        <v>4689</v>
      </c>
      <c r="I172" s="1567" t="s">
        <v>4345</v>
      </c>
      <c r="J172" s="217" t="s">
        <v>4690</v>
      </c>
      <c r="K172" s="948" t="s">
        <v>4691</v>
      </c>
      <c r="L172" s="217" t="s">
        <v>4692</v>
      </c>
      <c r="M172" s="1567"/>
      <c r="N172" s="1567"/>
      <c r="O172" s="1567"/>
      <c r="P172" s="1539"/>
      <c r="Q172" s="1539"/>
    </row>
    <row r="173" spans="1:17" ht="150">
      <c r="A173" s="265"/>
      <c r="B173" s="1539"/>
      <c r="C173" s="1955"/>
      <c r="D173" s="1539"/>
      <c r="E173" s="1567"/>
      <c r="F173" s="1539"/>
      <c r="G173" s="1567"/>
      <c r="H173" s="1567"/>
      <c r="I173" s="1567"/>
      <c r="J173" s="217" t="s">
        <v>4693</v>
      </c>
      <c r="K173" s="948"/>
      <c r="L173" s="217" t="s">
        <v>4694</v>
      </c>
      <c r="M173" s="1567"/>
      <c r="N173" s="1567"/>
      <c r="O173" s="1567"/>
      <c r="P173" s="1539"/>
      <c r="Q173" s="1539"/>
    </row>
    <row r="174" spans="1:17" ht="30">
      <c r="A174" s="265"/>
      <c r="B174" s="1539"/>
      <c r="C174" s="1955"/>
      <c r="D174" s="1539"/>
      <c r="E174" s="1567"/>
      <c r="F174" s="1539"/>
      <c r="G174" s="1567"/>
      <c r="H174" s="1567"/>
      <c r="I174" s="1567"/>
      <c r="J174" s="217" t="s">
        <v>4695</v>
      </c>
      <c r="K174" s="948" t="s">
        <v>4696</v>
      </c>
      <c r="L174" s="217" t="s">
        <v>4697</v>
      </c>
      <c r="M174" s="1567"/>
      <c r="N174" s="1567"/>
      <c r="O174" s="1567"/>
      <c r="P174" s="1539"/>
      <c r="Q174" s="1539"/>
    </row>
    <row r="175" spans="1:17" ht="45">
      <c r="A175" s="265"/>
      <c r="B175" s="1539"/>
      <c r="C175" s="1955"/>
      <c r="D175" s="1539" t="s">
        <v>4698</v>
      </c>
      <c r="E175" s="1567">
        <v>25285424</v>
      </c>
      <c r="F175" s="1253" t="s">
        <v>620</v>
      </c>
      <c r="G175" s="1253" t="s">
        <v>4699</v>
      </c>
      <c r="H175" s="1253" t="s">
        <v>4700</v>
      </c>
      <c r="I175" s="1567" t="s">
        <v>4345</v>
      </c>
      <c r="J175" s="217" t="s">
        <v>4701</v>
      </c>
      <c r="K175" s="948" t="s">
        <v>4702</v>
      </c>
      <c r="L175" s="217" t="s">
        <v>4703</v>
      </c>
      <c r="M175" s="1567"/>
      <c r="N175" s="1567"/>
      <c r="O175" s="1567"/>
      <c r="P175" s="1539"/>
      <c r="Q175" s="1539"/>
    </row>
    <row r="176" spans="1:17" ht="105">
      <c r="A176" s="265"/>
      <c r="B176" s="1539"/>
      <c r="C176" s="1955"/>
      <c r="D176" s="1539"/>
      <c r="E176" s="1567"/>
      <c r="F176" s="1565" t="s">
        <v>4704</v>
      </c>
      <c r="G176" s="1565" t="s">
        <v>4705</v>
      </c>
      <c r="H176" s="1565" t="s">
        <v>4706</v>
      </c>
      <c r="I176" s="1567"/>
      <c r="J176" s="217" t="s">
        <v>4665</v>
      </c>
      <c r="K176" s="948" t="s">
        <v>4707</v>
      </c>
      <c r="L176" s="217" t="s">
        <v>4708</v>
      </c>
      <c r="M176" s="1567"/>
      <c r="N176" s="1567"/>
      <c r="O176" s="1567"/>
      <c r="P176" s="1767"/>
      <c r="Q176" s="1768"/>
    </row>
    <row r="177" spans="1:17">
      <c r="A177" s="265"/>
      <c r="B177" s="1539"/>
      <c r="C177" s="1955"/>
      <c r="D177" s="1539"/>
      <c r="E177" s="1567"/>
      <c r="F177" s="1563"/>
      <c r="G177" s="1563"/>
      <c r="H177" s="1563"/>
      <c r="I177" s="1567"/>
      <c r="J177" s="217" t="s">
        <v>4709</v>
      </c>
      <c r="K177" s="948" t="s">
        <v>4710</v>
      </c>
      <c r="L177" s="217" t="s">
        <v>595</v>
      </c>
      <c r="M177" s="1567"/>
      <c r="N177" s="1567"/>
      <c r="O177" s="1567"/>
      <c r="P177" s="1539"/>
      <c r="Q177" s="1539"/>
    </row>
    <row r="178" spans="1:17" ht="30">
      <c r="A178" s="265"/>
      <c r="B178" s="1539"/>
      <c r="C178" s="1955"/>
      <c r="D178" s="1539"/>
      <c r="E178" s="1567"/>
      <c r="F178" s="1564"/>
      <c r="G178" s="1564"/>
      <c r="H178" s="1564"/>
      <c r="I178" s="1567"/>
      <c r="J178" s="217" t="s">
        <v>4711</v>
      </c>
      <c r="K178" s="948" t="s">
        <v>4712</v>
      </c>
      <c r="L178" s="217" t="s">
        <v>4713</v>
      </c>
      <c r="M178" s="1567"/>
      <c r="N178" s="1567"/>
      <c r="O178" s="1567"/>
      <c r="P178" s="1539"/>
      <c r="Q178" s="1539"/>
    </row>
    <row r="179" spans="1:17" ht="90">
      <c r="A179" s="265"/>
      <c r="B179" s="1539"/>
      <c r="C179" s="1955"/>
      <c r="D179" s="1539" t="s">
        <v>4714</v>
      </c>
      <c r="E179" s="1567">
        <v>1061747857</v>
      </c>
      <c r="F179" s="1539" t="s">
        <v>4715</v>
      </c>
      <c r="G179" s="1567"/>
      <c r="H179" s="1567"/>
      <c r="I179" s="1567" t="s">
        <v>4345</v>
      </c>
      <c r="J179" s="217" t="s">
        <v>4716</v>
      </c>
      <c r="K179" s="948" t="s">
        <v>4717</v>
      </c>
      <c r="L179" s="217" t="s">
        <v>4718</v>
      </c>
      <c r="M179" s="1560"/>
      <c r="N179" s="1560"/>
      <c r="O179" s="1560"/>
      <c r="P179" s="1560"/>
      <c r="Q179" s="1560"/>
    </row>
    <row r="180" spans="1:17" ht="135">
      <c r="A180" s="265"/>
      <c r="B180" s="1539"/>
      <c r="C180" s="1955"/>
      <c r="D180" s="1539"/>
      <c r="E180" s="1567"/>
      <c r="F180" s="1539"/>
      <c r="G180" s="1567"/>
      <c r="H180" s="1567"/>
      <c r="I180" s="1567"/>
      <c r="J180" s="217" t="s">
        <v>4719</v>
      </c>
      <c r="K180" s="948" t="s">
        <v>4720</v>
      </c>
      <c r="L180" s="217" t="s">
        <v>4721</v>
      </c>
      <c r="M180" s="1562"/>
      <c r="N180" s="1562"/>
      <c r="O180" s="1562"/>
      <c r="P180" s="1562"/>
      <c r="Q180" s="1562"/>
    </row>
    <row r="181" spans="1:17" ht="30">
      <c r="A181" s="265"/>
      <c r="B181" s="1539"/>
      <c r="C181" s="1955"/>
      <c r="D181" s="1560" t="s">
        <v>4722</v>
      </c>
      <c r="E181" s="1560">
        <v>25313208</v>
      </c>
      <c r="F181" s="1560" t="s">
        <v>4688</v>
      </c>
      <c r="G181" s="1560" t="s">
        <v>4395</v>
      </c>
      <c r="H181" s="1560" t="s">
        <v>4723</v>
      </c>
      <c r="I181" s="1560" t="s">
        <v>4345</v>
      </c>
      <c r="J181" s="217" t="s">
        <v>4724</v>
      </c>
      <c r="K181" s="948" t="s">
        <v>4725</v>
      </c>
      <c r="L181" s="217" t="s">
        <v>4703</v>
      </c>
      <c r="M181" s="1560"/>
      <c r="N181" s="1560"/>
      <c r="O181" s="1560"/>
      <c r="P181" s="1539"/>
      <c r="Q181" s="1539"/>
    </row>
    <row r="182" spans="1:17">
      <c r="A182" s="265"/>
      <c r="B182" s="1539"/>
      <c r="C182" s="1955"/>
      <c r="D182" s="1561"/>
      <c r="E182" s="1561"/>
      <c r="F182" s="1561" t="s">
        <v>4726</v>
      </c>
      <c r="G182" s="1561" t="s">
        <v>4727</v>
      </c>
      <c r="H182" s="1561" t="s">
        <v>4728</v>
      </c>
      <c r="I182" s="1561"/>
      <c r="J182" s="217" t="s">
        <v>4729</v>
      </c>
      <c r="K182" s="948" t="s">
        <v>2911</v>
      </c>
      <c r="L182" s="217" t="s">
        <v>4730</v>
      </c>
      <c r="M182" s="1561"/>
      <c r="N182" s="1561"/>
      <c r="O182" s="1561"/>
      <c r="P182" s="1539"/>
      <c r="Q182" s="1539"/>
    </row>
    <row r="183" spans="1:17" ht="30">
      <c r="A183" s="265"/>
      <c r="B183" s="1539"/>
      <c r="C183" s="1955"/>
      <c r="D183" s="1561"/>
      <c r="E183" s="1561"/>
      <c r="F183" s="1561"/>
      <c r="G183" s="1561"/>
      <c r="H183" s="1561"/>
      <c r="I183" s="1561"/>
      <c r="J183" s="217" t="s">
        <v>4731</v>
      </c>
      <c r="K183" s="948" t="s">
        <v>4732</v>
      </c>
      <c r="L183" s="217" t="s">
        <v>4733</v>
      </c>
      <c r="M183" s="1561"/>
      <c r="N183" s="1561"/>
      <c r="O183" s="1561"/>
      <c r="P183" s="1539"/>
      <c r="Q183" s="1539"/>
    </row>
    <row r="184" spans="1:17" ht="45">
      <c r="A184" s="265"/>
      <c r="B184" s="1539"/>
      <c r="C184" s="1955"/>
      <c r="D184" s="1561"/>
      <c r="E184" s="1561"/>
      <c r="F184" s="1561"/>
      <c r="G184" s="1561"/>
      <c r="H184" s="1561"/>
      <c r="I184" s="1561"/>
      <c r="J184" s="217" t="s">
        <v>4734</v>
      </c>
      <c r="K184" s="948" t="s">
        <v>4735</v>
      </c>
      <c r="L184" s="217" t="s">
        <v>4736</v>
      </c>
      <c r="M184" s="1561"/>
      <c r="N184" s="1561"/>
      <c r="O184" s="1561"/>
      <c r="P184" s="1539"/>
      <c r="Q184" s="1539"/>
    </row>
    <row r="185" spans="1:17" ht="30">
      <c r="A185" s="265"/>
      <c r="B185" s="1539"/>
      <c r="C185" s="1955"/>
      <c r="D185" s="1562"/>
      <c r="E185" s="1562"/>
      <c r="F185" s="1562"/>
      <c r="G185" s="1562"/>
      <c r="H185" s="1562"/>
      <c r="I185" s="1562"/>
      <c r="J185" s="217" t="s">
        <v>4737</v>
      </c>
      <c r="K185" s="948" t="s">
        <v>4738</v>
      </c>
      <c r="L185" s="217" t="s">
        <v>4739</v>
      </c>
      <c r="M185" s="1562"/>
      <c r="N185" s="1562"/>
      <c r="O185" s="1562"/>
      <c r="P185" s="1539"/>
      <c r="Q185" s="1539"/>
    </row>
    <row r="186" spans="1:17" ht="30">
      <c r="A186" s="265"/>
      <c r="B186" s="1539"/>
      <c r="C186" s="1955"/>
      <c r="D186" s="1567" t="s">
        <v>4740</v>
      </c>
      <c r="E186" s="1560">
        <v>1061724553</v>
      </c>
      <c r="F186" s="1539" t="s">
        <v>101</v>
      </c>
      <c r="G186" s="1539" t="s">
        <v>4474</v>
      </c>
      <c r="H186" s="1567" t="s">
        <v>4741</v>
      </c>
      <c r="I186" s="1567" t="s">
        <v>4345</v>
      </c>
      <c r="J186" s="217" t="s">
        <v>4742</v>
      </c>
      <c r="K186" s="948" t="s">
        <v>4743</v>
      </c>
      <c r="L186" s="217" t="s">
        <v>4511</v>
      </c>
      <c r="M186" s="1567"/>
      <c r="N186" s="1567"/>
      <c r="O186" s="1567"/>
      <c r="P186" s="1539"/>
      <c r="Q186" s="1539"/>
    </row>
    <row r="187" spans="1:17" ht="105">
      <c r="A187" s="265"/>
      <c r="B187" s="1539"/>
      <c r="C187" s="1955"/>
      <c r="D187" s="1567"/>
      <c r="E187" s="1562"/>
      <c r="F187" s="1539"/>
      <c r="G187" s="1539"/>
      <c r="H187" s="1567"/>
      <c r="I187" s="1567"/>
      <c r="J187" s="217" t="s">
        <v>4665</v>
      </c>
      <c r="K187" s="948" t="s">
        <v>4744</v>
      </c>
      <c r="L187" s="217" t="s">
        <v>4686</v>
      </c>
      <c r="M187" s="1567"/>
      <c r="N187" s="1567"/>
      <c r="O187" s="1567"/>
      <c r="P187" s="1767"/>
      <c r="Q187" s="1768"/>
    </row>
    <row r="188" spans="1:17">
      <c r="A188" s="265"/>
      <c r="B188" s="1539"/>
      <c r="C188" s="1955"/>
      <c r="D188" s="1539" t="s">
        <v>4745</v>
      </c>
      <c r="E188" s="1560">
        <v>1061755289</v>
      </c>
      <c r="F188" s="1565" t="s">
        <v>4746</v>
      </c>
      <c r="G188" s="1560" t="s">
        <v>4747</v>
      </c>
      <c r="H188" s="1560" t="s">
        <v>4748</v>
      </c>
      <c r="I188" s="1560" t="s">
        <v>4345</v>
      </c>
      <c r="J188" s="217" t="s">
        <v>196</v>
      </c>
      <c r="K188" s="948" t="s">
        <v>4749</v>
      </c>
      <c r="L188" s="217" t="s">
        <v>4750</v>
      </c>
      <c r="M188" s="1271"/>
      <c r="N188" s="1271"/>
      <c r="O188" s="265"/>
      <c r="P188" s="1767"/>
      <c r="Q188" s="1768"/>
    </row>
    <row r="189" spans="1:17" ht="30">
      <c r="A189" s="265"/>
      <c r="B189" s="1539"/>
      <c r="C189" s="1955"/>
      <c r="D189" s="1539"/>
      <c r="E189" s="1561"/>
      <c r="F189" s="1563"/>
      <c r="G189" s="1561"/>
      <c r="H189" s="1561"/>
      <c r="I189" s="1561"/>
      <c r="J189" s="217" t="s">
        <v>4751</v>
      </c>
      <c r="K189" s="948" t="s">
        <v>4752</v>
      </c>
      <c r="L189" s="1253" t="s">
        <v>4753</v>
      </c>
      <c r="M189" s="1560"/>
      <c r="N189" s="1560"/>
      <c r="O189" s="1560"/>
      <c r="P189" s="1539"/>
      <c r="Q189" s="1539"/>
    </row>
    <row r="190" spans="1:17" ht="30">
      <c r="A190" s="265"/>
      <c r="B190" s="1539"/>
      <c r="C190" s="1955"/>
      <c r="D190" s="1539"/>
      <c r="E190" s="1561"/>
      <c r="F190" s="1563"/>
      <c r="G190" s="1561"/>
      <c r="H190" s="1561"/>
      <c r="I190" s="1561"/>
      <c r="J190" s="217" t="s">
        <v>4754</v>
      </c>
      <c r="K190" s="948" t="s">
        <v>4755</v>
      </c>
      <c r="L190" s="217" t="s">
        <v>4756</v>
      </c>
      <c r="M190" s="1561"/>
      <c r="N190" s="1561"/>
      <c r="O190" s="1561"/>
      <c r="P190" s="1539"/>
      <c r="Q190" s="1539"/>
    </row>
    <row r="191" spans="1:17">
      <c r="A191" s="265"/>
      <c r="B191" s="1539"/>
      <c r="C191" s="1955"/>
      <c r="D191" s="1539"/>
      <c r="E191" s="1562"/>
      <c r="F191" s="1564"/>
      <c r="G191" s="1562"/>
      <c r="H191" s="1562"/>
      <c r="I191" s="1562"/>
      <c r="J191" s="217" t="s">
        <v>4661</v>
      </c>
      <c r="K191" s="948" t="s">
        <v>4757</v>
      </c>
      <c r="L191" s="217" t="s">
        <v>4758</v>
      </c>
      <c r="M191" s="1562"/>
      <c r="N191" s="1562"/>
      <c r="O191" s="1562"/>
      <c r="P191" s="1539"/>
      <c r="Q191" s="1539"/>
    </row>
    <row r="192" spans="1:17" ht="30">
      <c r="A192" s="265"/>
      <c r="B192" s="1539"/>
      <c r="C192" s="1955"/>
      <c r="D192" s="1560" t="s">
        <v>4759</v>
      </c>
      <c r="E192" s="1560">
        <v>10544874</v>
      </c>
      <c r="F192" s="1565" t="s">
        <v>4760</v>
      </c>
      <c r="G192" s="1560" t="s">
        <v>4761</v>
      </c>
      <c r="H192" s="1560" t="s">
        <v>4762</v>
      </c>
      <c r="I192" s="1560" t="s">
        <v>4345</v>
      </c>
      <c r="J192" s="217" t="s">
        <v>4763</v>
      </c>
      <c r="K192" s="948" t="s">
        <v>4764</v>
      </c>
      <c r="L192" s="217" t="s">
        <v>4765</v>
      </c>
      <c r="M192" s="1560"/>
      <c r="N192" s="1560"/>
      <c r="O192" s="1560"/>
      <c r="P192" s="1539"/>
      <c r="Q192" s="1539"/>
    </row>
    <row r="193" spans="1:26" ht="45">
      <c r="A193" s="265"/>
      <c r="B193" s="1539"/>
      <c r="C193" s="1955"/>
      <c r="D193" s="1562"/>
      <c r="E193" s="1562"/>
      <c r="F193" s="1564"/>
      <c r="G193" s="1562"/>
      <c r="H193" s="1562"/>
      <c r="I193" s="1562"/>
      <c r="J193" s="217" t="s">
        <v>4766</v>
      </c>
      <c r="K193" s="948" t="s">
        <v>4767</v>
      </c>
      <c r="L193" s="217" t="s">
        <v>4768</v>
      </c>
      <c r="M193" s="1562"/>
      <c r="N193" s="1562"/>
      <c r="O193" s="1562"/>
      <c r="P193" s="1539"/>
      <c r="Q193" s="1539"/>
    </row>
    <row r="194" spans="1:26" ht="30">
      <c r="A194" s="265"/>
      <c r="B194" s="1539"/>
      <c r="C194" s="1955"/>
      <c r="D194" s="1539" t="s">
        <v>4769</v>
      </c>
      <c r="E194" s="1567">
        <v>1061705235</v>
      </c>
      <c r="F194" s="1539" t="s">
        <v>4770</v>
      </c>
      <c r="G194" s="1567" t="s">
        <v>196</v>
      </c>
      <c r="H194" s="1567" t="s">
        <v>4748</v>
      </c>
      <c r="I194" s="1567" t="s">
        <v>4345</v>
      </c>
      <c r="J194" s="217" t="s">
        <v>4771</v>
      </c>
      <c r="K194" s="948" t="s">
        <v>4755</v>
      </c>
      <c r="L194" s="217" t="s">
        <v>4772</v>
      </c>
      <c r="M194" s="1560"/>
      <c r="N194" s="1560"/>
      <c r="O194" s="1560"/>
      <c r="P194" s="1539"/>
      <c r="Q194" s="1539"/>
    </row>
    <row r="195" spans="1:26">
      <c r="A195" s="265"/>
      <c r="B195" s="1539"/>
      <c r="C195" s="1955"/>
      <c r="D195" s="1539"/>
      <c r="E195" s="1567"/>
      <c r="F195" s="1539"/>
      <c r="G195" s="1567"/>
      <c r="H195" s="1567"/>
      <c r="I195" s="1567"/>
      <c r="J195" s="217" t="s">
        <v>4661</v>
      </c>
      <c r="K195" s="948" t="s">
        <v>4773</v>
      </c>
      <c r="L195" s="217" t="s">
        <v>4758</v>
      </c>
      <c r="M195" s="1562"/>
      <c r="N195" s="1562"/>
      <c r="O195" s="1562"/>
      <c r="P195" s="1539"/>
      <c r="Q195" s="1539"/>
    </row>
    <row r="196" spans="1:26">
      <c r="B196" s="399"/>
      <c r="D196" s="248"/>
      <c r="E196" s="248"/>
      <c r="F196" s="809"/>
      <c r="G196" s="248"/>
      <c r="H196" s="248"/>
      <c r="I196" s="248"/>
      <c r="K196" s="331"/>
      <c r="L196" s="949"/>
      <c r="M196" s="248"/>
      <c r="N196" s="248"/>
    </row>
    <row r="197" spans="1:26" ht="15.75" thickBot="1">
      <c r="B197" s="399"/>
      <c r="K197" s="331"/>
      <c r="L197" s="949"/>
    </row>
    <row r="198" spans="1:26" ht="27" thickBot="1">
      <c r="B198" s="1771" t="s">
        <v>139</v>
      </c>
      <c r="C198" s="1772"/>
      <c r="D198" s="1772"/>
      <c r="E198" s="1772"/>
      <c r="F198" s="1772"/>
      <c r="G198" s="1772"/>
      <c r="H198" s="1772"/>
      <c r="I198" s="1772"/>
      <c r="J198" s="1772"/>
      <c r="K198" s="1772"/>
      <c r="L198" s="1772"/>
      <c r="M198" s="1772"/>
      <c r="N198" s="1773"/>
    </row>
    <row r="201" spans="1:26" ht="30">
      <c r="B201" s="22" t="s">
        <v>17</v>
      </c>
      <c r="C201" s="22" t="s">
        <v>1064</v>
      </c>
      <c r="D201" s="1522" t="s">
        <v>79</v>
      </c>
      <c r="E201" s="1523"/>
    </row>
    <row r="202" spans="1:26">
      <c r="B202" s="217" t="s">
        <v>331</v>
      </c>
      <c r="C202" s="1313" t="s">
        <v>18</v>
      </c>
      <c r="D202" s="1780"/>
      <c r="E202" s="1780"/>
    </row>
    <row r="205" spans="1:26" ht="26.25">
      <c r="B205" s="1760" t="s">
        <v>141</v>
      </c>
      <c r="C205" s="1761"/>
      <c r="D205" s="1761"/>
      <c r="E205" s="1761"/>
      <c r="F205" s="1761"/>
      <c r="G205" s="1761"/>
      <c r="H205" s="1761"/>
      <c r="I205" s="1761"/>
      <c r="J205" s="1761"/>
      <c r="K205" s="1761"/>
      <c r="L205" s="1761"/>
      <c r="M205" s="1761"/>
      <c r="N205" s="1761"/>
      <c r="O205" s="1761"/>
      <c r="P205" s="1761"/>
    </row>
    <row r="206" spans="1:26" s="248" customFormat="1">
      <c r="B206" s="236"/>
      <c r="C206" s="236"/>
      <c r="D206" s="236"/>
      <c r="E206" s="236"/>
      <c r="F206" s="331"/>
      <c r="G206" s="236"/>
      <c r="H206" s="236"/>
      <c r="I206" s="236"/>
      <c r="J206" s="331"/>
      <c r="K206" s="236"/>
      <c r="L206" s="331"/>
      <c r="M206" s="236"/>
      <c r="N206" s="236"/>
      <c r="O206" s="236"/>
      <c r="P206" s="236"/>
      <c r="Q206" s="236"/>
    </row>
    <row r="207" spans="1:26" s="1263" customFormat="1" ht="15.75" thickBot="1">
      <c r="A207" s="1311"/>
      <c r="B207" s="236"/>
      <c r="C207" s="236"/>
      <c r="D207" s="236"/>
      <c r="E207" s="236"/>
      <c r="F207" s="331"/>
      <c r="G207" s="236"/>
      <c r="H207" s="236"/>
      <c r="I207" s="236"/>
      <c r="J207" s="331"/>
      <c r="K207" s="236"/>
      <c r="L207" s="331"/>
      <c r="M207" s="236"/>
      <c r="N207" s="236"/>
      <c r="O207" s="236"/>
      <c r="P207" s="236"/>
      <c r="Q207" s="236"/>
      <c r="R207" s="279"/>
      <c r="S207" s="279"/>
      <c r="T207" s="279"/>
      <c r="U207" s="279"/>
      <c r="V207" s="279"/>
      <c r="W207" s="279"/>
      <c r="X207" s="279"/>
      <c r="Y207" s="279"/>
      <c r="Z207" s="279"/>
    </row>
    <row r="208" spans="1:26" s="1263" customFormat="1" ht="27" thickBot="1">
      <c r="A208" s="1311"/>
      <c r="B208" s="1771" t="s">
        <v>142</v>
      </c>
      <c r="C208" s="1772"/>
      <c r="D208" s="1772"/>
      <c r="E208" s="1772"/>
      <c r="F208" s="1772"/>
      <c r="G208" s="1772"/>
      <c r="H208" s="1772"/>
      <c r="I208" s="1772"/>
      <c r="J208" s="1772"/>
      <c r="K208" s="1772"/>
      <c r="L208" s="1772"/>
      <c r="M208" s="1772"/>
      <c r="N208" s="1773"/>
      <c r="O208" s="236"/>
      <c r="P208" s="236"/>
      <c r="Q208" s="236"/>
      <c r="R208" s="279"/>
      <c r="S208" s="279"/>
      <c r="T208" s="279"/>
      <c r="U208" s="279"/>
      <c r="V208" s="279"/>
      <c r="W208" s="279"/>
      <c r="X208" s="279"/>
      <c r="Y208" s="279"/>
      <c r="Z208" s="279"/>
    </row>
    <row r="209" spans="1:26" s="1263" customFormat="1">
      <c r="A209" s="1311"/>
      <c r="B209" s="236"/>
      <c r="C209" s="236"/>
      <c r="D209" s="236"/>
      <c r="E209" s="236"/>
      <c r="F209" s="331"/>
      <c r="G209" s="236"/>
      <c r="H209" s="236"/>
      <c r="I209" s="236"/>
      <c r="J209" s="331"/>
      <c r="K209" s="236"/>
      <c r="L209" s="331"/>
      <c r="M209" s="236"/>
      <c r="N209" s="236"/>
      <c r="O209" s="236"/>
      <c r="P209" s="236"/>
      <c r="Q209" s="236"/>
      <c r="R209" s="279"/>
      <c r="S209" s="279"/>
      <c r="T209" s="279"/>
      <c r="U209" s="279"/>
      <c r="V209" s="279"/>
      <c r="W209" s="279"/>
      <c r="X209" s="279"/>
      <c r="Y209" s="279"/>
      <c r="Z209" s="279"/>
    </row>
    <row r="210" spans="1:26" s="1263" customFormat="1" ht="15.75" thickBot="1">
      <c r="A210" s="1311"/>
      <c r="B210" s="236"/>
      <c r="C210" s="236"/>
      <c r="D210" s="236"/>
      <c r="E210" s="236"/>
      <c r="F210" s="331"/>
      <c r="G210" s="236"/>
      <c r="H210" s="236"/>
      <c r="I210" s="236"/>
      <c r="J210" s="331"/>
      <c r="K210" s="236"/>
      <c r="L210" s="331"/>
      <c r="M210" s="10"/>
      <c r="N210" s="10"/>
      <c r="O210" s="236"/>
      <c r="P210" s="236"/>
      <c r="Q210" s="236"/>
      <c r="R210" s="279"/>
      <c r="S210" s="279"/>
      <c r="T210" s="279"/>
      <c r="U210" s="279"/>
      <c r="V210" s="279"/>
      <c r="W210" s="279"/>
      <c r="X210" s="279"/>
      <c r="Y210" s="279"/>
      <c r="Z210" s="279"/>
    </row>
    <row r="211" spans="1:26" s="1263" customFormat="1" ht="60">
      <c r="A211" s="1311"/>
      <c r="B211" s="11" t="s">
        <v>33</v>
      </c>
      <c r="C211" s="11" t="s">
        <v>34</v>
      </c>
      <c r="D211" s="11" t="s">
        <v>35</v>
      </c>
      <c r="E211" s="11" t="s">
        <v>36</v>
      </c>
      <c r="F211" s="11" t="s">
        <v>37</v>
      </c>
      <c r="G211" s="11" t="s">
        <v>38</v>
      </c>
      <c r="H211" s="11" t="s">
        <v>39</v>
      </c>
      <c r="I211" s="11" t="s">
        <v>40</v>
      </c>
      <c r="J211" s="11" t="s">
        <v>41</v>
      </c>
      <c r="K211" s="11" t="s">
        <v>42</v>
      </c>
      <c r="L211" s="11" t="s">
        <v>43</v>
      </c>
      <c r="M211" s="12" t="s">
        <v>44</v>
      </c>
      <c r="N211" s="11" t="s">
        <v>45</v>
      </c>
      <c r="O211" s="11" t="s">
        <v>46</v>
      </c>
      <c r="P211" s="13" t="s">
        <v>47</v>
      </c>
      <c r="Q211" s="13" t="s">
        <v>48</v>
      </c>
      <c r="R211" s="279"/>
      <c r="S211" s="279"/>
      <c r="T211" s="279"/>
      <c r="U211" s="279"/>
      <c r="V211" s="279"/>
      <c r="W211" s="279"/>
      <c r="X211" s="279"/>
      <c r="Y211" s="279"/>
      <c r="Z211" s="279"/>
    </row>
    <row r="212" spans="1:26" s="1263" customFormat="1" ht="45">
      <c r="A212" s="1311"/>
      <c r="B212" s="17" t="s">
        <v>4331</v>
      </c>
      <c r="C212" s="17" t="s">
        <v>4331</v>
      </c>
      <c r="D212" s="536" t="s">
        <v>4332</v>
      </c>
      <c r="E212" s="303" t="s">
        <v>4333</v>
      </c>
      <c r="F212" s="281" t="s">
        <v>18</v>
      </c>
      <c r="G212" s="274" t="s">
        <v>51</v>
      </c>
      <c r="H212" s="275">
        <v>41052</v>
      </c>
      <c r="I212" s="275">
        <v>41257</v>
      </c>
      <c r="J212" s="937" t="s">
        <v>19</v>
      </c>
      <c r="K212" s="277">
        <v>0</v>
      </c>
      <c r="L212" s="277">
        <f t="shared" ref="L212:L217" si="0">DAYS360(H212,I212)/30</f>
        <v>6.7</v>
      </c>
      <c r="M212" s="523">
        <v>106</v>
      </c>
      <c r="N212" s="277" t="s">
        <v>51</v>
      </c>
      <c r="O212" s="938">
        <v>139863040</v>
      </c>
      <c r="P212" s="523">
        <v>39</v>
      </c>
      <c r="Q212" s="1956" t="s">
        <v>6864</v>
      </c>
      <c r="R212" s="279"/>
      <c r="S212" s="279"/>
      <c r="T212" s="279"/>
      <c r="U212" s="279"/>
      <c r="V212" s="279"/>
      <c r="W212" s="279"/>
      <c r="X212" s="279"/>
      <c r="Y212" s="279"/>
      <c r="Z212" s="279"/>
    </row>
    <row r="213" spans="1:26" s="1263" customFormat="1" ht="45">
      <c r="A213" s="1311"/>
      <c r="B213" s="17" t="s">
        <v>4331</v>
      </c>
      <c r="C213" s="17" t="s">
        <v>4331</v>
      </c>
      <c r="D213" s="536" t="s">
        <v>4332</v>
      </c>
      <c r="E213" s="303" t="s">
        <v>4334</v>
      </c>
      <c r="F213" s="281" t="s">
        <v>18</v>
      </c>
      <c r="G213" s="274" t="s">
        <v>51</v>
      </c>
      <c r="H213" s="275">
        <v>41376</v>
      </c>
      <c r="I213" s="275">
        <v>41576</v>
      </c>
      <c r="J213" s="937" t="s">
        <v>19</v>
      </c>
      <c r="K213" s="277">
        <v>0</v>
      </c>
      <c r="L213" s="277">
        <f t="shared" si="0"/>
        <v>6.5666666666666664</v>
      </c>
      <c r="M213" s="523">
        <v>97</v>
      </c>
      <c r="N213" s="277" t="s">
        <v>51</v>
      </c>
      <c r="O213" s="938">
        <v>142980390</v>
      </c>
      <c r="P213" s="523">
        <v>40</v>
      </c>
      <c r="Q213" s="1957"/>
      <c r="R213" s="279"/>
      <c r="S213" s="279"/>
      <c r="T213" s="279"/>
      <c r="U213" s="279"/>
      <c r="V213" s="279"/>
      <c r="W213" s="279"/>
      <c r="X213" s="279"/>
      <c r="Y213" s="279"/>
      <c r="Z213" s="279"/>
    </row>
    <row r="214" spans="1:26" s="1263" customFormat="1" ht="45">
      <c r="A214" s="284"/>
      <c r="B214" s="17" t="s">
        <v>4331</v>
      </c>
      <c r="C214" s="17" t="s">
        <v>4331</v>
      </c>
      <c r="D214" s="536" t="s">
        <v>4332</v>
      </c>
      <c r="E214" s="303" t="s">
        <v>4774</v>
      </c>
      <c r="F214" s="281" t="s">
        <v>18</v>
      </c>
      <c r="G214" s="274" t="s">
        <v>51</v>
      </c>
      <c r="H214" s="275">
        <v>41739</v>
      </c>
      <c r="I214" s="275">
        <v>41912</v>
      </c>
      <c r="J214" s="937" t="s">
        <v>19</v>
      </c>
      <c r="K214" s="277">
        <v>0</v>
      </c>
      <c r="L214" s="277">
        <f t="shared" si="0"/>
        <v>5.666666666666667</v>
      </c>
      <c r="M214" s="523">
        <v>97</v>
      </c>
      <c r="N214" s="277" t="s">
        <v>51</v>
      </c>
      <c r="O214" s="938">
        <v>153276942</v>
      </c>
      <c r="P214" s="523">
        <v>41</v>
      </c>
      <c r="Q214" s="1957"/>
      <c r="R214" s="279"/>
      <c r="S214" s="279"/>
      <c r="T214" s="279"/>
      <c r="U214" s="279"/>
      <c r="V214" s="279"/>
      <c r="W214" s="279"/>
      <c r="X214" s="279"/>
      <c r="Y214" s="279"/>
      <c r="Z214" s="279"/>
    </row>
    <row r="215" spans="1:26" s="1263" customFormat="1" ht="58.5" customHeight="1">
      <c r="A215" s="284"/>
      <c r="B215" s="17" t="s">
        <v>4331</v>
      </c>
      <c r="C215" s="17" t="s">
        <v>4331</v>
      </c>
      <c r="D215" s="17" t="s">
        <v>4336</v>
      </c>
      <c r="E215" s="939">
        <v>7</v>
      </c>
      <c r="F215" s="281" t="s">
        <v>18</v>
      </c>
      <c r="G215" s="274" t="s">
        <v>51</v>
      </c>
      <c r="H215" s="670">
        <v>40571</v>
      </c>
      <c r="I215" s="275">
        <v>40936</v>
      </c>
      <c r="J215" s="937" t="s">
        <v>19</v>
      </c>
      <c r="K215" s="277"/>
      <c r="L215" s="277">
        <f t="shared" si="0"/>
        <v>12</v>
      </c>
      <c r="M215" s="523">
        <v>8</v>
      </c>
      <c r="N215" s="277" t="s">
        <v>51</v>
      </c>
      <c r="O215" s="938">
        <v>10000000</v>
      </c>
      <c r="P215" s="523">
        <v>43</v>
      </c>
      <c r="Q215" s="1957"/>
    </row>
    <row r="216" spans="1:26" ht="65.25" customHeight="1">
      <c r="A216" s="284"/>
      <c r="B216" s="17" t="s">
        <v>4331</v>
      </c>
      <c r="C216" s="17" t="s">
        <v>4331</v>
      </c>
      <c r="D216" s="17" t="s">
        <v>4336</v>
      </c>
      <c r="E216" s="940">
        <v>0.1</v>
      </c>
      <c r="F216" s="281" t="s">
        <v>18</v>
      </c>
      <c r="G216" s="274" t="s">
        <v>51</v>
      </c>
      <c r="H216" s="275">
        <v>40940</v>
      </c>
      <c r="I216" s="670">
        <v>41306</v>
      </c>
      <c r="J216" s="937" t="s">
        <v>19</v>
      </c>
      <c r="K216" s="277">
        <v>0</v>
      </c>
      <c r="L216" s="277">
        <f t="shared" si="0"/>
        <v>12</v>
      </c>
      <c r="M216" s="277">
        <v>8</v>
      </c>
      <c r="N216" s="277" t="s">
        <v>51</v>
      </c>
      <c r="O216" s="938">
        <v>10000000</v>
      </c>
      <c r="P216" s="523">
        <v>44</v>
      </c>
      <c r="Q216" s="1958"/>
    </row>
    <row r="217" spans="1:26">
      <c r="B217" s="15"/>
      <c r="C217" s="16"/>
      <c r="D217" s="15"/>
      <c r="E217" s="303"/>
      <c r="F217" s="281"/>
      <c r="G217" s="281"/>
      <c r="H217" s="281"/>
      <c r="I217" s="276"/>
      <c r="J217" s="276"/>
      <c r="K217" s="276"/>
      <c r="L217" s="277">
        <f t="shared" si="0"/>
        <v>0</v>
      </c>
      <c r="M217" s="277"/>
      <c r="N217" s="277"/>
      <c r="O217" s="523"/>
      <c r="P217" s="523"/>
      <c r="Q217" s="323"/>
    </row>
    <row r="218" spans="1:26">
      <c r="B218" s="17" t="s">
        <v>29</v>
      </c>
      <c r="C218" s="16"/>
      <c r="D218" s="15"/>
      <c r="E218" s="303"/>
      <c r="F218" s="281"/>
      <c r="G218" s="281"/>
      <c r="H218" s="281"/>
      <c r="I218" s="276"/>
      <c r="J218" s="276"/>
      <c r="K218" s="282">
        <f>SUM(K212:K217)</f>
        <v>0</v>
      </c>
      <c r="L218" s="282">
        <f>SUM(L212:L217)</f>
        <v>42.933333333333337</v>
      </c>
      <c r="M218" s="283">
        <f>SUM(M212:M217)</f>
        <v>316</v>
      </c>
      <c r="N218" s="282">
        <f>SUM(N212:N217)</f>
        <v>0</v>
      </c>
      <c r="O218" s="523"/>
      <c r="P218" s="523"/>
      <c r="Q218" s="18"/>
    </row>
    <row r="219" spans="1:26">
      <c r="B219" s="284"/>
      <c r="C219" s="284"/>
      <c r="D219" s="284"/>
      <c r="E219" s="285"/>
      <c r="F219" s="828"/>
      <c r="G219" s="284"/>
      <c r="H219" s="284"/>
      <c r="I219" s="284"/>
      <c r="J219" s="828"/>
      <c r="K219" s="284"/>
      <c r="L219" s="828"/>
      <c r="M219" s="284"/>
      <c r="N219" s="284"/>
      <c r="O219" s="284"/>
      <c r="P219" s="284"/>
    </row>
    <row r="220" spans="1:26" ht="18.75">
      <c r="B220" s="19" t="s">
        <v>156</v>
      </c>
      <c r="C220" s="304">
        <f>+K218</f>
        <v>0</v>
      </c>
      <c r="H220" s="287"/>
      <c r="I220" s="287"/>
      <c r="J220" s="830"/>
      <c r="K220" s="287"/>
      <c r="L220" s="830"/>
      <c r="M220" s="287"/>
      <c r="N220" s="284"/>
      <c r="O220" s="284"/>
      <c r="P220" s="284"/>
    </row>
    <row r="222" spans="1:26" ht="15.75" thickBot="1"/>
    <row r="223" spans="1:26" ht="30.75" thickBot="1">
      <c r="B223" s="24" t="s">
        <v>157</v>
      </c>
      <c r="C223" s="25" t="s">
        <v>158</v>
      </c>
      <c r="D223" s="24" t="s">
        <v>28</v>
      </c>
      <c r="E223" s="25" t="s">
        <v>159</v>
      </c>
    </row>
    <row r="224" spans="1:26">
      <c r="B224" s="305" t="s">
        <v>160</v>
      </c>
      <c r="C224" s="306">
        <v>20</v>
      </c>
      <c r="D224" s="306">
        <v>0</v>
      </c>
      <c r="E224" s="1781">
        <f>+D224+D225+D226</f>
        <v>0</v>
      </c>
    </row>
    <row r="225" spans="2:17">
      <c r="B225" s="305" t="s">
        <v>161</v>
      </c>
      <c r="C225" s="1369">
        <v>30</v>
      </c>
      <c r="D225" s="1271">
        <v>0</v>
      </c>
      <c r="E225" s="1561"/>
    </row>
    <row r="226" spans="2:17" ht="15.75" thickBot="1">
      <c r="B226" s="305" t="s">
        <v>162</v>
      </c>
      <c r="C226" s="307">
        <v>40</v>
      </c>
      <c r="D226" s="307">
        <v>0</v>
      </c>
      <c r="E226" s="1782"/>
    </row>
    <row r="228" spans="2:17" ht="15.75" thickBot="1"/>
    <row r="229" spans="2:17" ht="27" thickBot="1">
      <c r="B229" s="1771" t="s">
        <v>163</v>
      </c>
      <c r="C229" s="1772"/>
      <c r="D229" s="1772"/>
      <c r="E229" s="1772"/>
      <c r="F229" s="1772"/>
      <c r="G229" s="1772"/>
      <c r="H229" s="1772"/>
      <c r="I229" s="1772"/>
      <c r="J229" s="1772"/>
      <c r="K229" s="1772"/>
      <c r="L229" s="1772"/>
      <c r="M229" s="1772"/>
      <c r="N229" s="1773"/>
    </row>
    <row r="231" spans="2:17" ht="75">
      <c r="B231" s="1309" t="s">
        <v>88</v>
      </c>
      <c r="C231" s="1309" t="s">
        <v>89</v>
      </c>
      <c r="D231" s="1309" t="s">
        <v>90</v>
      </c>
      <c r="E231" s="1309" t="s">
        <v>91</v>
      </c>
      <c r="F231" s="1309" t="s">
        <v>92</v>
      </c>
      <c r="G231" s="1309" t="s">
        <v>93</v>
      </c>
      <c r="H231" s="1309" t="s">
        <v>94</v>
      </c>
      <c r="I231" s="1309" t="s">
        <v>95</v>
      </c>
      <c r="J231" s="1522" t="s">
        <v>164</v>
      </c>
      <c r="K231" s="1529"/>
      <c r="L231" s="1523"/>
      <c r="M231" s="1309" t="s">
        <v>97</v>
      </c>
      <c r="N231" s="1309" t="s">
        <v>992</v>
      </c>
      <c r="O231" s="1309" t="s">
        <v>993</v>
      </c>
      <c r="P231" s="1522" t="s">
        <v>79</v>
      </c>
      <c r="Q231" s="1523"/>
    </row>
    <row r="232" spans="2:17">
      <c r="B232" s="1565" t="s">
        <v>1661</v>
      </c>
      <c r="C232" s="1565" t="s">
        <v>1634</v>
      </c>
      <c r="D232" s="1565" t="s">
        <v>4775</v>
      </c>
      <c r="E232" s="1565">
        <v>1118533025</v>
      </c>
      <c r="F232" s="1565" t="s">
        <v>4776</v>
      </c>
      <c r="G232" s="1565" t="s">
        <v>4777</v>
      </c>
      <c r="H232" s="1565" t="s">
        <v>4778</v>
      </c>
      <c r="I232" s="1565" t="s">
        <v>4779</v>
      </c>
      <c r="J232" s="308" t="s">
        <v>4780</v>
      </c>
      <c r="K232" s="290"/>
      <c r="L232" s="290"/>
      <c r="M232" s="1560" t="s">
        <v>5</v>
      </c>
      <c r="N232" s="1870" t="s">
        <v>5</v>
      </c>
      <c r="O232" s="1870" t="s">
        <v>5</v>
      </c>
      <c r="P232" s="1959" t="s">
        <v>5</v>
      </c>
      <c r="Q232" s="1960"/>
    </row>
    <row r="233" spans="2:17" ht="30">
      <c r="B233" s="1563"/>
      <c r="C233" s="1563"/>
      <c r="D233" s="1563"/>
      <c r="E233" s="1563"/>
      <c r="F233" s="1563"/>
      <c r="G233" s="1563"/>
      <c r="H233" s="1563"/>
      <c r="I233" s="1563"/>
      <c r="J233" s="308" t="s">
        <v>4781</v>
      </c>
      <c r="K233" s="290" t="s">
        <v>4782</v>
      </c>
      <c r="L233" s="290" t="s">
        <v>4783</v>
      </c>
      <c r="M233" s="1561"/>
      <c r="N233" s="1871"/>
      <c r="O233" s="1871"/>
      <c r="P233" s="1961"/>
      <c r="Q233" s="1962"/>
    </row>
    <row r="234" spans="2:17" ht="30">
      <c r="B234" s="1564"/>
      <c r="C234" s="1564"/>
      <c r="D234" s="1564"/>
      <c r="E234" s="1564"/>
      <c r="F234" s="1564"/>
      <c r="G234" s="1564"/>
      <c r="H234" s="1564"/>
      <c r="I234" s="1564"/>
      <c r="J234" s="308" t="s">
        <v>4784</v>
      </c>
      <c r="K234" s="290" t="s">
        <v>4785</v>
      </c>
      <c r="L234" s="290" t="s">
        <v>4786</v>
      </c>
      <c r="M234" s="1562"/>
      <c r="N234" s="1872"/>
      <c r="O234" s="1872"/>
      <c r="P234" s="1963"/>
      <c r="Q234" s="1964"/>
    </row>
    <row r="235" spans="2:17" ht="60">
      <c r="B235" s="1560" t="s">
        <v>1375</v>
      </c>
      <c r="C235" s="1560" t="s">
        <v>321</v>
      </c>
      <c r="D235" s="1565" t="s">
        <v>4787</v>
      </c>
      <c r="E235" s="1560">
        <v>1013581044</v>
      </c>
      <c r="F235" s="1560" t="s">
        <v>4788</v>
      </c>
      <c r="G235" s="1560"/>
      <c r="H235" s="1560"/>
      <c r="I235" s="1560" t="s">
        <v>4789</v>
      </c>
      <c r="J235" s="217" t="s">
        <v>4790</v>
      </c>
      <c r="K235" s="265"/>
      <c r="L235" s="217" t="s">
        <v>4791</v>
      </c>
      <c r="M235" s="1560" t="s">
        <v>18</v>
      </c>
      <c r="N235" s="1560" t="s">
        <v>19</v>
      </c>
      <c r="O235" s="1560" t="s">
        <v>18</v>
      </c>
      <c r="P235" s="1965" t="s">
        <v>4792</v>
      </c>
      <c r="Q235" s="1966"/>
    </row>
    <row r="236" spans="2:17">
      <c r="B236" s="1561"/>
      <c r="C236" s="1561"/>
      <c r="D236" s="1563"/>
      <c r="E236" s="1561"/>
      <c r="F236" s="1561"/>
      <c r="G236" s="1561"/>
      <c r="H236" s="1561"/>
      <c r="I236" s="1561"/>
      <c r="J236" s="217" t="s">
        <v>4793</v>
      </c>
      <c r="K236" s="265" t="s">
        <v>4794</v>
      </c>
      <c r="L236" s="217" t="s">
        <v>4795</v>
      </c>
      <c r="M236" s="1561"/>
      <c r="N236" s="1561"/>
      <c r="O236" s="1561"/>
      <c r="P236" s="1967"/>
      <c r="Q236" s="1968"/>
    </row>
    <row r="237" spans="2:17">
      <c r="B237" s="1561"/>
      <c r="C237" s="1561"/>
      <c r="D237" s="1563"/>
      <c r="E237" s="1561"/>
      <c r="F237" s="1561"/>
      <c r="G237" s="1561"/>
      <c r="H237" s="1561"/>
      <c r="I237" s="1561"/>
      <c r="J237" s="217" t="s">
        <v>4793</v>
      </c>
      <c r="K237" s="265" t="s">
        <v>4796</v>
      </c>
      <c r="L237" s="217" t="s">
        <v>4797</v>
      </c>
      <c r="M237" s="1561"/>
      <c r="N237" s="1561"/>
      <c r="O237" s="1561"/>
      <c r="P237" s="1967"/>
      <c r="Q237" s="1968"/>
    </row>
    <row r="238" spans="2:17">
      <c r="B238" s="1561"/>
      <c r="C238" s="1561"/>
      <c r="D238" s="1563"/>
      <c r="E238" s="1561"/>
      <c r="F238" s="1561"/>
      <c r="G238" s="1561"/>
      <c r="H238" s="1562"/>
      <c r="I238" s="1562"/>
      <c r="J238" s="217" t="s">
        <v>4798</v>
      </c>
      <c r="K238" s="265" t="s">
        <v>4799</v>
      </c>
      <c r="L238" s="217" t="s">
        <v>4800</v>
      </c>
      <c r="M238" s="1562"/>
      <c r="N238" s="1562"/>
      <c r="O238" s="1562"/>
      <c r="P238" s="1969"/>
      <c r="Q238" s="1970"/>
    </row>
    <row r="239" spans="2:17">
      <c r="B239" s="950"/>
      <c r="C239" s="950"/>
      <c r="D239" s="455"/>
      <c r="E239" s="950"/>
      <c r="F239" s="950"/>
      <c r="G239" s="950"/>
      <c r="H239" s="294"/>
      <c r="I239" s="294"/>
      <c r="J239" s="217"/>
      <c r="K239" s="265"/>
      <c r="L239" s="217"/>
      <c r="M239" s="294"/>
      <c r="N239" s="294"/>
      <c r="O239" s="294"/>
      <c r="P239" s="951"/>
      <c r="Q239" s="952"/>
    </row>
    <row r="240" spans="2:17">
      <c r="B240" s="953"/>
      <c r="C240" s="953"/>
      <c r="D240" s="954"/>
      <c r="E240" s="953"/>
      <c r="F240" s="953"/>
      <c r="G240" s="955"/>
      <c r="H240" s="783"/>
      <c r="I240" s="783"/>
      <c r="J240" s="456"/>
      <c r="K240" s="257"/>
      <c r="L240" s="456"/>
      <c r="M240" s="783"/>
      <c r="N240" s="783"/>
      <c r="O240" s="783"/>
      <c r="P240" s="783"/>
      <c r="Q240" s="783"/>
    </row>
    <row r="241" spans="2:12" ht="30">
      <c r="B241" s="1282" t="s">
        <v>17</v>
      </c>
      <c r="C241" s="1282" t="s">
        <v>157</v>
      </c>
      <c r="D241" s="458" t="s">
        <v>158</v>
      </c>
      <c r="E241" s="1282" t="s">
        <v>28</v>
      </c>
      <c r="F241" s="1309" t="s">
        <v>228</v>
      </c>
      <c r="G241" s="178"/>
    </row>
    <row r="242" spans="2:12" ht="108">
      <c r="B242" s="1783" t="s">
        <v>229</v>
      </c>
      <c r="C242" s="1312" t="s">
        <v>230</v>
      </c>
      <c r="D242" s="1271">
        <v>25</v>
      </c>
      <c r="E242" s="1313">
        <v>0</v>
      </c>
      <c r="F242" s="1873">
        <f>+E242+E243+E244</f>
        <v>0</v>
      </c>
      <c r="G242" s="27"/>
    </row>
    <row r="243" spans="2:12" ht="111" customHeight="1">
      <c r="B243" s="1783"/>
      <c r="C243" s="1312" t="s">
        <v>231</v>
      </c>
      <c r="D243" s="1253">
        <v>25</v>
      </c>
      <c r="E243" s="1313">
        <v>0</v>
      </c>
      <c r="F243" s="1874"/>
      <c r="G243" s="27"/>
    </row>
    <row r="244" spans="2:12" ht="83.25" customHeight="1">
      <c r="B244" s="1783"/>
      <c r="C244" s="1312" t="s">
        <v>232</v>
      </c>
      <c r="D244" s="1271">
        <v>10</v>
      </c>
      <c r="E244" s="1369">
        <v>0</v>
      </c>
      <c r="F244" s="1875"/>
      <c r="G244" s="27"/>
    </row>
    <row r="245" spans="2:12">
      <c r="C245"/>
    </row>
    <row r="248" spans="2:12">
      <c r="B248" s="8" t="s">
        <v>233</v>
      </c>
      <c r="F248" s="236"/>
      <c r="J248" s="236"/>
      <c r="L248" s="236"/>
    </row>
    <row r="251" spans="2:12">
      <c r="B251" s="264" t="s">
        <v>17</v>
      </c>
      <c r="C251" s="264" t="s">
        <v>27</v>
      </c>
      <c r="D251" s="1283" t="s">
        <v>28</v>
      </c>
      <c r="E251" s="1283" t="s">
        <v>29</v>
      </c>
      <c r="F251" s="236"/>
      <c r="J251" s="236"/>
      <c r="L251" s="236"/>
    </row>
    <row r="252" spans="2:12" ht="28.5">
      <c r="B252" s="269" t="s">
        <v>1076</v>
      </c>
      <c r="C252" s="270">
        <v>40</v>
      </c>
      <c r="D252" s="1271">
        <f>+E224</f>
        <v>0</v>
      </c>
      <c r="E252" s="1560">
        <f>+D252+D253</f>
        <v>0</v>
      </c>
      <c r="F252" s="236"/>
      <c r="J252" s="236"/>
      <c r="L252" s="236"/>
    </row>
    <row r="253" spans="2:12" ht="42.75">
      <c r="B253" s="269" t="s">
        <v>1077</v>
      </c>
      <c r="C253" s="270">
        <v>60</v>
      </c>
      <c r="D253" s="1271">
        <f>+F242</f>
        <v>0</v>
      </c>
      <c r="E253" s="1562"/>
      <c r="F253" s="236"/>
      <c r="J253" s="236"/>
      <c r="L253" s="236"/>
    </row>
  </sheetData>
  <mergeCells count="454">
    <mergeCell ref="B242:B244"/>
    <mergeCell ref="F242:F244"/>
    <mergeCell ref="E252:E253"/>
    <mergeCell ref="H235:H238"/>
    <mergeCell ref="I235:I238"/>
    <mergeCell ref="M235:M238"/>
    <mergeCell ref="N235:N238"/>
    <mergeCell ref="O235:O238"/>
    <mergeCell ref="P235:Q238"/>
    <mergeCell ref="B235:B238"/>
    <mergeCell ref="C235:C238"/>
    <mergeCell ref="D235:D238"/>
    <mergeCell ref="E235:E238"/>
    <mergeCell ref="F235:F238"/>
    <mergeCell ref="G235:G238"/>
    <mergeCell ref="H232:H234"/>
    <mergeCell ref="I232:I234"/>
    <mergeCell ref="M232:M234"/>
    <mergeCell ref="N232:N234"/>
    <mergeCell ref="O232:O234"/>
    <mergeCell ref="P232:Q234"/>
    <mergeCell ref="E224:E226"/>
    <mergeCell ref="B229:N229"/>
    <mergeCell ref="J231:L231"/>
    <mergeCell ref="P231:Q231"/>
    <mergeCell ref="B232:B234"/>
    <mergeCell ref="C232:C234"/>
    <mergeCell ref="D232:D234"/>
    <mergeCell ref="E232:E234"/>
    <mergeCell ref="F232:F234"/>
    <mergeCell ref="G232:G234"/>
    <mergeCell ref="B198:N198"/>
    <mergeCell ref="D201:E201"/>
    <mergeCell ref="D202:E202"/>
    <mergeCell ref="B205:P205"/>
    <mergeCell ref="B208:N208"/>
    <mergeCell ref="Q212:Q216"/>
    <mergeCell ref="I194:I195"/>
    <mergeCell ref="M194:M195"/>
    <mergeCell ref="N194:N195"/>
    <mergeCell ref="O194:O195"/>
    <mergeCell ref="P194:Q194"/>
    <mergeCell ref="P195:Q195"/>
    <mergeCell ref="I186:I187"/>
    <mergeCell ref="M192:M193"/>
    <mergeCell ref="N192:N193"/>
    <mergeCell ref="O192:O193"/>
    <mergeCell ref="P192:Q192"/>
    <mergeCell ref="P193:Q193"/>
    <mergeCell ref="D194:D195"/>
    <mergeCell ref="E194:E195"/>
    <mergeCell ref="F194:F195"/>
    <mergeCell ref="G194:G195"/>
    <mergeCell ref="H194:H195"/>
    <mergeCell ref="D192:D193"/>
    <mergeCell ref="E192:E193"/>
    <mergeCell ref="F192:F193"/>
    <mergeCell ref="G192:G193"/>
    <mergeCell ref="H192:H193"/>
    <mergeCell ref="I192:I193"/>
    <mergeCell ref="P185:Q185"/>
    <mergeCell ref="D188:D191"/>
    <mergeCell ref="E188:E191"/>
    <mergeCell ref="F188:F191"/>
    <mergeCell ref="G188:G191"/>
    <mergeCell ref="H188:H191"/>
    <mergeCell ref="D186:D187"/>
    <mergeCell ref="E186:E187"/>
    <mergeCell ref="F186:F187"/>
    <mergeCell ref="G186:G187"/>
    <mergeCell ref="H186:H187"/>
    <mergeCell ref="I188:I191"/>
    <mergeCell ref="P188:Q188"/>
    <mergeCell ref="M189:M191"/>
    <mergeCell ref="N189:N191"/>
    <mergeCell ref="O189:O191"/>
    <mergeCell ref="P189:Q189"/>
    <mergeCell ref="P190:Q190"/>
    <mergeCell ref="P191:Q191"/>
    <mergeCell ref="M186:M187"/>
    <mergeCell ref="N186:N187"/>
    <mergeCell ref="O186:O187"/>
    <mergeCell ref="P186:Q186"/>
    <mergeCell ref="P187:Q187"/>
    <mergeCell ref="M179:M180"/>
    <mergeCell ref="N179:N180"/>
    <mergeCell ref="O179:O180"/>
    <mergeCell ref="P179:P180"/>
    <mergeCell ref="Q179:Q180"/>
    <mergeCell ref="D181:D185"/>
    <mergeCell ref="E181:E185"/>
    <mergeCell ref="F181:F185"/>
    <mergeCell ref="G181:G185"/>
    <mergeCell ref="H181:H185"/>
    <mergeCell ref="D179:D180"/>
    <mergeCell ref="E179:E180"/>
    <mergeCell ref="F179:F180"/>
    <mergeCell ref="G179:G180"/>
    <mergeCell ref="H179:H180"/>
    <mergeCell ref="I179:I180"/>
    <mergeCell ref="I181:I185"/>
    <mergeCell ref="M181:M185"/>
    <mergeCell ref="N181:N185"/>
    <mergeCell ref="O181:O185"/>
    <mergeCell ref="P181:Q181"/>
    <mergeCell ref="P182:Q182"/>
    <mergeCell ref="P183:Q183"/>
    <mergeCell ref="P184:Q184"/>
    <mergeCell ref="P175:Q175"/>
    <mergeCell ref="F176:F178"/>
    <mergeCell ref="G176:G178"/>
    <mergeCell ref="H176:H178"/>
    <mergeCell ref="P176:Q176"/>
    <mergeCell ref="P177:Q177"/>
    <mergeCell ref="P178:Q178"/>
    <mergeCell ref="D175:D178"/>
    <mergeCell ref="E175:E178"/>
    <mergeCell ref="I175:I178"/>
    <mergeCell ref="M175:M178"/>
    <mergeCell ref="N175:N178"/>
    <mergeCell ref="O175:O178"/>
    <mergeCell ref="I172:I174"/>
    <mergeCell ref="M172:M174"/>
    <mergeCell ref="N172:N174"/>
    <mergeCell ref="O172:O174"/>
    <mergeCell ref="P172:Q172"/>
    <mergeCell ref="P173:Q173"/>
    <mergeCell ref="P174:Q174"/>
    <mergeCell ref="M170:M171"/>
    <mergeCell ref="N170:N171"/>
    <mergeCell ref="O170:O171"/>
    <mergeCell ref="P170:Q170"/>
    <mergeCell ref="P171:Q171"/>
    <mergeCell ref="P166:Q166"/>
    <mergeCell ref="P167:Q167"/>
    <mergeCell ref="P168:Q168"/>
    <mergeCell ref="P169:Q169"/>
    <mergeCell ref="D170:D171"/>
    <mergeCell ref="E170:E171"/>
    <mergeCell ref="F170:F171"/>
    <mergeCell ref="G170:G171"/>
    <mergeCell ref="H170:H171"/>
    <mergeCell ref="I170:I171"/>
    <mergeCell ref="I161:I165"/>
    <mergeCell ref="M161:M165"/>
    <mergeCell ref="N161:N165"/>
    <mergeCell ref="O161:O165"/>
    <mergeCell ref="P161:Q161"/>
    <mergeCell ref="P162:Q162"/>
    <mergeCell ref="P163:Q163"/>
    <mergeCell ref="P164:Q164"/>
    <mergeCell ref="P165:Q165"/>
    <mergeCell ref="B161:B195"/>
    <mergeCell ref="C161:C195"/>
    <mergeCell ref="D161:D165"/>
    <mergeCell ref="E161:E165"/>
    <mergeCell ref="F161:F165"/>
    <mergeCell ref="G161:G165"/>
    <mergeCell ref="B150:B160"/>
    <mergeCell ref="C150:C160"/>
    <mergeCell ref="H161:H165"/>
    <mergeCell ref="D172:D174"/>
    <mergeCell ref="E172:E174"/>
    <mergeCell ref="F172:F174"/>
    <mergeCell ref="G172:G174"/>
    <mergeCell ref="H172:H174"/>
    <mergeCell ref="F150:F156"/>
    <mergeCell ref="G150:G156"/>
    <mergeCell ref="O157:O158"/>
    <mergeCell ref="P157:Q157"/>
    <mergeCell ref="P158:Q158"/>
    <mergeCell ref="D159:D160"/>
    <mergeCell ref="E159:E160"/>
    <mergeCell ref="F159:F160"/>
    <mergeCell ref="G159:G160"/>
    <mergeCell ref="H159:H160"/>
    <mergeCell ref="I159:I160"/>
    <mergeCell ref="M159:M160"/>
    <mergeCell ref="N159:N160"/>
    <mergeCell ref="O159:O160"/>
    <mergeCell ref="P159:Q159"/>
    <mergeCell ref="P160:Q160"/>
    <mergeCell ref="P146:Q146"/>
    <mergeCell ref="P147:Q147"/>
    <mergeCell ref="P155:Q155"/>
    <mergeCell ref="P156:Q156"/>
    <mergeCell ref="D157:D158"/>
    <mergeCell ref="E157:E158"/>
    <mergeCell ref="F157:F158"/>
    <mergeCell ref="G157:G158"/>
    <mergeCell ref="H157:H158"/>
    <mergeCell ref="I157:I158"/>
    <mergeCell ref="M157:M158"/>
    <mergeCell ref="N157:N158"/>
    <mergeCell ref="H150:H156"/>
    <mergeCell ref="I150:I156"/>
    <mergeCell ref="M150:M156"/>
    <mergeCell ref="N150:N156"/>
    <mergeCell ref="O150:O156"/>
    <mergeCell ref="P150:Q150"/>
    <mergeCell ref="P151:Q151"/>
    <mergeCell ref="P152:Q152"/>
    <mergeCell ref="P153:Q153"/>
    <mergeCell ref="P154:Q154"/>
    <mergeCell ref="D150:D156"/>
    <mergeCell ref="E150:E156"/>
    <mergeCell ref="D148:D149"/>
    <mergeCell ref="E148:E149"/>
    <mergeCell ref="F148:F149"/>
    <mergeCell ref="G148:G149"/>
    <mergeCell ref="H148:H149"/>
    <mergeCell ref="H143:H145"/>
    <mergeCell ref="P143:Q143"/>
    <mergeCell ref="P144:Q144"/>
    <mergeCell ref="P145:Q145"/>
    <mergeCell ref="D146:D147"/>
    <mergeCell ref="E146:E147"/>
    <mergeCell ref="F146:F147"/>
    <mergeCell ref="G146:G147"/>
    <mergeCell ref="H146:H147"/>
    <mergeCell ref="I146:I147"/>
    <mergeCell ref="I148:I149"/>
    <mergeCell ref="M148:M149"/>
    <mergeCell ref="N148:N149"/>
    <mergeCell ref="O148:O149"/>
    <mergeCell ref="P148:Q148"/>
    <mergeCell ref="P149:Q149"/>
    <mergeCell ref="M146:M147"/>
    <mergeCell ref="N146:N147"/>
    <mergeCell ref="O146:O147"/>
    <mergeCell ref="O142:O145"/>
    <mergeCell ref="P142:Q142"/>
    <mergeCell ref="F143:F145"/>
    <mergeCell ref="G143:G145"/>
    <mergeCell ref="H136:H141"/>
    <mergeCell ref="I136:I141"/>
    <mergeCell ref="M136:M141"/>
    <mergeCell ref="N136:N141"/>
    <mergeCell ref="O136:O141"/>
    <mergeCell ref="P136:Q136"/>
    <mergeCell ref="P137:Q137"/>
    <mergeCell ref="P138:Q138"/>
    <mergeCell ref="P139:Q139"/>
    <mergeCell ref="P140:Q140"/>
    <mergeCell ref="P132:Q132"/>
    <mergeCell ref="P133:Q133"/>
    <mergeCell ref="P134:Q134"/>
    <mergeCell ref="B135:B149"/>
    <mergeCell ref="C135:C149"/>
    <mergeCell ref="P135:Q135"/>
    <mergeCell ref="D136:D141"/>
    <mergeCell ref="E136:E141"/>
    <mergeCell ref="F136:F141"/>
    <mergeCell ref="G136:G141"/>
    <mergeCell ref="B103:B134"/>
    <mergeCell ref="C103:C134"/>
    <mergeCell ref="D103:D106"/>
    <mergeCell ref="E103:E106"/>
    <mergeCell ref="D107:D110"/>
    <mergeCell ref="E107:E110"/>
    <mergeCell ref="F107:F110"/>
    <mergeCell ref="G107:G110"/>
    <mergeCell ref="P141:Q141"/>
    <mergeCell ref="D142:D145"/>
    <mergeCell ref="E142:E145"/>
    <mergeCell ref="I142:I145"/>
    <mergeCell ref="M142:M145"/>
    <mergeCell ref="N142:N145"/>
    <mergeCell ref="O127:O128"/>
    <mergeCell ref="P127:Q127"/>
    <mergeCell ref="P128:Q128"/>
    <mergeCell ref="P129:Q129"/>
    <mergeCell ref="P130:Q130"/>
    <mergeCell ref="P131:Q131"/>
    <mergeCell ref="P125:Q125"/>
    <mergeCell ref="P126:Q126"/>
    <mergeCell ref="D127:D130"/>
    <mergeCell ref="E127:E130"/>
    <mergeCell ref="F127:F130"/>
    <mergeCell ref="G127:G130"/>
    <mergeCell ref="H127:H130"/>
    <mergeCell ref="I127:I130"/>
    <mergeCell ref="M127:M128"/>
    <mergeCell ref="N127:N128"/>
    <mergeCell ref="D124:D126"/>
    <mergeCell ref="E124:E126"/>
    <mergeCell ref="M124:M126"/>
    <mergeCell ref="N124:N126"/>
    <mergeCell ref="O124:O126"/>
    <mergeCell ref="P124:Q124"/>
    <mergeCell ref="F125:F126"/>
    <mergeCell ref="G125:G126"/>
    <mergeCell ref="H125:H126"/>
    <mergeCell ref="I125:I126"/>
    <mergeCell ref="I122:I123"/>
    <mergeCell ref="M122:M123"/>
    <mergeCell ref="N122:N123"/>
    <mergeCell ref="O122:O123"/>
    <mergeCell ref="P122:Q122"/>
    <mergeCell ref="P123:Q123"/>
    <mergeCell ref="M118:M120"/>
    <mergeCell ref="N118:N120"/>
    <mergeCell ref="O118:O120"/>
    <mergeCell ref="P118:Q120"/>
    <mergeCell ref="P121:Q121"/>
    <mergeCell ref="M116:M117"/>
    <mergeCell ref="N116:N117"/>
    <mergeCell ref="O116:O117"/>
    <mergeCell ref="P116:Q116"/>
    <mergeCell ref="P117:Q117"/>
    <mergeCell ref="D118:D120"/>
    <mergeCell ref="E118:E120"/>
    <mergeCell ref="J118:J120"/>
    <mergeCell ref="K118:K120"/>
    <mergeCell ref="L118:L120"/>
    <mergeCell ref="D116:D117"/>
    <mergeCell ref="E116:E117"/>
    <mergeCell ref="F116:F117"/>
    <mergeCell ref="G116:G117"/>
    <mergeCell ref="H116:H117"/>
    <mergeCell ref="I116:I117"/>
    <mergeCell ref="J116:J117"/>
    <mergeCell ref="D122:D123"/>
    <mergeCell ref="E122:E123"/>
    <mergeCell ref="F122:F123"/>
    <mergeCell ref="G122:G123"/>
    <mergeCell ref="H122:H123"/>
    <mergeCell ref="M111:M112"/>
    <mergeCell ref="N111:N112"/>
    <mergeCell ref="O111:O112"/>
    <mergeCell ref="P111:Q112"/>
    <mergeCell ref="D113:D115"/>
    <mergeCell ref="E113:E115"/>
    <mergeCell ref="I113:I115"/>
    <mergeCell ref="M113:M115"/>
    <mergeCell ref="N113:N115"/>
    <mergeCell ref="O113:O115"/>
    <mergeCell ref="D111:D112"/>
    <mergeCell ref="E111:E112"/>
    <mergeCell ref="F111:F112"/>
    <mergeCell ref="G111:G112"/>
    <mergeCell ref="H111:H112"/>
    <mergeCell ref="I111:I112"/>
    <mergeCell ref="P113:Q113"/>
    <mergeCell ref="P114:Q114"/>
    <mergeCell ref="P115:Q115"/>
    <mergeCell ref="H107:H110"/>
    <mergeCell ref="I107:I110"/>
    <mergeCell ref="M107:M110"/>
    <mergeCell ref="N107:N110"/>
    <mergeCell ref="O107:O110"/>
    <mergeCell ref="P107:Q107"/>
    <mergeCell ref="P108:Q108"/>
    <mergeCell ref="P109:Q109"/>
    <mergeCell ref="P110:Q110"/>
    <mergeCell ref="O103:O106"/>
    <mergeCell ref="P103:Q103"/>
    <mergeCell ref="F104:F106"/>
    <mergeCell ref="G104:G106"/>
    <mergeCell ref="H104:H106"/>
    <mergeCell ref="I104:I106"/>
    <mergeCell ref="P104:Q104"/>
    <mergeCell ref="P105:Q105"/>
    <mergeCell ref="P106:Q106"/>
    <mergeCell ref="M103:M106"/>
    <mergeCell ref="N103:N106"/>
    <mergeCell ref="N97:N98"/>
    <mergeCell ref="O97:O102"/>
    <mergeCell ref="P97:Q102"/>
    <mergeCell ref="D99:D100"/>
    <mergeCell ref="E99:E100"/>
    <mergeCell ref="F99:F100"/>
    <mergeCell ref="G99:G100"/>
    <mergeCell ref="H99:H100"/>
    <mergeCell ref="I99:I100"/>
    <mergeCell ref="M99:M100"/>
    <mergeCell ref="N99:N100"/>
    <mergeCell ref="D101:D102"/>
    <mergeCell ref="E101:E102"/>
    <mergeCell ref="F101:F102"/>
    <mergeCell ref="G101:G102"/>
    <mergeCell ref="H101:H102"/>
    <mergeCell ref="I101:I102"/>
    <mergeCell ref="M101:M102"/>
    <mergeCell ref="N101:N102"/>
    <mergeCell ref="B97:B102"/>
    <mergeCell ref="C97:C102"/>
    <mergeCell ref="D97:D98"/>
    <mergeCell ref="E97:E98"/>
    <mergeCell ref="F97:F98"/>
    <mergeCell ref="G97:G98"/>
    <mergeCell ref="H97:H98"/>
    <mergeCell ref="I97:I98"/>
    <mergeCell ref="M97:M98"/>
    <mergeCell ref="P94:Q94"/>
    <mergeCell ref="P95:Q95"/>
    <mergeCell ref="D92:D95"/>
    <mergeCell ref="E92:E95"/>
    <mergeCell ref="F92:F95"/>
    <mergeCell ref="G92:G95"/>
    <mergeCell ref="H92:H95"/>
    <mergeCell ref="I92:I95"/>
    <mergeCell ref="P96:Q96"/>
    <mergeCell ref="P84:Q84"/>
    <mergeCell ref="B85:B96"/>
    <mergeCell ref="C85:C96"/>
    <mergeCell ref="D85:D91"/>
    <mergeCell ref="E85:E91"/>
    <mergeCell ref="F85:F91"/>
    <mergeCell ref="G85:G91"/>
    <mergeCell ref="H85:H91"/>
    <mergeCell ref="I85:I91"/>
    <mergeCell ref="J85:J86"/>
    <mergeCell ref="M85:M91"/>
    <mergeCell ref="N85:N91"/>
    <mergeCell ref="O85:O95"/>
    <mergeCell ref="P85:Q85"/>
    <mergeCell ref="P86:Q86"/>
    <mergeCell ref="P87:Q87"/>
    <mergeCell ref="P88:Q88"/>
    <mergeCell ref="P89:Q89"/>
    <mergeCell ref="P90:Q90"/>
    <mergeCell ref="P91:Q91"/>
    <mergeCell ref="M92:M95"/>
    <mergeCell ref="N92:N95"/>
    <mergeCell ref="P92:Q92"/>
    <mergeCell ref="P93:Q93"/>
    <mergeCell ref="O69:P69"/>
    <mergeCell ref="O70:P70"/>
    <mergeCell ref="O71:P71"/>
    <mergeCell ref="O72:P72"/>
    <mergeCell ref="B78:N78"/>
    <mergeCell ref="J83:L83"/>
    <mergeCell ref="P83:Q83"/>
    <mergeCell ref="C60:N60"/>
    <mergeCell ref="B62:N62"/>
    <mergeCell ref="O65:P65"/>
    <mergeCell ref="O66:P66"/>
    <mergeCell ref="O67:P67"/>
    <mergeCell ref="O68:P68"/>
    <mergeCell ref="C10:E10"/>
    <mergeCell ref="B14:C21"/>
    <mergeCell ref="B22:C22"/>
    <mergeCell ref="E40:E41"/>
    <mergeCell ref="M45:N45"/>
    <mergeCell ref="B56:B57"/>
    <mergeCell ref="C56:C57"/>
    <mergeCell ref="D56:E56"/>
    <mergeCell ref="B2:P2"/>
    <mergeCell ref="B4:P4"/>
    <mergeCell ref="C6:N6"/>
    <mergeCell ref="C7:N7"/>
    <mergeCell ref="C8:N8"/>
    <mergeCell ref="C9:N9"/>
  </mergeCells>
  <dataValidations count="2">
    <dataValidation type="list" allowBlank="1" showInputMessage="1" showErrorMessage="1" sqref="WVE983164 A65660 IS65660 SO65660 ACK65660 AMG65660 AWC65660 BFY65660 BPU65660 BZQ65660 CJM65660 CTI65660 DDE65660 DNA65660 DWW65660 EGS65660 EQO65660 FAK65660 FKG65660 FUC65660 GDY65660 GNU65660 GXQ65660 HHM65660 HRI65660 IBE65660 ILA65660 IUW65660 JES65660 JOO65660 JYK65660 KIG65660 KSC65660 LBY65660 LLU65660 LVQ65660 MFM65660 MPI65660 MZE65660 NJA65660 NSW65660 OCS65660 OMO65660 OWK65660 PGG65660 PQC65660 PZY65660 QJU65660 QTQ65660 RDM65660 RNI65660 RXE65660 SHA65660 SQW65660 TAS65660 TKO65660 TUK65660 UEG65660 UOC65660 UXY65660 VHU65660 VRQ65660 WBM65660 WLI65660 WVE65660 A131196 IS131196 SO131196 ACK131196 AMG131196 AWC131196 BFY131196 BPU131196 BZQ131196 CJM131196 CTI131196 DDE131196 DNA131196 DWW131196 EGS131196 EQO131196 FAK131196 FKG131196 FUC131196 GDY131196 GNU131196 GXQ131196 HHM131196 HRI131196 IBE131196 ILA131196 IUW131196 JES131196 JOO131196 JYK131196 KIG131196 KSC131196 LBY131196 LLU131196 LVQ131196 MFM131196 MPI131196 MZE131196 NJA131196 NSW131196 OCS131196 OMO131196 OWK131196 PGG131196 PQC131196 PZY131196 QJU131196 QTQ131196 RDM131196 RNI131196 RXE131196 SHA131196 SQW131196 TAS131196 TKO131196 TUK131196 UEG131196 UOC131196 UXY131196 VHU131196 VRQ131196 WBM131196 WLI131196 WVE131196 A196732 IS196732 SO196732 ACK196732 AMG196732 AWC196732 BFY196732 BPU196732 BZQ196732 CJM196732 CTI196732 DDE196732 DNA196732 DWW196732 EGS196732 EQO196732 FAK196732 FKG196732 FUC196732 GDY196732 GNU196732 GXQ196732 HHM196732 HRI196732 IBE196732 ILA196732 IUW196732 JES196732 JOO196732 JYK196732 KIG196732 KSC196732 LBY196732 LLU196732 LVQ196732 MFM196732 MPI196732 MZE196732 NJA196732 NSW196732 OCS196732 OMO196732 OWK196732 PGG196732 PQC196732 PZY196732 QJU196732 QTQ196732 RDM196732 RNI196732 RXE196732 SHA196732 SQW196732 TAS196732 TKO196732 TUK196732 UEG196732 UOC196732 UXY196732 VHU196732 VRQ196732 WBM196732 WLI196732 WVE196732 A262268 IS262268 SO262268 ACK262268 AMG262268 AWC262268 BFY262268 BPU262268 BZQ262268 CJM262268 CTI262268 DDE262268 DNA262268 DWW262268 EGS262268 EQO262268 FAK262268 FKG262268 FUC262268 GDY262268 GNU262268 GXQ262268 HHM262268 HRI262268 IBE262268 ILA262268 IUW262268 JES262268 JOO262268 JYK262268 KIG262268 KSC262268 LBY262268 LLU262268 LVQ262268 MFM262268 MPI262268 MZE262268 NJA262268 NSW262268 OCS262268 OMO262268 OWK262268 PGG262268 PQC262268 PZY262268 QJU262268 QTQ262268 RDM262268 RNI262268 RXE262268 SHA262268 SQW262268 TAS262268 TKO262268 TUK262268 UEG262268 UOC262268 UXY262268 VHU262268 VRQ262268 WBM262268 WLI262268 WVE262268 A327804 IS327804 SO327804 ACK327804 AMG327804 AWC327804 BFY327804 BPU327804 BZQ327804 CJM327804 CTI327804 DDE327804 DNA327804 DWW327804 EGS327804 EQO327804 FAK327804 FKG327804 FUC327804 GDY327804 GNU327804 GXQ327804 HHM327804 HRI327804 IBE327804 ILA327804 IUW327804 JES327804 JOO327804 JYK327804 KIG327804 KSC327804 LBY327804 LLU327804 LVQ327804 MFM327804 MPI327804 MZE327804 NJA327804 NSW327804 OCS327804 OMO327804 OWK327804 PGG327804 PQC327804 PZY327804 QJU327804 QTQ327804 RDM327804 RNI327804 RXE327804 SHA327804 SQW327804 TAS327804 TKO327804 TUK327804 UEG327804 UOC327804 UXY327804 VHU327804 VRQ327804 WBM327804 WLI327804 WVE327804 A393340 IS393340 SO393340 ACK393340 AMG393340 AWC393340 BFY393340 BPU393340 BZQ393340 CJM393340 CTI393340 DDE393340 DNA393340 DWW393340 EGS393340 EQO393340 FAK393340 FKG393340 FUC393340 GDY393340 GNU393340 GXQ393340 HHM393340 HRI393340 IBE393340 ILA393340 IUW393340 JES393340 JOO393340 JYK393340 KIG393340 KSC393340 LBY393340 LLU393340 LVQ393340 MFM393340 MPI393340 MZE393340 NJA393340 NSW393340 OCS393340 OMO393340 OWK393340 PGG393340 PQC393340 PZY393340 QJU393340 QTQ393340 RDM393340 RNI393340 RXE393340 SHA393340 SQW393340 TAS393340 TKO393340 TUK393340 UEG393340 UOC393340 UXY393340 VHU393340 VRQ393340 WBM393340 WLI393340 WVE393340 A458876 IS458876 SO458876 ACK458876 AMG458876 AWC458876 BFY458876 BPU458876 BZQ458876 CJM458876 CTI458876 DDE458876 DNA458876 DWW458876 EGS458876 EQO458876 FAK458876 FKG458876 FUC458876 GDY458876 GNU458876 GXQ458876 HHM458876 HRI458876 IBE458876 ILA458876 IUW458876 JES458876 JOO458876 JYK458876 KIG458876 KSC458876 LBY458876 LLU458876 LVQ458876 MFM458876 MPI458876 MZE458876 NJA458876 NSW458876 OCS458876 OMO458876 OWK458876 PGG458876 PQC458876 PZY458876 QJU458876 QTQ458876 RDM458876 RNI458876 RXE458876 SHA458876 SQW458876 TAS458876 TKO458876 TUK458876 UEG458876 UOC458876 UXY458876 VHU458876 VRQ458876 WBM458876 WLI458876 WVE458876 A524412 IS524412 SO524412 ACK524412 AMG524412 AWC524412 BFY524412 BPU524412 BZQ524412 CJM524412 CTI524412 DDE524412 DNA524412 DWW524412 EGS524412 EQO524412 FAK524412 FKG524412 FUC524412 GDY524412 GNU524412 GXQ524412 HHM524412 HRI524412 IBE524412 ILA524412 IUW524412 JES524412 JOO524412 JYK524412 KIG524412 KSC524412 LBY524412 LLU524412 LVQ524412 MFM524412 MPI524412 MZE524412 NJA524412 NSW524412 OCS524412 OMO524412 OWK524412 PGG524412 PQC524412 PZY524412 QJU524412 QTQ524412 RDM524412 RNI524412 RXE524412 SHA524412 SQW524412 TAS524412 TKO524412 TUK524412 UEG524412 UOC524412 UXY524412 VHU524412 VRQ524412 WBM524412 WLI524412 WVE524412 A589948 IS589948 SO589948 ACK589948 AMG589948 AWC589948 BFY589948 BPU589948 BZQ589948 CJM589948 CTI589948 DDE589948 DNA589948 DWW589948 EGS589948 EQO589948 FAK589948 FKG589948 FUC589948 GDY589948 GNU589948 GXQ589948 HHM589948 HRI589948 IBE589948 ILA589948 IUW589948 JES589948 JOO589948 JYK589948 KIG589948 KSC589948 LBY589948 LLU589948 LVQ589948 MFM589948 MPI589948 MZE589948 NJA589948 NSW589948 OCS589948 OMO589948 OWK589948 PGG589948 PQC589948 PZY589948 QJU589948 QTQ589948 RDM589948 RNI589948 RXE589948 SHA589948 SQW589948 TAS589948 TKO589948 TUK589948 UEG589948 UOC589948 UXY589948 VHU589948 VRQ589948 WBM589948 WLI589948 WVE589948 A655484 IS655484 SO655484 ACK655484 AMG655484 AWC655484 BFY655484 BPU655484 BZQ655484 CJM655484 CTI655484 DDE655484 DNA655484 DWW655484 EGS655484 EQO655484 FAK655484 FKG655484 FUC655484 GDY655484 GNU655484 GXQ655484 HHM655484 HRI655484 IBE655484 ILA655484 IUW655484 JES655484 JOO655484 JYK655484 KIG655484 KSC655484 LBY655484 LLU655484 LVQ655484 MFM655484 MPI655484 MZE655484 NJA655484 NSW655484 OCS655484 OMO655484 OWK655484 PGG655484 PQC655484 PZY655484 QJU655484 QTQ655484 RDM655484 RNI655484 RXE655484 SHA655484 SQW655484 TAS655484 TKO655484 TUK655484 UEG655484 UOC655484 UXY655484 VHU655484 VRQ655484 WBM655484 WLI655484 WVE655484 A721020 IS721020 SO721020 ACK721020 AMG721020 AWC721020 BFY721020 BPU721020 BZQ721020 CJM721020 CTI721020 DDE721020 DNA721020 DWW721020 EGS721020 EQO721020 FAK721020 FKG721020 FUC721020 GDY721020 GNU721020 GXQ721020 HHM721020 HRI721020 IBE721020 ILA721020 IUW721020 JES721020 JOO721020 JYK721020 KIG721020 KSC721020 LBY721020 LLU721020 LVQ721020 MFM721020 MPI721020 MZE721020 NJA721020 NSW721020 OCS721020 OMO721020 OWK721020 PGG721020 PQC721020 PZY721020 QJU721020 QTQ721020 RDM721020 RNI721020 RXE721020 SHA721020 SQW721020 TAS721020 TKO721020 TUK721020 UEG721020 UOC721020 UXY721020 VHU721020 VRQ721020 WBM721020 WLI721020 WVE721020 A786556 IS786556 SO786556 ACK786556 AMG786556 AWC786556 BFY786556 BPU786556 BZQ786556 CJM786556 CTI786556 DDE786556 DNA786556 DWW786556 EGS786556 EQO786556 FAK786556 FKG786556 FUC786556 GDY786556 GNU786556 GXQ786556 HHM786556 HRI786556 IBE786556 ILA786556 IUW786556 JES786556 JOO786556 JYK786556 KIG786556 KSC786556 LBY786556 LLU786556 LVQ786556 MFM786556 MPI786556 MZE786556 NJA786556 NSW786556 OCS786556 OMO786556 OWK786556 PGG786556 PQC786556 PZY786556 QJU786556 QTQ786556 RDM786556 RNI786556 RXE786556 SHA786556 SQW786556 TAS786556 TKO786556 TUK786556 UEG786556 UOC786556 UXY786556 VHU786556 VRQ786556 WBM786556 WLI786556 WVE786556 A852092 IS852092 SO852092 ACK852092 AMG852092 AWC852092 BFY852092 BPU852092 BZQ852092 CJM852092 CTI852092 DDE852092 DNA852092 DWW852092 EGS852092 EQO852092 FAK852092 FKG852092 FUC852092 GDY852092 GNU852092 GXQ852092 HHM852092 HRI852092 IBE852092 ILA852092 IUW852092 JES852092 JOO852092 JYK852092 KIG852092 KSC852092 LBY852092 LLU852092 LVQ852092 MFM852092 MPI852092 MZE852092 NJA852092 NSW852092 OCS852092 OMO852092 OWK852092 PGG852092 PQC852092 PZY852092 QJU852092 QTQ852092 RDM852092 RNI852092 RXE852092 SHA852092 SQW852092 TAS852092 TKO852092 TUK852092 UEG852092 UOC852092 UXY852092 VHU852092 VRQ852092 WBM852092 WLI852092 WVE852092 A917628 IS917628 SO917628 ACK917628 AMG917628 AWC917628 BFY917628 BPU917628 BZQ917628 CJM917628 CTI917628 DDE917628 DNA917628 DWW917628 EGS917628 EQO917628 FAK917628 FKG917628 FUC917628 GDY917628 GNU917628 GXQ917628 HHM917628 HRI917628 IBE917628 ILA917628 IUW917628 JES917628 JOO917628 JYK917628 KIG917628 KSC917628 LBY917628 LLU917628 LVQ917628 MFM917628 MPI917628 MZE917628 NJA917628 NSW917628 OCS917628 OMO917628 OWK917628 PGG917628 PQC917628 PZY917628 QJU917628 QTQ917628 RDM917628 RNI917628 RXE917628 SHA917628 SQW917628 TAS917628 TKO917628 TUK917628 UEG917628 UOC917628 UXY917628 VHU917628 VRQ917628 WBM917628 WLI917628 WVE917628 A983164 IS983164 SO983164 ACK983164 AMG983164 AWC983164 BFY983164 BPU983164 BZQ983164 CJM983164 CTI983164 DDE983164 DNA983164 DWW983164 EGS983164 EQO983164 FAK983164 FKG983164 FUC983164 GDY983164 GNU983164 GXQ983164 HHM983164 HRI983164 IBE983164 ILA983164 IUW983164 JES983164 JOO983164 JYK983164 KIG983164 KSC983164 LBY983164 LLU983164 LVQ983164 MFM983164 MPI983164 MZE983164 NJA983164 NSW983164 OCS983164 OMO983164 OWK983164 PGG983164 PQC983164 PZY983164 QJU983164 QTQ983164 RDM983164 RNI983164 RXE983164 SHA983164 SQW983164 TAS983164 TKO983164 TUK983164 UEG983164 UOC983164 UXY983164 VHU983164 VRQ983164 WBM983164 WLI9831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164 WLL983164 C65665 IV65660 SR65660 ACN65660 AMJ65660 AWF65660 BGB65660 BPX65660 BZT65660 CJP65660 CTL65660 DDH65660 DND65660 DWZ65660 EGV65660 EQR65660 FAN65660 FKJ65660 FUF65660 GEB65660 GNX65660 GXT65660 HHP65660 HRL65660 IBH65660 ILD65660 IUZ65660 JEV65660 JOR65660 JYN65660 KIJ65660 KSF65660 LCB65660 LLX65660 LVT65660 MFP65660 MPL65660 MZH65660 NJD65660 NSZ65660 OCV65660 OMR65660 OWN65660 PGJ65660 PQF65660 QAB65660 QJX65660 QTT65660 RDP65660 RNL65660 RXH65660 SHD65660 SQZ65660 TAV65660 TKR65660 TUN65660 UEJ65660 UOF65660 UYB65660 VHX65660 VRT65660 WBP65660 WLL65660 WVH65660 C131201 IV131196 SR131196 ACN131196 AMJ131196 AWF131196 BGB131196 BPX131196 BZT131196 CJP131196 CTL131196 DDH131196 DND131196 DWZ131196 EGV131196 EQR131196 FAN131196 FKJ131196 FUF131196 GEB131196 GNX131196 GXT131196 HHP131196 HRL131196 IBH131196 ILD131196 IUZ131196 JEV131196 JOR131196 JYN131196 KIJ131196 KSF131196 LCB131196 LLX131196 LVT131196 MFP131196 MPL131196 MZH131196 NJD131196 NSZ131196 OCV131196 OMR131196 OWN131196 PGJ131196 PQF131196 QAB131196 QJX131196 QTT131196 RDP131196 RNL131196 RXH131196 SHD131196 SQZ131196 TAV131196 TKR131196 TUN131196 UEJ131196 UOF131196 UYB131196 VHX131196 VRT131196 WBP131196 WLL131196 WVH131196 C196737 IV196732 SR196732 ACN196732 AMJ196732 AWF196732 BGB196732 BPX196732 BZT196732 CJP196732 CTL196732 DDH196732 DND196732 DWZ196732 EGV196732 EQR196732 FAN196732 FKJ196732 FUF196732 GEB196732 GNX196732 GXT196732 HHP196732 HRL196732 IBH196732 ILD196732 IUZ196732 JEV196732 JOR196732 JYN196732 KIJ196732 KSF196732 LCB196732 LLX196732 LVT196732 MFP196732 MPL196732 MZH196732 NJD196732 NSZ196732 OCV196732 OMR196732 OWN196732 PGJ196732 PQF196732 QAB196732 QJX196732 QTT196732 RDP196732 RNL196732 RXH196732 SHD196732 SQZ196732 TAV196732 TKR196732 TUN196732 UEJ196732 UOF196732 UYB196732 VHX196732 VRT196732 WBP196732 WLL196732 WVH196732 C262273 IV262268 SR262268 ACN262268 AMJ262268 AWF262268 BGB262268 BPX262268 BZT262268 CJP262268 CTL262268 DDH262268 DND262268 DWZ262268 EGV262268 EQR262268 FAN262268 FKJ262268 FUF262268 GEB262268 GNX262268 GXT262268 HHP262268 HRL262268 IBH262268 ILD262268 IUZ262268 JEV262268 JOR262268 JYN262268 KIJ262268 KSF262268 LCB262268 LLX262268 LVT262268 MFP262268 MPL262268 MZH262268 NJD262268 NSZ262268 OCV262268 OMR262268 OWN262268 PGJ262268 PQF262268 QAB262268 QJX262268 QTT262268 RDP262268 RNL262268 RXH262268 SHD262268 SQZ262268 TAV262268 TKR262268 TUN262268 UEJ262268 UOF262268 UYB262268 VHX262268 VRT262268 WBP262268 WLL262268 WVH262268 C327809 IV327804 SR327804 ACN327804 AMJ327804 AWF327804 BGB327804 BPX327804 BZT327804 CJP327804 CTL327804 DDH327804 DND327804 DWZ327804 EGV327804 EQR327804 FAN327804 FKJ327804 FUF327804 GEB327804 GNX327804 GXT327804 HHP327804 HRL327804 IBH327804 ILD327804 IUZ327804 JEV327804 JOR327804 JYN327804 KIJ327804 KSF327804 LCB327804 LLX327804 LVT327804 MFP327804 MPL327804 MZH327804 NJD327804 NSZ327804 OCV327804 OMR327804 OWN327804 PGJ327804 PQF327804 QAB327804 QJX327804 QTT327804 RDP327804 RNL327804 RXH327804 SHD327804 SQZ327804 TAV327804 TKR327804 TUN327804 UEJ327804 UOF327804 UYB327804 VHX327804 VRT327804 WBP327804 WLL327804 WVH327804 C393345 IV393340 SR393340 ACN393340 AMJ393340 AWF393340 BGB393340 BPX393340 BZT393340 CJP393340 CTL393340 DDH393340 DND393340 DWZ393340 EGV393340 EQR393340 FAN393340 FKJ393340 FUF393340 GEB393340 GNX393340 GXT393340 HHP393340 HRL393340 IBH393340 ILD393340 IUZ393340 JEV393340 JOR393340 JYN393340 KIJ393340 KSF393340 LCB393340 LLX393340 LVT393340 MFP393340 MPL393340 MZH393340 NJD393340 NSZ393340 OCV393340 OMR393340 OWN393340 PGJ393340 PQF393340 QAB393340 QJX393340 QTT393340 RDP393340 RNL393340 RXH393340 SHD393340 SQZ393340 TAV393340 TKR393340 TUN393340 UEJ393340 UOF393340 UYB393340 VHX393340 VRT393340 WBP393340 WLL393340 WVH393340 C458881 IV458876 SR458876 ACN458876 AMJ458876 AWF458876 BGB458876 BPX458876 BZT458876 CJP458876 CTL458876 DDH458876 DND458876 DWZ458876 EGV458876 EQR458876 FAN458876 FKJ458876 FUF458876 GEB458876 GNX458876 GXT458876 HHP458876 HRL458876 IBH458876 ILD458876 IUZ458876 JEV458876 JOR458876 JYN458876 KIJ458876 KSF458876 LCB458876 LLX458876 LVT458876 MFP458876 MPL458876 MZH458876 NJD458876 NSZ458876 OCV458876 OMR458876 OWN458876 PGJ458876 PQF458876 QAB458876 QJX458876 QTT458876 RDP458876 RNL458876 RXH458876 SHD458876 SQZ458876 TAV458876 TKR458876 TUN458876 UEJ458876 UOF458876 UYB458876 VHX458876 VRT458876 WBP458876 WLL458876 WVH458876 C524417 IV524412 SR524412 ACN524412 AMJ524412 AWF524412 BGB524412 BPX524412 BZT524412 CJP524412 CTL524412 DDH524412 DND524412 DWZ524412 EGV524412 EQR524412 FAN524412 FKJ524412 FUF524412 GEB524412 GNX524412 GXT524412 HHP524412 HRL524412 IBH524412 ILD524412 IUZ524412 JEV524412 JOR524412 JYN524412 KIJ524412 KSF524412 LCB524412 LLX524412 LVT524412 MFP524412 MPL524412 MZH524412 NJD524412 NSZ524412 OCV524412 OMR524412 OWN524412 PGJ524412 PQF524412 QAB524412 QJX524412 QTT524412 RDP524412 RNL524412 RXH524412 SHD524412 SQZ524412 TAV524412 TKR524412 TUN524412 UEJ524412 UOF524412 UYB524412 VHX524412 VRT524412 WBP524412 WLL524412 WVH524412 C589953 IV589948 SR589948 ACN589948 AMJ589948 AWF589948 BGB589948 BPX589948 BZT589948 CJP589948 CTL589948 DDH589948 DND589948 DWZ589948 EGV589948 EQR589948 FAN589948 FKJ589948 FUF589948 GEB589948 GNX589948 GXT589948 HHP589948 HRL589948 IBH589948 ILD589948 IUZ589948 JEV589948 JOR589948 JYN589948 KIJ589948 KSF589948 LCB589948 LLX589948 LVT589948 MFP589948 MPL589948 MZH589948 NJD589948 NSZ589948 OCV589948 OMR589948 OWN589948 PGJ589948 PQF589948 QAB589948 QJX589948 QTT589948 RDP589948 RNL589948 RXH589948 SHD589948 SQZ589948 TAV589948 TKR589948 TUN589948 UEJ589948 UOF589948 UYB589948 VHX589948 VRT589948 WBP589948 WLL589948 WVH589948 C655489 IV655484 SR655484 ACN655484 AMJ655484 AWF655484 BGB655484 BPX655484 BZT655484 CJP655484 CTL655484 DDH655484 DND655484 DWZ655484 EGV655484 EQR655484 FAN655484 FKJ655484 FUF655484 GEB655484 GNX655484 GXT655484 HHP655484 HRL655484 IBH655484 ILD655484 IUZ655484 JEV655484 JOR655484 JYN655484 KIJ655484 KSF655484 LCB655484 LLX655484 LVT655484 MFP655484 MPL655484 MZH655484 NJD655484 NSZ655484 OCV655484 OMR655484 OWN655484 PGJ655484 PQF655484 QAB655484 QJX655484 QTT655484 RDP655484 RNL655484 RXH655484 SHD655484 SQZ655484 TAV655484 TKR655484 TUN655484 UEJ655484 UOF655484 UYB655484 VHX655484 VRT655484 WBP655484 WLL655484 WVH655484 C721025 IV721020 SR721020 ACN721020 AMJ721020 AWF721020 BGB721020 BPX721020 BZT721020 CJP721020 CTL721020 DDH721020 DND721020 DWZ721020 EGV721020 EQR721020 FAN721020 FKJ721020 FUF721020 GEB721020 GNX721020 GXT721020 HHP721020 HRL721020 IBH721020 ILD721020 IUZ721020 JEV721020 JOR721020 JYN721020 KIJ721020 KSF721020 LCB721020 LLX721020 LVT721020 MFP721020 MPL721020 MZH721020 NJD721020 NSZ721020 OCV721020 OMR721020 OWN721020 PGJ721020 PQF721020 QAB721020 QJX721020 QTT721020 RDP721020 RNL721020 RXH721020 SHD721020 SQZ721020 TAV721020 TKR721020 TUN721020 UEJ721020 UOF721020 UYB721020 VHX721020 VRT721020 WBP721020 WLL721020 WVH721020 C786561 IV786556 SR786556 ACN786556 AMJ786556 AWF786556 BGB786556 BPX786556 BZT786556 CJP786556 CTL786556 DDH786556 DND786556 DWZ786556 EGV786556 EQR786556 FAN786556 FKJ786556 FUF786556 GEB786556 GNX786556 GXT786556 HHP786556 HRL786556 IBH786556 ILD786556 IUZ786556 JEV786556 JOR786556 JYN786556 KIJ786556 KSF786556 LCB786556 LLX786556 LVT786556 MFP786556 MPL786556 MZH786556 NJD786556 NSZ786556 OCV786556 OMR786556 OWN786556 PGJ786556 PQF786556 QAB786556 QJX786556 QTT786556 RDP786556 RNL786556 RXH786556 SHD786556 SQZ786556 TAV786556 TKR786556 TUN786556 UEJ786556 UOF786556 UYB786556 VHX786556 VRT786556 WBP786556 WLL786556 WVH786556 C852097 IV852092 SR852092 ACN852092 AMJ852092 AWF852092 BGB852092 BPX852092 BZT852092 CJP852092 CTL852092 DDH852092 DND852092 DWZ852092 EGV852092 EQR852092 FAN852092 FKJ852092 FUF852092 GEB852092 GNX852092 GXT852092 HHP852092 HRL852092 IBH852092 ILD852092 IUZ852092 JEV852092 JOR852092 JYN852092 KIJ852092 KSF852092 LCB852092 LLX852092 LVT852092 MFP852092 MPL852092 MZH852092 NJD852092 NSZ852092 OCV852092 OMR852092 OWN852092 PGJ852092 PQF852092 QAB852092 QJX852092 QTT852092 RDP852092 RNL852092 RXH852092 SHD852092 SQZ852092 TAV852092 TKR852092 TUN852092 UEJ852092 UOF852092 UYB852092 VHX852092 VRT852092 WBP852092 WLL852092 WVH852092 C917633 IV917628 SR917628 ACN917628 AMJ917628 AWF917628 BGB917628 BPX917628 BZT917628 CJP917628 CTL917628 DDH917628 DND917628 DWZ917628 EGV917628 EQR917628 FAN917628 FKJ917628 FUF917628 GEB917628 GNX917628 GXT917628 HHP917628 HRL917628 IBH917628 ILD917628 IUZ917628 JEV917628 JOR917628 JYN917628 KIJ917628 KSF917628 LCB917628 LLX917628 LVT917628 MFP917628 MPL917628 MZH917628 NJD917628 NSZ917628 OCV917628 OMR917628 OWN917628 PGJ917628 PQF917628 QAB917628 QJX917628 QTT917628 RDP917628 RNL917628 RXH917628 SHD917628 SQZ917628 TAV917628 TKR917628 TUN917628 UEJ917628 UOF917628 UYB917628 VHX917628 VRT917628 WBP917628 WLL917628 WVH917628 C983169 IV983164 SR983164 ACN983164 AMJ983164 AWF983164 BGB983164 BPX983164 BZT983164 CJP983164 CTL983164 DDH983164 DND983164 DWZ983164 EGV983164 EQR983164 FAN983164 FKJ983164 FUF983164 GEB983164 GNX983164 GXT983164 HHP983164 HRL983164 IBH983164 ILD983164 IUZ983164 JEV983164 JOR983164 JYN983164 KIJ983164 KSF983164 LCB983164 LLX983164 LVT983164 MFP983164 MPL983164 MZH983164 NJD983164 NSZ983164 OCV983164 OMR983164 OWN983164 PGJ983164 PQF983164 QAB983164 QJX983164 QTT983164 RDP983164 RNL983164 RXH983164 SHD983164 SQZ983164 TAV983164 TKR983164 TUN983164 UEJ983164 UOF983164 UYB983164 VHX983164 VRT983164 WBP9831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6"/>
  <sheetViews>
    <sheetView topLeftCell="I41" zoomScale="70" zoomScaleNormal="70"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38.140625" style="248" customWidth="1"/>
    <col min="5" max="5" width="25" style="236" customWidth="1"/>
    <col min="6" max="7" width="29.7109375" style="236" customWidth="1"/>
    <col min="8" max="8" width="24.5703125" style="236" customWidth="1"/>
    <col min="9" max="9" width="24" style="236" customWidth="1"/>
    <col min="10" max="10" width="28.85546875" style="236" customWidth="1"/>
    <col min="11" max="11" width="25.140625" style="236" customWidth="1"/>
    <col min="12" max="12" width="37.42578125" style="236" customWidth="1"/>
    <col min="13" max="13" width="18.7109375" style="236" customWidth="1"/>
    <col min="14" max="14" width="22.140625" style="236" customWidth="1"/>
    <col min="15" max="15" width="26.140625" style="236" customWidth="1"/>
    <col min="16" max="16" width="19.5703125" style="236" bestFit="1" customWidth="1"/>
    <col min="17" max="17" width="26.285156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4801</v>
      </c>
      <c r="D6" s="1762"/>
      <c r="E6" s="1762"/>
      <c r="F6" s="1762"/>
      <c r="G6" s="1762"/>
      <c r="H6" s="1762"/>
      <c r="I6" s="1762"/>
      <c r="J6" s="1762"/>
      <c r="K6" s="1762"/>
      <c r="L6" s="1762"/>
      <c r="M6" s="1762"/>
      <c r="N6" s="1763"/>
    </row>
    <row r="7" spans="2:16" ht="16.5" thickBot="1">
      <c r="B7" s="313" t="s">
        <v>4</v>
      </c>
      <c r="C7" s="1972" t="s">
        <v>5</v>
      </c>
      <c r="D7" s="1972"/>
      <c r="E7" s="1972"/>
      <c r="F7" s="1972"/>
      <c r="G7" s="1972"/>
      <c r="H7" s="1972"/>
      <c r="I7" s="1972"/>
      <c r="J7" s="1972"/>
      <c r="K7" s="1972"/>
      <c r="L7" s="1972"/>
      <c r="M7" s="1972"/>
      <c r="N7" s="1973"/>
    </row>
    <row r="8" spans="2:16" ht="16.5" thickBot="1">
      <c r="B8" s="313" t="s">
        <v>6</v>
      </c>
      <c r="C8" s="1972" t="s">
        <v>5</v>
      </c>
      <c r="D8" s="1972"/>
      <c r="E8" s="1972"/>
      <c r="F8" s="1972"/>
      <c r="G8" s="1972"/>
      <c r="H8" s="1972"/>
      <c r="I8" s="1972"/>
      <c r="J8" s="1972"/>
      <c r="K8" s="1972"/>
      <c r="L8" s="1972"/>
      <c r="M8" s="1972"/>
      <c r="N8" s="1973"/>
    </row>
    <row r="9" spans="2:16" ht="16.5" thickBot="1">
      <c r="B9" s="313" t="s">
        <v>7</v>
      </c>
      <c r="C9" s="1972" t="s">
        <v>5</v>
      </c>
      <c r="D9" s="1972"/>
      <c r="E9" s="1972"/>
      <c r="F9" s="1972"/>
      <c r="G9" s="1972"/>
      <c r="H9" s="1972"/>
      <c r="I9" s="1972"/>
      <c r="J9" s="1972"/>
      <c r="K9" s="1972"/>
      <c r="L9" s="1972"/>
      <c r="M9" s="1972"/>
      <c r="N9" s="1973"/>
    </row>
    <row r="10" spans="2:16" ht="16.5" thickBot="1">
      <c r="B10" s="313" t="s">
        <v>238</v>
      </c>
      <c r="C10" s="1514" t="s">
        <v>4802</v>
      </c>
      <c r="D10" s="1514"/>
      <c r="E10" s="1515"/>
      <c r="F10" s="239"/>
      <c r="G10" s="239"/>
      <c r="H10" s="239"/>
      <c r="I10" s="239"/>
      <c r="J10" s="239"/>
      <c r="K10" s="239"/>
      <c r="L10" s="239"/>
      <c r="M10" s="239"/>
      <c r="N10" s="240"/>
    </row>
    <row r="11" spans="2:16" ht="16.5" thickBot="1">
      <c r="B11" s="314" t="s">
        <v>8</v>
      </c>
      <c r="C11" s="1308">
        <v>41989</v>
      </c>
      <c r="D11" s="956"/>
      <c r="E11" s="243"/>
      <c r="F11" s="243"/>
      <c r="G11" s="243"/>
      <c r="H11" s="243"/>
      <c r="I11" s="243"/>
      <c r="J11" s="243"/>
      <c r="K11" s="243"/>
      <c r="L11" s="243"/>
      <c r="M11" s="243"/>
      <c r="N11" s="244"/>
    </row>
    <row r="12" spans="2:16" ht="15.75">
      <c r="B12" s="245"/>
      <c r="C12" s="246"/>
      <c r="D12" s="957"/>
      <c r="E12" s="247"/>
      <c r="F12" s="247"/>
      <c r="G12" s="247"/>
      <c r="H12" s="247"/>
      <c r="I12" s="248"/>
      <c r="J12" s="248"/>
      <c r="K12" s="248"/>
      <c r="L12" s="248"/>
      <c r="M12" s="248"/>
      <c r="N12" s="247"/>
    </row>
    <row r="13" spans="2:16">
      <c r="I13" s="248"/>
      <c r="J13" s="248"/>
      <c r="K13" s="248"/>
      <c r="L13" s="248"/>
      <c r="M13" s="248"/>
      <c r="N13" s="1289"/>
    </row>
    <row r="14" spans="2:16">
      <c r="B14" s="1764" t="s">
        <v>9</v>
      </c>
      <c r="C14" s="1764"/>
      <c r="D14" s="1314" t="s">
        <v>10</v>
      </c>
      <c r="E14" s="1314" t="s">
        <v>11</v>
      </c>
      <c r="F14" s="1314" t="s">
        <v>12</v>
      </c>
      <c r="G14" s="815"/>
      <c r="I14" s="250"/>
      <c r="J14" s="250"/>
      <c r="K14" s="250"/>
      <c r="L14" s="250"/>
      <c r="M14" s="250"/>
      <c r="N14" s="1289"/>
    </row>
    <row r="15" spans="2:16">
      <c r="B15" s="1764"/>
      <c r="C15" s="1764"/>
      <c r="D15" s="1314">
        <v>5</v>
      </c>
      <c r="E15" s="958">
        <v>649455391</v>
      </c>
      <c r="F15" s="753">
        <v>311</v>
      </c>
      <c r="G15" s="817"/>
      <c r="I15" s="252"/>
      <c r="J15" s="252"/>
      <c r="K15" s="252"/>
      <c r="L15" s="252"/>
      <c r="M15" s="252"/>
      <c r="N15" s="1289"/>
    </row>
    <row r="16" spans="2:16">
      <c r="B16" s="1764"/>
      <c r="C16" s="1764"/>
      <c r="D16" s="1314"/>
      <c r="E16" s="251"/>
      <c r="F16" s="251"/>
      <c r="G16" s="817"/>
      <c r="I16" s="252"/>
      <c r="J16" s="252"/>
      <c r="K16" s="252"/>
      <c r="L16" s="252"/>
      <c r="M16" s="252"/>
      <c r="N16" s="1289"/>
    </row>
    <row r="17" spans="1:14">
      <c r="B17" s="1764"/>
      <c r="C17" s="1764"/>
      <c r="D17" s="1314"/>
      <c r="E17" s="251"/>
      <c r="F17" s="251"/>
      <c r="G17" s="817"/>
      <c r="I17" s="252"/>
      <c r="J17" s="252"/>
      <c r="K17" s="252"/>
      <c r="L17" s="252"/>
      <c r="M17" s="252"/>
      <c r="N17" s="1289"/>
    </row>
    <row r="18" spans="1:14">
      <c r="B18" s="1764"/>
      <c r="C18" s="1764"/>
      <c r="D18" s="1314"/>
      <c r="E18" s="317"/>
      <c r="F18" s="251"/>
      <c r="G18" s="817"/>
      <c r="H18" s="253"/>
      <c r="I18" s="252"/>
      <c r="J18" s="252"/>
      <c r="K18" s="252"/>
      <c r="L18" s="252"/>
      <c r="M18" s="252"/>
      <c r="N18" s="254"/>
    </row>
    <row r="19" spans="1:14">
      <c r="B19" s="1764"/>
      <c r="C19" s="1764"/>
      <c r="D19" s="1314"/>
      <c r="E19" s="959"/>
      <c r="F19" s="753"/>
      <c r="G19" s="817"/>
      <c r="H19" s="253"/>
      <c r="I19" s="318"/>
      <c r="J19" s="318"/>
      <c r="K19" s="318"/>
      <c r="L19" s="318"/>
      <c r="M19" s="318"/>
      <c r="N19" s="254"/>
    </row>
    <row r="20" spans="1:14">
      <c r="B20" s="1764"/>
      <c r="C20" s="1764"/>
      <c r="D20" s="1314"/>
      <c r="E20" s="317"/>
      <c r="F20" s="251"/>
      <c r="G20" s="817"/>
      <c r="H20" s="253"/>
      <c r="I20" s="248"/>
      <c r="J20" s="248"/>
      <c r="K20" s="248"/>
      <c r="L20" s="248"/>
      <c r="M20" s="248"/>
      <c r="N20" s="254"/>
    </row>
    <row r="21" spans="1:14">
      <c r="B21" s="1764"/>
      <c r="C21" s="1764"/>
      <c r="D21" s="1314"/>
      <c r="E21" s="317"/>
      <c r="F21" s="251"/>
      <c r="G21" s="817"/>
      <c r="H21" s="253"/>
      <c r="I21" s="248"/>
      <c r="J21" s="248"/>
      <c r="K21" s="248"/>
      <c r="L21" s="248"/>
      <c r="M21" s="248"/>
      <c r="N21" s="254"/>
    </row>
    <row r="22" spans="1:14" ht="15.75" thickBot="1">
      <c r="B22" s="1765" t="s">
        <v>13</v>
      </c>
      <c r="C22" s="1766"/>
      <c r="D22" s="1314"/>
      <c r="E22" s="3">
        <f>E15+E16+E17+E18+E19+E20+E21</f>
        <v>649455391</v>
      </c>
      <c r="F22" s="960">
        <f>F15+F16+F17+F18+F19+F20+F21</f>
        <v>311</v>
      </c>
      <c r="G22" s="817"/>
      <c r="H22" s="253"/>
      <c r="I22" s="248"/>
      <c r="J22" s="248"/>
      <c r="K22" s="248"/>
      <c r="L22" s="248"/>
      <c r="M22" s="248"/>
      <c r="N22" s="254"/>
    </row>
    <row r="23" spans="1:14" ht="45.75" thickBot="1">
      <c r="A23" s="255"/>
      <c r="B23" s="256" t="s">
        <v>14</v>
      </c>
      <c r="C23" s="256" t="s">
        <v>15</v>
      </c>
      <c r="E23" s="250"/>
      <c r="F23" s="961"/>
      <c r="G23" s="250"/>
      <c r="H23" s="250"/>
      <c r="I23" s="257"/>
      <c r="J23" s="257"/>
      <c r="K23" s="257"/>
      <c r="L23" s="257"/>
      <c r="M23" s="257"/>
    </row>
    <row r="24" spans="1:14" ht="15.75" thickBot="1">
      <c r="A24" s="258">
        <v>1</v>
      </c>
      <c r="C24" s="259">
        <f>+F22*80%</f>
        <v>248.8</v>
      </c>
      <c r="D24" s="962"/>
      <c r="E24" s="6">
        <f>+E22</f>
        <v>649455391</v>
      </c>
      <c r="F24" s="7"/>
      <c r="G24" s="7"/>
      <c r="H24" s="7"/>
      <c r="I24" s="260"/>
      <c r="J24" s="260"/>
      <c r="K24" s="260"/>
      <c r="L24" s="260"/>
      <c r="M24" s="260"/>
    </row>
    <row r="25" spans="1:14">
      <c r="A25" s="1333"/>
      <c r="C25" s="262"/>
      <c r="D25" s="963"/>
      <c r="E25" s="263"/>
      <c r="F25" s="7"/>
      <c r="G25" s="7"/>
      <c r="H25" s="7"/>
      <c r="I25" s="260"/>
      <c r="J25" s="260"/>
      <c r="K25" s="260"/>
      <c r="L25" s="260"/>
      <c r="M25" s="260"/>
    </row>
    <row r="26" spans="1:14">
      <c r="A26" s="1333"/>
      <c r="C26" s="262"/>
      <c r="D26" s="963"/>
      <c r="E26" s="263"/>
      <c r="F26" s="7"/>
      <c r="G26" s="7"/>
      <c r="H26" s="7"/>
      <c r="I26" s="260"/>
      <c r="J26" s="260"/>
      <c r="K26" s="260"/>
      <c r="L26" s="260"/>
      <c r="M26" s="260"/>
    </row>
    <row r="27" spans="1:14">
      <c r="A27" s="1333"/>
      <c r="B27" s="8" t="s">
        <v>16</v>
      </c>
      <c r="C27"/>
      <c r="E27"/>
      <c r="F27"/>
      <c r="G27"/>
      <c r="H27"/>
      <c r="I27" s="248"/>
      <c r="J27" s="248"/>
      <c r="K27" s="248"/>
      <c r="L27" s="248"/>
      <c r="M27" s="248"/>
      <c r="N27" s="1289"/>
    </row>
    <row r="28" spans="1:14">
      <c r="A28" s="1333"/>
      <c r="B28"/>
      <c r="C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265"/>
      <c r="D30" s="1271" t="s">
        <v>21</v>
      </c>
      <c r="E30"/>
      <c r="F30"/>
      <c r="G30"/>
      <c r="H30"/>
      <c r="I30" s="248"/>
      <c r="J30" s="248"/>
      <c r="K30" s="248"/>
      <c r="L30" s="248"/>
      <c r="M30" s="248"/>
      <c r="N30" s="1289"/>
    </row>
    <row r="31" spans="1:14">
      <c r="A31" s="1333"/>
      <c r="B31" s="265" t="s">
        <v>22</v>
      </c>
      <c r="C31" s="265" t="s">
        <v>21</v>
      </c>
      <c r="D31" s="1271"/>
      <c r="E31"/>
      <c r="F31"/>
      <c r="G31"/>
      <c r="H31"/>
      <c r="I31" s="248"/>
      <c r="J31" s="248"/>
      <c r="K31" s="248"/>
      <c r="L31" s="248"/>
      <c r="M31" s="248"/>
      <c r="N31" s="1289"/>
    </row>
    <row r="32" spans="1:14">
      <c r="A32" s="1333"/>
      <c r="B32" s="265" t="s">
        <v>23</v>
      </c>
      <c r="C32" s="265" t="s">
        <v>21</v>
      </c>
      <c r="D32" s="1271"/>
      <c r="E32"/>
      <c r="F32"/>
      <c r="G32"/>
      <c r="H32"/>
      <c r="I32" s="248"/>
      <c r="J32" s="248"/>
      <c r="K32" s="248"/>
      <c r="L32" s="248"/>
      <c r="M32" s="248"/>
      <c r="N32" s="1289"/>
    </row>
    <row r="33" spans="1:14">
      <c r="A33" s="1333"/>
      <c r="B33" s="265" t="s">
        <v>24</v>
      </c>
      <c r="C33" s="265"/>
      <c r="D33" s="1271" t="s">
        <v>21</v>
      </c>
      <c r="E33"/>
      <c r="F33"/>
      <c r="G33"/>
      <c r="H33"/>
      <c r="I33" s="248"/>
      <c r="J33" s="248"/>
      <c r="K33" s="248"/>
      <c r="L33" s="248"/>
      <c r="M33" s="248"/>
      <c r="N33" s="1289"/>
    </row>
    <row r="34" spans="1:14">
      <c r="A34" s="1333"/>
      <c r="B34" s="265" t="s">
        <v>240</v>
      </c>
      <c r="C34" s="265" t="s">
        <v>21</v>
      </c>
      <c r="D34" s="1271"/>
      <c r="E34"/>
      <c r="F34"/>
      <c r="G34"/>
      <c r="H34"/>
      <c r="I34" s="248"/>
      <c r="J34" s="248"/>
      <c r="K34" s="248"/>
      <c r="L34" s="248"/>
      <c r="M34" s="248"/>
      <c r="N34" s="1289"/>
    </row>
    <row r="35" spans="1:14">
      <c r="A35" s="1333"/>
      <c r="B35"/>
      <c r="C35"/>
      <c r="E35"/>
      <c r="F35"/>
      <c r="G35"/>
      <c r="H35"/>
      <c r="I35" s="248"/>
      <c r="J35" s="248"/>
      <c r="K35" s="248"/>
      <c r="L35" s="248"/>
      <c r="M35" s="248"/>
      <c r="N35" s="1289"/>
    </row>
    <row r="36" spans="1:14">
      <c r="A36" s="1333"/>
      <c r="B36" s="8" t="s">
        <v>26</v>
      </c>
      <c r="C36"/>
      <c r="E36"/>
      <c r="F36"/>
      <c r="G36"/>
      <c r="H36"/>
      <c r="I36" s="248"/>
      <c r="J36" s="248"/>
      <c r="K36" s="248"/>
      <c r="L36" s="248"/>
      <c r="M36" s="248"/>
      <c r="N36" s="1289"/>
    </row>
    <row r="37" spans="1:14">
      <c r="A37" s="1333"/>
      <c r="B37"/>
      <c r="C37"/>
      <c r="E37"/>
      <c r="F37"/>
      <c r="G37"/>
      <c r="H37"/>
      <c r="I37" s="248"/>
      <c r="J37" s="248"/>
      <c r="K37" s="248"/>
      <c r="L37" s="248"/>
      <c r="M37" s="248"/>
      <c r="N37" s="1289"/>
    </row>
    <row r="38" spans="1:14">
      <c r="A38" s="1333"/>
      <c r="B38"/>
      <c r="C38"/>
      <c r="E38"/>
      <c r="F38"/>
      <c r="G38"/>
      <c r="H38"/>
      <c r="I38" s="248"/>
      <c r="J38" s="248"/>
      <c r="K38" s="248"/>
      <c r="L38" s="248"/>
      <c r="M38" s="248"/>
      <c r="N38" s="1289"/>
    </row>
    <row r="39" spans="1:14">
      <c r="A39" s="1333"/>
      <c r="B39" s="264" t="s">
        <v>17</v>
      </c>
      <c r="C39" s="264" t="s">
        <v>27</v>
      </c>
      <c r="D39" s="1283" t="s">
        <v>28</v>
      </c>
      <c r="E39" s="1283" t="s">
        <v>29</v>
      </c>
      <c r="F39"/>
      <c r="G39"/>
      <c r="H39"/>
      <c r="I39" s="248"/>
      <c r="J39" s="248"/>
      <c r="K39" s="248"/>
      <c r="L39" s="248"/>
      <c r="M39" s="248"/>
      <c r="N39" s="1289"/>
    </row>
    <row r="40" spans="1:14" ht="28.5">
      <c r="A40" s="1333"/>
      <c r="B40" s="269" t="s">
        <v>30</v>
      </c>
      <c r="C40" s="270">
        <v>40</v>
      </c>
      <c r="D40" s="1271">
        <v>0</v>
      </c>
      <c r="E40" s="1560">
        <f>+D40+D41</f>
        <v>10</v>
      </c>
      <c r="F40"/>
      <c r="G40"/>
      <c r="H40"/>
      <c r="I40" s="248"/>
      <c r="J40" s="248"/>
      <c r="K40" s="248"/>
      <c r="L40" s="248"/>
      <c r="M40" s="248"/>
      <c r="N40" s="1289"/>
    </row>
    <row r="41" spans="1:14" ht="42.75">
      <c r="A41" s="1333"/>
      <c r="B41" s="269" t="s">
        <v>31</v>
      </c>
      <c r="C41" s="270">
        <v>60</v>
      </c>
      <c r="D41" s="1271">
        <v>10</v>
      </c>
      <c r="E41" s="1562"/>
      <c r="F41"/>
      <c r="G41"/>
      <c r="H41"/>
      <c r="I41" s="248"/>
      <c r="J41" s="248"/>
      <c r="K41" s="248"/>
      <c r="L41" s="248"/>
      <c r="M41" s="248"/>
      <c r="N41" s="1289"/>
    </row>
    <row r="42" spans="1:14">
      <c r="A42" s="1333"/>
      <c r="C42" s="262"/>
      <c r="D42" s="963"/>
      <c r="E42" s="263"/>
      <c r="F42" s="7"/>
      <c r="G42" s="7"/>
      <c r="H42" s="7"/>
      <c r="I42" s="260"/>
      <c r="J42" s="260"/>
      <c r="K42" s="260"/>
      <c r="L42" s="260"/>
      <c r="M42" s="260"/>
    </row>
    <row r="43" spans="1:14" ht="51.75" customHeight="1">
      <c r="A43" s="1333"/>
      <c r="B43" s="1971" t="s">
        <v>4803</v>
      </c>
      <c r="C43" s="1971"/>
      <c r="D43" s="1971"/>
      <c r="E43" s="1971"/>
      <c r="F43" s="7"/>
      <c r="G43" s="7"/>
      <c r="H43" s="7"/>
      <c r="I43" s="260"/>
      <c r="J43" s="260"/>
      <c r="K43" s="260"/>
      <c r="L43" s="260"/>
      <c r="M43" s="260"/>
    </row>
    <row r="44" spans="1:14">
      <c r="A44" s="1333"/>
      <c r="C44" s="262"/>
      <c r="D44" s="963"/>
      <c r="E44" s="263"/>
      <c r="F44" s="7"/>
      <c r="G44" s="7"/>
      <c r="H44" s="7"/>
      <c r="I44" s="260"/>
      <c r="J44" s="260"/>
      <c r="K44" s="260"/>
      <c r="L44" s="260"/>
      <c r="M44" s="260"/>
    </row>
    <row r="45" spans="1:14">
      <c r="A45" s="1333"/>
      <c r="C45" s="262"/>
      <c r="D45" s="963"/>
      <c r="E45" s="263"/>
      <c r="F45" s="7"/>
      <c r="G45" s="7"/>
      <c r="H45" s="7"/>
      <c r="I45" s="260"/>
      <c r="J45" s="260"/>
      <c r="K45" s="260"/>
      <c r="L45" s="260"/>
      <c r="M45" s="260"/>
    </row>
    <row r="46" spans="1:14" ht="15.75" thickBot="1">
      <c r="M46" s="1521"/>
      <c r="N46" s="1521"/>
    </row>
    <row r="47" spans="1:14">
      <c r="B47" s="8" t="s">
        <v>1080</v>
      </c>
      <c r="M47" s="10"/>
      <c r="N47" s="10"/>
    </row>
    <row r="48" spans="1:14" ht="15.75" thickBot="1">
      <c r="M48" s="10"/>
      <c r="N48" s="10"/>
    </row>
    <row r="49" spans="1:26" s="248" customFormat="1" ht="60">
      <c r="B49" s="11" t="s">
        <v>33</v>
      </c>
      <c r="C49" s="11" t="s">
        <v>34</v>
      </c>
      <c r="D49" s="11" t="s">
        <v>35</v>
      </c>
      <c r="E49" s="11" t="s">
        <v>36</v>
      </c>
      <c r="F49" s="11" t="s">
        <v>37</v>
      </c>
      <c r="G49" s="11" t="s">
        <v>38</v>
      </c>
      <c r="H49" s="11" t="s">
        <v>39</v>
      </c>
      <c r="I49" s="11" t="s">
        <v>40</v>
      </c>
      <c r="J49" s="11" t="s">
        <v>41</v>
      </c>
      <c r="K49" s="11" t="s">
        <v>42</v>
      </c>
      <c r="L49" s="11" t="s">
        <v>43</v>
      </c>
      <c r="M49" s="12" t="s">
        <v>44</v>
      </c>
      <c r="N49" s="11" t="s">
        <v>45</v>
      </c>
      <c r="O49" s="11" t="s">
        <v>46</v>
      </c>
      <c r="P49" s="13" t="s">
        <v>47</v>
      </c>
      <c r="Q49" s="13" t="s">
        <v>48</v>
      </c>
    </row>
    <row r="50" spans="1:26" s="1263" customFormat="1" ht="89.25" customHeight="1">
      <c r="A50" s="1311">
        <v>1</v>
      </c>
      <c r="B50" s="17" t="s">
        <v>4331</v>
      </c>
      <c r="C50" s="17" t="s">
        <v>4331</v>
      </c>
      <c r="D50" s="536" t="s">
        <v>4332</v>
      </c>
      <c r="E50" s="303" t="s">
        <v>4333</v>
      </c>
      <c r="F50" s="281" t="s">
        <v>18</v>
      </c>
      <c r="G50" s="274" t="s">
        <v>51</v>
      </c>
      <c r="H50" s="275">
        <v>41052</v>
      </c>
      <c r="I50" s="275">
        <v>41257</v>
      </c>
      <c r="J50" s="937" t="s">
        <v>19</v>
      </c>
      <c r="K50" s="277"/>
      <c r="L50" s="277">
        <f>DAYS360(H50,I50)/30</f>
        <v>6.7</v>
      </c>
      <c r="M50" s="523">
        <v>318</v>
      </c>
      <c r="N50" s="274" t="s">
        <v>51</v>
      </c>
      <c r="O50" s="938">
        <v>139863040</v>
      </c>
      <c r="P50" s="523">
        <v>46</v>
      </c>
      <c r="Q50" s="323" t="s">
        <v>4804</v>
      </c>
      <c r="R50" s="279"/>
      <c r="S50" s="279"/>
      <c r="T50" s="279"/>
      <c r="U50" s="279"/>
      <c r="V50" s="279"/>
      <c r="W50" s="279"/>
      <c r="X50" s="279"/>
      <c r="Y50" s="279"/>
      <c r="Z50" s="279"/>
    </row>
    <row r="51" spans="1:26" s="1263" customFormat="1" ht="99.75" customHeight="1">
      <c r="A51" s="1311">
        <f>+A50+1</f>
        <v>2</v>
      </c>
      <c r="B51" s="17" t="s">
        <v>4331</v>
      </c>
      <c r="C51" s="17" t="s">
        <v>4331</v>
      </c>
      <c r="D51" s="536" t="s">
        <v>4332</v>
      </c>
      <c r="E51" s="303" t="s">
        <v>4334</v>
      </c>
      <c r="F51" s="281" t="s">
        <v>18</v>
      </c>
      <c r="G51" s="274" t="s">
        <v>51</v>
      </c>
      <c r="H51" s="275">
        <v>41376</v>
      </c>
      <c r="I51" s="275">
        <v>41576</v>
      </c>
      <c r="J51" s="937" t="s">
        <v>19</v>
      </c>
      <c r="K51" s="277"/>
      <c r="L51" s="277">
        <f t="shared" ref="L51:L54" si="0">DAYS360(H51,I51)/30</f>
        <v>6.5666666666666664</v>
      </c>
      <c r="M51" s="523">
        <v>292</v>
      </c>
      <c r="N51" s="274" t="s">
        <v>51</v>
      </c>
      <c r="O51" s="938">
        <v>142980390</v>
      </c>
      <c r="P51" s="523">
        <v>47</v>
      </c>
      <c r="Q51" s="323" t="s">
        <v>4804</v>
      </c>
      <c r="R51" s="279"/>
      <c r="S51" s="279"/>
      <c r="T51" s="279"/>
      <c r="U51" s="279"/>
      <c r="V51" s="279"/>
      <c r="W51" s="279"/>
      <c r="X51" s="279"/>
      <c r="Y51" s="279"/>
      <c r="Z51" s="279"/>
    </row>
    <row r="52" spans="1:26" s="1263" customFormat="1" ht="45">
      <c r="A52" s="1311">
        <f t="shared" ref="A52:A54" si="1">+A51+1</f>
        <v>3</v>
      </c>
      <c r="B52" s="17" t="s">
        <v>4331</v>
      </c>
      <c r="C52" s="17" t="s">
        <v>4331</v>
      </c>
      <c r="D52" s="536" t="s">
        <v>4332</v>
      </c>
      <c r="E52" s="303" t="s">
        <v>4774</v>
      </c>
      <c r="F52" s="281" t="s">
        <v>18</v>
      </c>
      <c r="G52" s="274" t="s">
        <v>51</v>
      </c>
      <c r="H52" s="275">
        <v>41739</v>
      </c>
      <c r="I52" s="275">
        <v>41912</v>
      </c>
      <c r="J52" s="937" t="s">
        <v>19</v>
      </c>
      <c r="K52" s="277">
        <f>DAYS360(H52,I52)/30</f>
        <v>5.666666666666667</v>
      </c>
      <c r="L52" s="277"/>
      <c r="M52" s="523">
        <v>292</v>
      </c>
      <c r="N52" s="274" t="s">
        <v>51</v>
      </c>
      <c r="O52" s="938">
        <v>153276942</v>
      </c>
      <c r="P52" s="523">
        <v>48</v>
      </c>
      <c r="Q52" s="323"/>
      <c r="R52" s="279"/>
      <c r="S52" s="279"/>
      <c r="T52" s="279"/>
      <c r="U52" s="279"/>
      <c r="V52" s="279"/>
      <c r="W52" s="279"/>
      <c r="X52" s="279"/>
      <c r="Y52" s="279"/>
      <c r="Z52" s="279"/>
    </row>
    <row r="53" spans="1:26" s="1263" customFormat="1" ht="187.5" customHeight="1">
      <c r="A53" s="1311">
        <f>+A52+1</f>
        <v>4</v>
      </c>
      <c r="B53" s="17" t="s">
        <v>4331</v>
      </c>
      <c r="C53" s="17" t="s">
        <v>4331</v>
      </c>
      <c r="D53" s="17" t="s">
        <v>4336</v>
      </c>
      <c r="E53" s="939" t="s">
        <v>4805</v>
      </c>
      <c r="F53" s="281" t="s">
        <v>18</v>
      </c>
      <c r="G53" s="274" t="s">
        <v>51</v>
      </c>
      <c r="H53" s="670">
        <v>40571</v>
      </c>
      <c r="I53" s="275">
        <v>40936</v>
      </c>
      <c r="J53" s="937" t="s">
        <v>19</v>
      </c>
      <c r="K53" s="277"/>
      <c r="L53" s="277"/>
      <c r="M53" s="523"/>
      <c r="N53" s="274" t="s">
        <v>51</v>
      </c>
      <c r="O53" s="938">
        <v>10000000</v>
      </c>
      <c r="P53" s="523"/>
      <c r="Q53" s="323" t="s">
        <v>4806</v>
      </c>
      <c r="R53" s="279"/>
      <c r="S53" s="279"/>
      <c r="T53" s="279"/>
      <c r="U53" s="279"/>
      <c r="V53" s="279"/>
      <c r="W53" s="279"/>
      <c r="X53" s="279"/>
      <c r="Y53" s="279"/>
      <c r="Z53" s="279"/>
    </row>
    <row r="54" spans="1:26" s="1263" customFormat="1" ht="96.75" customHeight="1">
      <c r="A54" s="1311">
        <f t="shared" si="1"/>
        <v>5</v>
      </c>
      <c r="B54" s="17" t="s">
        <v>4331</v>
      </c>
      <c r="C54" s="17" t="s">
        <v>4331</v>
      </c>
      <c r="D54" s="536" t="s">
        <v>4332</v>
      </c>
      <c r="E54" s="939" t="s">
        <v>4807</v>
      </c>
      <c r="F54" s="281" t="s">
        <v>18</v>
      </c>
      <c r="G54" s="274" t="s">
        <v>51</v>
      </c>
      <c r="H54" s="275">
        <v>40940</v>
      </c>
      <c r="I54" s="275">
        <v>41306</v>
      </c>
      <c r="J54" s="937" t="s">
        <v>19</v>
      </c>
      <c r="K54" s="277"/>
      <c r="L54" s="277">
        <f t="shared" si="0"/>
        <v>12</v>
      </c>
      <c r="M54" s="523"/>
      <c r="N54" s="274" t="s">
        <v>51</v>
      </c>
      <c r="O54" s="938">
        <v>153276942</v>
      </c>
      <c r="P54" s="523"/>
      <c r="Q54" s="323" t="s">
        <v>4804</v>
      </c>
      <c r="R54" s="279"/>
      <c r="S54" s="279"/>
      <c r="T54" s="279"/>
      <c r="U54" s="279"/>
      <c r="V54" s="279"/>
      <c r="W54" s="279"/>
      <c r="X54" s="279"/>
      <c r="Y54" s="279"/>
      <c r="Z54" s="279"/>
    </row>
    <row r="55" spans="1:26" s="1263" customFormat="1">
      <c r="A55" s="1311"/>
      <c r="B55" s="17" t="s">
        <v>29</v>
      </c>
      <c r="C55" s="16"/>
      <c r="D55" s="15"/>
      <c r="E55" s="303"/>
      <c r="F55" s="281"/>
      <c r="G55" s="281"/>
      <c r="H55" s="281"/>
      <c r="I55" s="276"/>
      <c r="J55" s="276"/>
      <c r="K55" s="964">
        <f>SUM(K50:K54)</f>
        <v>5.666666666666667</v>
      </c>
      <c r="L55" s="964">
        <f>SUM(L50:L54)</f>
        <v>25.266666666666666</v>
      </c>
      <c r="M55" s="964">
        <f>SUM(M50:M54)</f>
        <v>902</v>
      </c>
      <c r="N55" s="282">
        <f>SUM(N50:N54)</f>
        <v>0</v>
      </c>
      <c r="O55" s="523"/>
      <c r="P55" s="523"/>
      <c r="Q55" s="18"/>
    </row>
    <row r="56" spans="1:26" s="284" customFormat="1">
      <c r="D56" s="965"/>
      <c r="E56" s="285"/>
    </row>
    <row r="57" spans="1:26" s="284" customFormat="1">
      <c r="B57" s="1550" t="s">
        <v>57</v>
      </c>
      <c r="C57" s="1550" t="s">
        <v>58</v>
      </c>
      <c r="D57" s="1552" t="s">
        <v>59</v>
      </c>
      <c r="E57" s="1552"/>
    </row>
    <row r="58" spans="1:26" s="284" customFormat="1">
      <c r="B58" s="1551"/>
      <c r="C58" s="1551"/>
      <c r="D58" s="1276" t="s">
        <v>60</v>
      </c>
      <c r="E58" s="325" t="s">
        <v>61</v>
      </c>
    </row>
    <row r="59" spans="1:26" s="284" customFormat="1" ht="18.75">
      <c r="B59" s="19" t="s">
        <v>62</v>
      </c>
      <c r="C59" s="829">
        <f>+K55</f>
        <v>5.666666666666667</v>
      </c>
      <c r="D59" s="1369"/>
      <c r="E59" s="266" t="s">
        <v>21</v>
      </c>
      <c r="F59" s="287"/>
      <c r="G59" s="287"/>
      <c r="H59" s="287"/>
      <c r="I59" s="287"/>
      <c r="J59" s="287"/>
      <c r="K59" s="287"/>
      <c r="L59" s="287"/>
      <c r="M59" s="287"/>
    </row>
    <row r="60" spans="1:26" s="284" customFormat="1">
      <c r="B60" s="19" t="s">
        <v>64</v>
      </c>
      <c r="C60" s="829">
        <f>+M55</f>
        <v>902</v>
      </c>
      <c r="D60" s="1369" t="s">
        <v>21</v>
      </c>
      <c r="E60" s="266"/>
    </row>
    <row r="61" spans="1:26" s="284" customFormat="1">
      <c r="B61" s="288"/>
      <c r="C61" s="1769"/>
      <c r="D61" s="1769"/>
      <c r="E61" s="1769"/>
      <c r="F61" s="1769"/>
      <c r="G61" s="1769"/>
      <c r="H61" s="1769"/>
      <c r="I61" s="1769"/>
      <c r="J61" s="1769"/>
      <c r="K61" s="1769"/>
      <c r="L61" s="1769"/>
      <c r="M61" s="1769"/>
      <c r="N61" s="1769"/>
    </row>
    <row r="62" spans="1:26" ht="15.75" thickBot="1"/>
    <row r="63" spans="1:26" ht="27" thickBot="1">
      <c r="B63" s="1770" t="s">
        <v>65</v>
      </c>
      <c r="C63" s="1770"/>
      <c r="D63" s="1770"/>
      <c r="E63" s="1770"/>
      <c r="F63" s="1770"/>
      <c r="G63" s="1770"/>
      <c r="H63" s="1770"/>
      <c r="I63" s="1770"/>
      <c r="J63" s="1770"/>
      <c r="K63" s="1770"/>
      <c r="L63" s="1770"/>
      <c r="M63" s="1770"/>
      <c r="N63" s="1770"/>
    </row>
    <row r="66" spans="2:17" ht="90">
      <c r="B66" s="1309" t="s">
        <v>66</v>
      </c>
      <c r="C66" s="22" t="s">
        <v>67</v>
      </c>
      <c r="D66" s="1309" t="s">
        <v>68</v>
      </c>
      <c r="E66" s="22" t="s">
        <v>69</v>
      </c>
      <c r="F66" s="22" t="s">
        <v>70</v>
      </c>
      <c r="G66" s="22" t="s">
        <v>71</v>
      </c>
      <c r="H66" s="22" t="s">
        <v>72</v>
      </c>
      <c r="I66" s="22" t="s">
        <v>73</v>
      </c>
      <c r="J66" s="22" t="s">
        <v>74</v>
      </c>
      <c r="K66" s="22" t="s">
        <v>75</v>
      </c>
      <c r="L66" s="22" t="s">
        <v>76</v>
      </c>
      <c r="M66" s="23" t="s">
        <v>77</v>
      </c>
      <c r="N66" s="23" t="s">
        <v>78</v>
      </c>
      <c r="O66" s="1522" t="s">
        <v>79</v>
      </c>
      <c r="P66" s="1523"/>
      <c r="Q66" s="22" t="s">
        <v>80</v>
      </c>
    </row>
    <row r="67" spans="2:17" s="331" customFormat="1">
      <c r="B67" s="217" t="s">
        <v>81</v>
      </c>
      <c r="C67" s="1253" t="s">
        <v>251</v>
      </c>
      <c r="D67" s="1287" t="s">
        <v>4808</v>
      </c>
      <c r="E67" s="1287">
        <v>311</v>
      </c>
      <c r="F67" s="1287"/>
      <c r="G67" s="1287"/>
      <c r="H67" s="1287"/>
      <c r="I67" s="1286" t="s">
        <v>18</v>
      </c>
      <c r="J67" s="299"/>
      <c r="K67" s="217"/>
      <c r="L67" s="217"/>
      <c r="M67" s="217"/>
      <c r="N67" s="217"/>
      <c r="O67" s="1599" t="s">
        <v>4809</v>
      </c>
      <c r="P67" s="1600"/>
      <c r="Q67" s="1253" t="s">
        <v>18</v>
      </c>
    </row>
    <row r="68" spans="2:17">
      <c r="B68" s="309"/>
      <c r="C68" s="309"/>
      <c r="D68" s="1369"/>
      <c r="E68" s="310"/>
      <c r="F68" s="1328"/>
      <c r="G68" s="1328"/>
      <c r="H68" s="1328"/>
      <c r="I68" s="291"/>
      <c r="J68" s="291"/>
      <c r="K68" s="265"/>
      <c r="L68" s="265"/>
      <c r="M68" s="265"/>
      <c r="N68" s="265"/>
      <c r="O68" s="1767"/>
      <c r="P68" s="1768"/>
      <c r="Q68" s="265"/>
    </row>
    <row r="69" spans="2:17">
      <c r="B69" s="309"/>
      <c r="C69" s="309"/>
      <c r="D69" s="1369"/>
      <c r="E69" s="310"/>
      <c r="F69" s="1328"/>
      <c r="G69" s="1328"/>
      <c r="H69" s="1328"/>
      <c r="I69" s="291"/>
      <c r="J69" s="291"/>
      <c r="K69" s="265"/>
      <c r="L69" s="265"/>
      <c r="M69" s="265"/>
      <c r="N69" s="265"/>
      <c r="O69" s="1767"/>
      <c r="P69" s="1768"/>
      <c r="Q69" s="265"/>
    </row>
    <row r="70" spans="2:17">
      <c r="B70" s="309"/>
      <c r="C70" s="309"/>
      <c r="D70" s="1369"/>
      <c r="E70" s="310"/>
      <c r="F70" s="1328"/>
      <c r="G70" s="1328"/>
      <c r="H70" s="1328"/>
      <c r="I70" s="291"/>
      <c r="J70" s="291"/>
      <c r="K70" s="265"/>
      <c r="L70" s="265"/>
      <c r="M70" s="265"/>
      <c r="N70" s="265"/>
      <c r="O70" s="1767"/>
      <c r="P70" s="1768"/>
      <c r="Q70" s="265"/>
    </row>
    <row r="71" spans="2:17">
      <c r="B71" s="309"/>
      <c r="C71" s="309"/>
      <c r="D71" s="1369"/>
      <c r="E71" s="310"/>
      <c r="F71" s="1328"/>
      <c r="G71" s="1328"/>
      <c r="H71" s="1328"/>
      <c r="I71" s="291"/>
      <c r="J71" s="291"/>
      <c r="K71" s="265"/>
      <c r="L71" s="265"/>
      <c r="M71" s="265"/>
      <c r="N71" s="265"/>
      <c r="O71" s="1767"/>
      <c r="P71" s="1768"/>
      <c r="Q71" s="265"/>
    </row>
    <row r="72" spans="2:17">
      <c r="B72" s="309"/>
      <c r="C72" s="309"/>
      <c r="D72" s="1369"/>
      <c r="E72" s="310"/>
      <c r="F72" s="1328"/>
      <c r="G72" s="1328"/>
      <c r="H72" s="1328"/>
      <c r="I72" s="291"/>
      <c r="J72" s="291"/>
      <c r="K72" s="265"/>
      <c r="L72" s="265"/>
      <c r="M72" s="265"/>
      <c r="N72" s="265"/>
      <c r="O72" s="1767"/>
      <c r="P72" s="1768"/>
      <c r="Q72" s="265"/>
    </row>
    <row r="73" spans="2:17">
      <c r="B73" s="265"/>
      <c r="C73" s="265"/>
      <c r="D73" s="1271"/>
      <c r="E73" s="265"/>
      <c r="F73" s="265"/>
      <c r="G73" s="265"/>
      <c r="H73" s="265"/>
      <c r="I73" s="265"/>
      <c r="J73" s="265"/>
      <c r="K73" s="265"/>
      <c r="L73" s="265"/>
      <c r="M73" s="265"/>
      <c r="N73" s="265"/>
      <c r="O73" s="1767"/>
      <c r="P73" s="1768"/>
      <c r="Q73" s="265"/>
    </row>
    <row r="74" spans="2:17">
      <c r="B74" s="236" t="s">
        <v>84</v>
      </c>
    </row>
    <row r="75" spans="2:17">
      <c r="B75" s="236" t="s">
        <v>85</v>
      </c>
    </row>
    <row r="76" spans="2:17">
      <c r="B76" s="236" t="s">
        <v>86</v>
      </c>
    </row>
    <row r="78" spans="2:17" ht="15.75" thickBot="1"/>
    <row r="79" spans="2:17" ht="27" thickBot="1">
      <c r="B79" s="1771" t="s">
        <v>87</v>
      </c>
      <c r="C79" s="1772"/>
      <c r="D79" s="1772"/>
      <c r="E79" s="1772"/>
      <c r="F79" s="1772"/>
      <c r="G79" s="1772"/>
      <c r="H79" s="1772"/>
      <c r="I79" s="1772"/>
      <c r="J79" s="1772"/>
      <c r="K79" s="1772"/>
      <c r="L79" s="1772"/>
      <c r="M79" s="1772"/>
      <c r="N79" s="1773"/>
    </row>
    <row r="83" spans="2:17">
      <c r="C83" s="236" t="s">
        <v>4810</v>
      </c>
    </row>
    <row r="84" spans="2:17" ht="75">
      <c r="B84" s="1309" t="s">
        <v>88</v>
      </c>
      <c r="C84" s="1309" t="s">
        <v>89</v>
      </c>
      <c r="D84" s="1309" t="s">
        <v>90</v>
      </c>
      <c r="E84" s="1309" t="s">
        <v>91</v>
      </c>
      <c r="F84" s="1309" t="s">
        <v>92</v>
      </c>
      <c r="G84" s="1309" t="s">
        <v>93</v>
      </c>
      <c r="H84" s="1309" t="s">
        <v>94</v>
      </c>
      <c r="I84" s="1309" t="s">
        <v>95</v>
      </c>
      <c r="J84" s="1522" t="s">
        <v>96</v>
      </c>
      <c r="K84" s="1529"/>
      <c r="L84" s="1523"/>
      <c r="M84" s="1309" t="s">
        <v>97</v>
      </c>
      <c r="N84" s="1309" t="s">
        <v>992</v>
      </c>
      <c r="O84" s="1309" t="s">
        <v>993</v>
      </c>
      <c r="P84" s="1522" t="s">
        <v>79</v>
      </c>
      <c r="Q84" s="1523"/>
    </row>
    <row r="85" spans="2:17" ht="30">
      <c r="B85" s="1565" t="s">
        <v>356</v>
      </c>
      <c r="C85" s="1565" t="s">
        <v>3211</v>
      </c>
      <c r="D85" s="1565" t="s">
        <v>4811</v>
      </c>
      <c r="E85" s="1565">
        <v>34563179</v>
      </c>
      <c r="F85" s="1565" t="s">
        <v>4812</v>
      </c>
      <c r="G85" s="1565" t="s">
        <v>55</v>
      </c>
      <c r="H85" s="1976">
        <v>36826</v>
      </c>
      <c r="I85" s="1803"/>
      <c r="J85" s="1253" t="s">
        <v>4813</v>
      </c>
      <c r="K85" s="1287" t="s">
        <v>4814</v>
      </c>
      <c r="L85" s="1287" t="s">
        <v>4815</v>
      </c>
      <c r="M85" s="1565" t="s">
        <v>18</v>
      </c>
      <c r="N85" s="1565" t="s">
        <v>19</v>
      </c>
      <c r="O85" s="1565" t="s">
        <v>18</v>
      </c>
      <c r="P85" s="1601" t="s">
        <v>4350</v>
      </c>
      <c r="Q85" s="1601"/>
    </row>
    <row r="86" spans="2:17" ht="45">
      <c r="B86" s="1563"/>
      <c r="C86" s="1563"/>
      <c r="D86" s="1563"/>
      <c r="E86" s="1563"/>
      <c r="F86" s="1563"/>
      <c r="G86" s="1563"/>
      <c r="H86" s="1863"/>
      <c r="I86" s="1804"/>
      <c r="J86" s="1253" t="s">
        <v>55</v>
      </c>
      <c r="K86" s="290" t="s">
        <v>4816</v>
      </c>
      <c r="L86" s="1287" t="s">
        <v>4817</v>
      </c>
      <c r="M86" s="1563"/>
      <c r="N86" s="1563"/>
      <c r="O86" s="1563"/>
      <c r="P86" s="1601" t="s">
        <v>4818</v>
      </c>
      <c r="Q86" s="1601"/>
    </row>
    <row r="87" spans="2:17" s="248" customFormat="1" ht="120">
      <c r="B87" s="1563"/>
      <c r="C87" s="1563"/>
      <c r="D87" s="1563"/>
      <c r="E87" s="1563"/>
      <c r="F87" s="1563"/>
      <c r="G87" s="1563"/>
      <c r="H87" s="1863"/>
      <c r="I87" s="1804"/>
      <c r="J87" s="1565" t="s">
        <v>4819</v>
      </c>
      <c r="K87" s="1287" t="s">
        <v>4820</v>
      </c>
      <c r="L87" s="1287" t="s">
        <v>4821</v>
      </c>
      <c r="M87" s="1563"/>
      <c r="N87" s="1563"/>
      <c r="O87" s="1563"/>
      <c r="P87" s="1601" t="s">
        <v>4350</v>
      </c>
      <c r="Q87" s="1601"/>
    </row>
    <row r="88" spans="2:17" s="248" customFormat="1" ht="45">
      <c r="B88" s="1563"/>
      <c r="C88" s="1563"/>
      <c r="D88" s="1563"/>
      <c r="E88" s="1563"/>
      <c r="F88" s="1563"/>
      <c r="G88" s="1563"/>
      <c r="H88" s="1863"/>
      <c r="I88" s="1804"/>
      <c r="J88" s="1564"/>
      <c r="K88" s="1287" t="s">
        <v>4822</v>
      </c>
      <c r="L88" s="1287" t="s">
        <v>4823</v>
      </c>
      <c r="M88" s="1563"/>
      <c r="N88" s="1563"/>
      <c r="O88" s="1563"/>
      <c r="P88" s="1601" t="s">
        <v>4350</v>
      </c>
      <c r="Q88" s="1601"/>
    </row>
    <row r="89" spans="2:17" ht="60">
      <c r="B89" s="1564"/>
      <c r="C89" s="1564"/>
      <c r="D89" s="1564"/>
      <c r="E89" s="1564"/>
      <c r="F89" s="1564"/>
      <c r="G89" s="1564"/>
      <c r="H89" s="1977"/>
      <c r="I89" s="1805"/>
      <c r="J89" s="1253" t="s">
        <v>239</v>
      </c>
      <c r="K89" s="290" t="s">
        <v>4824</v>
      </c>
      <c r="L89" s="290" t="s">
        <v>4825</v>
      </c>
      <c r="M89" s="1564"/>
      <c r="N89" s="1564"/>
      <c r="O89" s="1564"/>
      <c r="P89" s="1601" t="s">
        <v>4350</v>
      </c>
      <c r="Q89" s="1601"/>
    </row>
    <row r="90" spans="2:17" ht="60">
      <c r="B90" s="1565" t="s">
        <v>207</v>
      </c>
      <c r="C90" s="1565" t="s">
        <v>3211</v>
      </c>
      <c r="D90" s="1560" t="s">
        <v>4826</v>
      </c>
      <c r="E90" s="1797">
        <v>1061763266</v>
      </c>
      <c r="F90" s="1565" t="s">
        <v>4827</v>
      </c>
      <c r="G90" s="1797" t="s">
        <v>3995</v>
      </c>
      <c r="H90" s="1800">
        <v>40985</v>
      </c>
      <c r="I90" s="1803"/>
      <c r="J90" s="1253" t="s">
        <v>4828</v>
      </c>
      <c r="K90" s="290" t="s">
        <v>4829</v>
      </c>
      <c r="L90" s="290" t="s">
        <v>207</v>
      </c>
      <c r="M90" s="1565"/>
      <c r="N90" s="1980"/>
      <c r="O90" s="1980"/>
      <c r="P90" s="1568"/>
      <c r="Q90" s="1569"/>
    </row>
    <row r="91" spans="2:17" ht="30">
      <c r="B91" s="1564"/>
      <c r="C91" s="1564"/>
      <c r="D91" s="1562"/>
      <c r="E91" s="1799"/>
      <c r="F91" s="1564"/>
      <c r="G91" s="1799"/>
      <c r="H91" s="1802"/>
      <c r="I91" s="1805"/>
      <c r="J91" s="1253" t="s">
        <v>4830</v>
      </c>
      <c r="K91" s="290" t="s">
        <v>4831</v>
      </c>
      <c r="L91" s="290" t="s">
        <v>4832</v>
      </c>
      <c r="M91" s="1564"/>
      <c r="N91" s="1981"/>
      <c r="O91" s="1981"/>
      <c r="P91" s="1572"/>
      <c r="Q91" s="1573"/>
    </row>
    <row r="92" spans="2:17" ht="75">
      <c r="B92" s="1565" t="s">
        <v>4833</v>
      </c>
      <c r="C92" s="1974" t="s">
        <v>4834</v>
      </c>
      <c r="D92" s="1560" t="s">
        <v>4835</v>
      </c>
      <c r="E92" s="1565">
        <v>1061530772</v>
      </c>
      <c r="F92" s="1565" t="s">
        <v>4836</v>
      </c>
      <c r="G92" s="1565" t="s">
        <v>4837</v>
      </c>
      <c r="H92" s="1976" t="s">
        <v>4838</v>
      </c>
      <c r="I92" s="1978"/>
      <c r="J92" s="1253" t="s">
        <v>4839</v>
      </c>
      <c r="K92" s="290" t="s">
        <v>4840</v>
      </c>
      <c r="L92" s="394" t="s">
        <v>4841</v>
      </c>
      <c r="M92" s="1565"/>
      <c r="N92" s="1565"/>
      <c r="O92" s="1565"/>
      <c r="P92" s="1830"/>
      <c r="Q92" s="1831"/>
    </row>
    <row r="93" spans="2:17" ht="30">
      <c r="B93" s="1563"/>
      <c r="C93" s="1975"/>
      <c r="D93" s="1562"/>
      <c r="E93" s="1564"/>
      <c r="F93" s="1564"/>
      <c r="G93" s="1564"/>
      <c r="H93" s="1977"/>
      <c r="I93" s="1979"/>
      <c r="J93" s="1253" t="s">
        <v>4842</v>
      </c>
      <c r="K93" s="290" t="s">
        <v>4843</v>
      </c>
      <c r="L93" s="394" t="s">
        <v>4844</v>
      </c>
      <c r="M93" s="1564"/>
      <c r="N93" s="1564"/>
      <c r="O93" s="1564"/>
      <c r="P93" s="1832"/>
      <c r="Q93" s="1833"/>
    </row>
    <row r="94" spans="2:17" ht="60">
      <c r="B94" s="1563"/>
      <c r="C94" s="1975"/>
      <c r="D94" s="1271" t="s">
        <v>4845</v>
      </c>
      <c r="E94" s="1329">
        <v>34510658</v>
      </c>
      <c r="F94" s="1329" t="s">
        <v>4846</v>
      </c>
      <c r="G94" s="1318" t="s">
        <v>4847</v>
      </c>
      <c r="H94" s="771">
        <v>40722</v>
      </c>
      <c r="I94" s="784"/>
      <c r="J94" s="1253" t="s">
        <v>4848</v>
      </c>
      <c r="K94" s="290" t="s">
        <v>4849</v>
      </c>
      <c r="L94" s="394" t="s">
        <v>4850</v>
      </c>
      <c r="M94" s="1253"/>
      <c r="N94" s="1253"/>
      <c r="O94" s="1253"/>
      <c r="P94" s="1574"/>
      <c r="Q94" s="1575"/>
    </row>
    <row r="95" spans="2:17" ht="60">
      <c r="B95" s="1563"/>
      <c r="C95" s="1975"/>
      <c r="D95" s="1270" t="s">
        <v>4851</v>
      </c>
      <c r="E95" s="1319">
        <v>1061730615</v>
      </c>
      <c r="F95" s="1319" t="s">
        <v>4852</v>
      </c>
      <c r="G95" s="308" t="s">
        <v>4853</v>
      </c>
      <c r="H95" s="1316">
        <v>40151</v>
      </c>
      <c r="I95" s="1317"/>
      <c r="J95" s="1287" t="s">
        <v>4854</v>
      </c>
      <c r="K95" s="290" t="s">
        <v>4855</v>
      </c>
      <c r="L95" s="394" t="s">
        <v>4856</v>
      </c>
      <c r="M95" s="1274"/>
      <c r="N95" s="1274"/>
      <c r="O95" s="1274"/>
      <c r="P95" s="1572"/>
      <c r="Q95" s="1573"/>
    </row>
    <row r="96" spans="2:17">
      <c r="B96" s="1563"/>
      <c r="C96" s="1975"/>
      <c r="D96" s="1560" t="s">
        <v>4857</v>
      </c>
      <c r="E96" s="1797">
        <v>1061739399</v>
      </c>
      <c r="F96" s="1797" t="s">
        <v>4858</v>
      </c>
      <c r="G96" s="1797" t="s">
        <v>4859</v>
      </c>
      <c r="H96" s="1800" t="s">
        <v>4860</v>
      </c>
      <c r="I96" s="1803"/>
      <c r="J96" s="1253" t="s">
        <v>4861</v>
      </c>
      <c r="K96" s="290" t="s">
        <v>4862</v>
      </c>
      <c r="L96" s="394" t="s">
        <v>4863</v>
      </c>
      <c r="M96" s="1565"/>
      <c r="N96" s="1565"/>
      <c r="O96" s="1565"/>
      <c r="P96" s="1830"/>
      <c r="Q96" s="1831"/>
    </row>
    <row r="97" spans="2:17" ht="45">
      <c r="B97" s="1563"/>
      <c r="C97" s="1975"/>
      <c r="D97" s="1562"/>
      <c r="E97" s="1799"/>
      <c r="F97" s="1799"/>
      <c r="G97" s="1799"/>
      <c r="H97" s="1802"/>
      <c r="I97" s="1805"/>
      <c r="J97" s="1253" t="s">
        <v>4864</v>
      </c>
      <c r="K97" s="290" t="s">
        <v>4865</v>
      </c>
      <c r="L97" s="394" t="s">
        <v>4866</v>
      </c>
      <c r="M97" s="1564"/>
      <c r="N97" s="1564"/>
      <c r="O97" s="1564"/>
      <c r="P97" s="1832"/>
      <c r="Q97" s="1833"/>
    </row>
    <row r="98" spans="2:17" ht="30">
      <c r="B98" s="1563"/>
      <c r="C98" s="1975"/>
      <c r="D98" s="1560" t="s">
        <v>4867</v>
      </c>
      <c r="E98" s="1797">
        <v>1061721405</v>
      </c>
      <c r="F98" s="1797" t="s">
        <v>4868</v>
      </c>
      <c r="G98" s="1797" t="s">
        <v>4869</v>
      </c>
      <c r="H98" s="1800" t="s">
        <v>4870</v>
      </c>
      <c r="I98" s="1803"/>
      <c r="J98" s="1253" t="s">
        <v>4871</v>
      </c>
      <c r="K98" s="290" t="s">
        <v>4872</v>
      </c>
      <c r="L98" s="394" t="s">
        <v>4873</v>
      </c>
      <c r="M98" s="1565"/>
      <c r="N98" s="1565"/>
      <c r="O98" s="1565"/>
      <c r="P98" s="1830"/>
      <c r="Q98" s="1831"/>
    </row>
    <row r="99" spans="2:17" ht="45">
      <c r="B99" s="1563"/>
      <c r="C99" s="1975"/>
      <c r="D99" s="1562"/>
      <c r="E99" s="1799"/>
      <c r="F99" s="1799"/>
      <c r="G99" s="1799"/>
      <c r="H99" s="1802"/>
      <c r="I99" s="1805"/>
      <c r="J99" s="1253" t="s">
        <v>4864</v>
      </c>
      <c r="K99" s="290" t="s">
        <v>4874</v>
      </c>
      <c r="L99" s="394" t="s">
        <v>4866</v>
      </c>
      <c r="M99" s="1564"/>
      <c r="N99" s="1564"/>
      <c r="O99" s="1564"/>
      <c r="P99" s="1832"/>
      <c r="Q99" s="1833"/>
    </row>
    <row r="100" spans="2:17" ht="45">
      <c r="B100" s="1563"/>
      <c r="C100" s="1975"/>
      <c r="D100" s="1560" t="s">
        <v>4875</v>
      </c>
      <c r="E100" s="1797">
        <v>1113632853</v>
      </c>
      <c r="F100" s="1797" t="s">
        <v>4876</v>
      </c>
      <c r="G100" s="1797" t="s">
        <v>55</v>
      </c>
      <c r="H100" s="1800">
        <v>41348</v>
      </c>
      <c r="I100" s="1803"/>
      <c r="J100" s="1253" t="s">
        <v>4877</v>
      </c>
      <c r="K100" s="290" t="s">
        <v>4878</v>
      </c>
      <c r="L100" s="394" t="s">
        <v>4879</v>
      </c>
      <c r="M100" s="1565"/>
      <c r="N100" s="1980"/>
      <c r="O100" s="1980"/>
      <c r="P100" s="1568"/>
      <c r="Q100" s="1569"/>
    </row>
    <row r="101" spans="2:17" ht="30">
      <c r="B101" s="1563"/>
      <c r="C101" s="1975"/>
      <c r="D101" s="1562"/>
      <c r="E101" s="1799"/>
      <c r="F101" s="1799"/>
      <c r="G101" s="1799"/>
      <c r="H101" s="1802"/>
      <c r="I101" s="1805"/>
      <c r="J101" s="1253" t="s">
        <v>4880</v>
      </c>
      <c r="K101" s="290" t="s">
        <v>4881</v>
      </c>
      <c r="L101" s="394" t="s">
        <v>4882</v>
      </c>
      <c r="M101" s="1564"/>
      <c r="N101" s="1981"/>
      <c r="O101" s="1981"/>
      <c r="P101" s="1572"/>
      <c r="Q101" s="1573"/>
    </row>
    <row r="102" spans="2:17" ht="45">
      <c r="B102" s="1563"/>
      <c r="C102" s="1975"/>
      <c r="D102" s="1560" t="s">
        <v>4883</v>
      </c>
      <c r="E102" s="1565">
        <v>34329028</v>
      </c>
      <c r="F102" s="1253" t="s">
        <v>4884</v>
      </c>
      <c r="G102" s="1253" t="s">
        <v>4885</v>
      </c>
      <c r="H102" s="1353" t="s">
        <v>4886</v>
      </c>
      <c r="I102" s="1348" t="s">
        <v>19</v>
      </c>
      <c r="J102" s="1565" t="s">
        <v>4887</v>
      </c>
      <c r="K102" s="1980" t="s">
        <v>4888</v>
      </c>
      <c r="L102" s="1980" t="s">
        <v>4889</v>
      </c>
      <c r="M102" s="1565"/>
      <c r="N102" s="1565"/>
      <c r="O102" s="1565"/>
      <c r="P102" s="1568"/>
      <c r="Q102" s="1569"/>
    </row>
    <row r="103" spans="2:17" ht="60">
      <c r="B103" s="1563"/>
      <c r="C103" s="1975"/>
      <c r="D103" s="1561"/>
      <c r="E103" s="1563"/>
      <c r="F103" s="1273" t="s">
        <v>922</v>
      </c>
      <c r="G103" s="1273" t="s">
        <v>842</v>
      </c>
      <c r="H103" s="1335">
        <v>41817</v>
      </c>
      <c r="I103" s="1348"/>
      <c r="J103" s="1563"/>
      <c r="K103" s="1982"/>
      <c r="L103" s="1982"/>
      <c r="M103" s="1563"/>
      <c r="N103" s="1563"/>
      <c r="O103" s="1563"/>
      <c r="P103" s="1570"/>
      <c r="Q103" s="1571"/>
    </row>
    <row r="104" spans="2:17" ht="150">
      <c r="B104" s="1983" t="s">
        <v>119</v>
      </c>
      <c r="C104" s="1991" t="s">
        <v>4890</v>
      </c>
      <c r="D104" s="1627" t="s">
        <v>4891</v>
      </c>
      <c r="E104" s="1627">
        <v>25285083</v>
      </c>
      <c r="F104" s="1627" t="s">
        <v>1768</v>
      </c>
      <c r="G104" s="1627" t="s">
        <v>278</v>
      </c>
      <c r="H104" s="1627" t="s">
        <v>4892</v>
      </c>
      <c r="I104" s="1627" t="s">
        <v>19</v>
      </c>
      <c r="J104" s="1287" t="s">
        <v>4893</v>
      </c>
      <c r="K104" s="1287" t="s">
        <v>4894</v>
      </c>
      <c r="L104" s="1287" t="s">
        <v>4895</v>
      </c>
      <c r="M104" s="1627" t="s">
        <v>18</v>
      </c>
      <c r="N104" s="1627" t="s">
        <v>18</v>
      </c>
      <c r="O104" s="1627" t="s">
        <v>18</v>
      </c>
      <c r="P104" s="1616" t="s">
        <v>4896</v>
      </c>
      <c r="Q104" s="1617"/>
    </row>
    <row r="105" spans="2:17" ht="45">
      <c r="B105" s="1983"/>
      <c r="C105" s="1991"/>
      <c r="D105" s="1627"/>
      <c r="E105" s="1627"/>
      <c r="F105" s="1627"/>
      <c r="G105" s="1627"/>
      <c r="H105" s="1627"/>
      <c r="I105" s="1627"/>
      <c r="J105" s="1287" t="s">
        <v>4897</v>
      </c>
      <c r="K105" s="1287" t="s">
        <v>4898</v>
      </c>
      <c r="L105" s="1287" t="s">
        <v>4899</v>
      </c>
      <c r="M105" s="1627"/>
      <c r="N105" s="1627"/>
      <c r="O105" s="1627"/>
      <c r="P105" s="1601" t="s">
        <v>4350</v>
      </c>
      <c r="Q105" s="1601"/>
    </row>
    <row r="106" spans="2:17" ht="45">
      <c r="B106" s="1983"/>
      <c r="C106" s="1991"/>
      <c r="D106" s="1627"/>
      <c r="E106" s="1627"/>
      <c r="F106" s="1627"/>
      <c r="G106" s="1627"/>
      <c r="H106" s="1627"/>
      <c r="I106" s="1627"/>
      <c r="J106" s="1287" t="s">
        <v>4900</v>
      </c>
      <c r="K106" s="1287" t="s">
        <v>4901</v>
      </c>
      <c r="L106" s="1287" t="s">
        <v>4902</v>
      </c>
      <c r="M106" s="1627"/>
      <c r="N106" s="1627"/>
      <c r="O106" s="1627"/>
      <c r="P106" s="1601" t="s">
        <v>4350</v>
      </c>
      <c r="Q106" s="1601"/>
    </row>
    <row r="107" spans="2:17" s="284" customFormat="1" ht="45">
      <c r="B107" s="1983"/>
      <c r="C107" s="1991"/>
      <c r="D107" s="1627"/>
      <c r="E107" s="1627">
        <v>10307999</v>
      </c>
      <c r="F107" s="1627" t="s">
        <v>4903</v>
      </c>
      <c r="G107" s="1627" t="s">
        <v>438</v>
      </c>
      <c r="H107" s="1627"/>
      <c r="I107" s="1627"/>
      <c r="J107" s="1287" t="s">
        <v>4904</v>
      </c>
      <c r="K107" s="1287" t="s">
        <v>4905</v>
      </c>
      <c r="L107" s="1287" t="s">
        <v>4906</v>
      </c>
      <c r="M107" s="1627"/>
      <c r="N107" s="1627" t="s">
        <v>18</v>
      </c>
      <c r="O107" s="1627" t="s">
        <v>18</v>
      </c>
      <c r="P107" s="1601" t="s">
        <v>4350</v>
      </c>
      <c r="Q107" s="1601"/>
    </row>
    <row r="108" spans="2:17" s="284" customFormat="1" ht="75">
      <c r="B108" s="1983"/>
      <c r="C108" s="1991"/>
      <c r="D108" s="1627"/>
      <c r="E108" s="1627"/>
      <c r="F108" s="1627"/>
      <c r="G108" s="1627"/>
      <c r="H108" s="1627"/>
      <c r="I108" s="1627"/>
      <c r="J108" s="1287" t="s">
        <v>4907</v>
      </c>
      <c r="K108" s="1287" t="s">
        <v>4908</v>
      </c>
      <c r="L108" s="1287" t="s">
        <v>4909</v>
      </c>
      <c r="M108" s="1627"/>
      <c r="N108" s="1627"/>
      <c r="O108" s="1627"/>
      <c r="P108" s="1616"/>
      <c r="Q108" s="1617"/>
    </row>
    <row r="109" spans="2:17" s="284" customFormat="1" ht="30">
      <c r="B109" s="1983"/>
      <c r="C109" s="1991"/>
      <c r="D109" s="1627"/>
      <c r="E109" s="1627"/>
      <c r="F109" s="1627"/>
      <c r="G109" s="1627"/>
      <c r="H109" s="1627"/>
      <c r="I109" s="1627"/>
      <c r="J109" s="1287" t="s">
        <v>4910</v>
      </c>
      <c r="K109" s="290" t="s">
        <v>4911</v>
      </c>
      <c r="L109" s="1287" t="s">
        <v>461</v>
      </c>
      <c r="M109" s="1627"/>
      <c r="N109" s="1627"/>
      <c r="O109" s="1627"/>
      <c r="P109" s="1601" t="s">
        <v>4350</v>
      </c>
      <c r="Q109" s="1601"/>
    </row>
    <row r="110" spans="2:17" s="284" customFormat="1" ht="30">
      <c r="B110" s="1983"/>
      <c r="C110" s="1991"/>
      <c r="D110" s="299" t="s">
        <v>4912</v>
      </c>
      <c r="E110" s="299">
        <v>10307999</v>
      </c>
      <c r="F110" s="299" t="s">
        <v>4913</v>
      </c>
      <c r="G110" s="299" t="s">
        <v>438</v>
      </c>
      <c r="H110" s="299" t="s">
        <v>4914</v>
      </c>
      <c r="I110" s="1287" t="s">
        <v>19</v>
      </c>
      <c r="J110" s="1287" t="s">
        <v>3880</v>
      </c>
      <c r="K110" s="1287" t="s">
        <v>4915</v>
      </c>
      <c r="L110" s="1287" t="s">
        <v>4916</v>
      </c>
      <c r="M110" s="1287" t="s">
        <v>18</v>
      </c>
      <c r="N110" s="1287" t="s">
        <v>19</v>
      </c>
      <c r="O110" s="1287" t="s">
        <v>18</v>
      </c>
      <c r="P110" s="1601" t="s">
        <v>4350</v>
      </c>
      <c r="Q110" s="1601"/>
    </row>
    <row r="111" spans="2:17" s="284" customFormat="1" ht="30">
      <c r="B111" s="1983" t="s">
        <v>4594</v>
      </c>
      <c r="C111" s="1974" t="s">
        <v>4917</v>
      </c>
      <c r="D111" s="1980" t="s">
        <v>4918</v>
      </c>
      <c r="E111" s="1980">
        <v>1061705160</v>
      </c>
      <c r="F111" s="293" t="s">
        <v>4919</v>
      </c>
      <c r="G111" s="293" t="s">
        <v>1488</v>
      </c>
      <c r="H111" s="293" t="s">
        <v>4920</v>
      </c>
      <c r="I111" s="1346" t="s">
        <v>19</v>
      </c>
      <c r="J111" s="1346" t="s">
        <v>4921</v>
      </c>
      <c r="K111" s="967" t="s">
        <v>4922</v>
      </c>
      <c r="L111" s="1346" t="s">
        <v>451</v>
      </c>
      <c r="M111" s="1980"/>
      <c r="N111" s="1980"/>
      <c r="O111" s="1980"/>
      <c r="P111" s="1985"/>
      <c r="Q111" s="1986"/>
    </row>
    <row r="112" spans="2:17" s="284" customFormat="1">
      <c r="B112" s="1983"/>
      <c r="C112" s="1975"/>
      <c r="D112" s="1982"/>
      <c r="E112" s="1982"/>
      <c r="F112" s="1980" t="s">
        <v>1491</v>
      </c>
      <c r="G112" s="1980" t="s">
        <v>1488</v>
      </c>
      <c r="H112" s="1980" t="s">
        <v>4923</v>
      </c>
      <c r="I112" s="1980" t="s">
        <v>19</v>
      </c>
      <c r="J112" s="1346" t="s">
        <v>4924</v>
      </c>
      <c r="K112" s="967" t="s">
        <v>4925</v>
      </c>
      <c r="L112" s="1346" t="s">
        <v>451</v>
      </c>
      <c r="M112" s="1982"/>
      <c r="N112" s="1982"/>
      <c r="O112" s="1982"/>
      <c r="P112" s="1987"/>
      <c r="Q112" s="1988"/>
    </row>
    <row r="113" spans="2:17" s="284" customFormat="1" ht="30">
      <c r="B113" s="1983"/>
      <c r="C113" s="1984"/>
      <c r="D113" s="1981"/>
      <c r="E113" s="1981"/>
      <c r="F113" s="1981"/>
      <c r="G113" s="1981"/>
      <c r="H113" s="1981"/>
      <c r="I113" s="1981"/>
      <c r="J113" s="1346" t="s">
        <v>4926</v>
      </c>
      <c r="K113" s="968" t="s">
        <v>4927</v>
      </c>
      <c r="L113" s="1346" t="s">
        <v>4928</v>
      </c>
      <c r="M113" s="1981"/>
      <c r="N113" s="1981"/>
      <c r="O113" s="1981"/>
      <c r="P113" s="1989"/>
      <c r="Q113" s="1990"/>
    </row>
    <row r="114" spans="2:17" s="284" customFormat="1" ht="60">
      <c r="B114" s="1565" t="s">
        <v>486</v>
      </c>
      <c r="C114" s="1347" t="s">
        <v>4929</v>
      </c>
      <c r="D114" s="1346" t="s">
        <v>4930</v>
      </c>
      <c r="E114" s="1346">
        <v>25273471</v>
      </c>
      <c r="F114" s="1346" t="s">
        <v>464</v>
      </c>
      <c r="G114" s="1346" t="s">
        <v>465</v>
      </c>
      <c r="H114" s="969">
        <v>41232</v>
      </c>
      <c r="I114" s="1346" t="s">
        <v>19</v>
      </c>
      <c r="J114" s="1346" t="s">
        <v>4931</v>
      </c>
      <c r="K114" s="969">
        <v>41963</v>
      </c>
      <c r="L114" s="1346" t="s">
        <v>4932</v>
      </c>
      <c r="M114" s="1346"/>
      <c r="N114" s="1346"/>
      <c r="O114" s="1346"/>
      <c r="P114" s="1837"/>
      <c r="Q114" s="1838"/>
    </row>
    <row r="115" spans="2:17" s="284" customFormat="1" ht="60">
      <c r="B115" s="1563"/>
      <c r="C115" s="1347" t="s">
        <v>4933</v>
      </c>
      <c r="D115" s="1346" t="s">
        <v>4934</v>
      </c>
      <c r="E115" s="1346">
        <v>25395933</v>
      </c>
      <c r="F115" s="1346" t="s">
        <v>1663</v>
      </c>
      <c r="G115" s="1346" t="s">
        <v>4935</v>
      </c>
      <c r="H115" s="969">
        <v>38428</v>
      </c>
      <c r="I115" s="1346" t="s">
        <v>19</v>
      </c>
      <c r="J115" s="1346" t="s">
        <v>4931</v>
      </c>
      <c r="K115" s="969">
        <v>41963</v>
      </c>
      <c r="L115" s="1346" t="s">
        <v>4932</v>
      </c>
      <c r="M115" s="1346"/>
      <c r="N115" s="1346"/>
      <c r="O115" s="1346"/>
      <c r="P115" s="1837"/>
      <c r="Q115" s="1838"/>
    </row>
    <row r="116" spans="2:17" s="284" customFormat="1" ht="30">
      <c r="B116" s="1563"/>
      <c r="C116" s="1974" t="s">
        <v>4936</v>
      </c>
      <c r="D116" s="1980" t="s">
        <v>4937</v>
      </c>
      <c r="E116" s="1980">
        <v>25287411</v>
      </c>
      <c r="F116" s="1346" t="s">
        <v>4938</v>
      </c>
      <c r="G116" s="1346" t="s">
        <v>4939</v>
      </c>
      <c r="H116" s="1346" t="s">
        <v>4940</v>
      </c>
      <c r="I116" s="1980" t="s">
        <v>19</v>
      </c>
      <c r="J116" s="1980" t="s">
        <v>4931</v>
      </c>
      <c r="K116" s="1995">
        <v>41963</v>
      </c>
      <c r="L116" s="1980" t="s">
        <v>4932</v>
      </c>
      <c r="M116" s="1980"/>
      <c r="N116" s="1980"/>
      <c r="O116" s="1980"/>
      <c r="P116" s="1965"/>
      <c r="Q116" s="1966"/>
    </row>
    <row r="117" spans="2:17" s="284" customFormat="1" ht="30">
      <c r="B117" s="1563"/>
      <c r="C117" s="1984"/>
      <c r="D117" s="1981"/>
      <c r="E117" s="1981"/>
      <c r="F117" s="1346" t="s">
        <v>4941</v>
      </c>
      <c r="G117" s="1346" t="s">
        <v>4942</v>
      </c>
      <c r="H117" s="969">
        <v>39102</v>
      </c>
      <c r="I117" s="1981"/>
      <c r="J117" s="1981"/>
      <c r="K117" s="1981"/>
      <c r="L117" s="1981"/>
      <c r="M117" s="1981"/>
      <c r="N117" s="1981"/>
      <c r="O117" s="1981"/>
      <c r="P117" s="1969"/>
      <c r="Q117" s="1970"/>
    </row>
    <row r="118" spans="2:17" ht="60">
      <c r="B118" s="1563"/>
      <c r="C118" s="1303" t="s">
        <v>4943</v>
      </c>
      <c r="D118" s="1270" t="s">
        <v>4944</v>
      </c>
      <c r="E118" s="1274">
        <v>25454066</v>
      </c>
      <c r="F118" s="1274" t="s">
        <v>4945</v>
      </c>
      <c r="G118" s="1274" t="s">
        <v>4946</v>
      </c>
      <c r="H118" s="1345">
        <v>41550</v>
      </c>
      <c r="I118" s="1349" t="s">
        <v>19</v>
      </c>
      <c r="J118" s="1274" t="s">
        <v>4931</v>
      </c>
      <c r="K118" s="969">
        <v>41963</v>
      </c>
      <c r="L118" s="1346" t="s">
        <v>4932</v>
      </c>
      <c r="M118" s="1274"/>
      <c r="N118" s="1274"/>
      <c r="O118" s="1274"/>
      <c r="P118" s="1837"/>
      <c r="Q118" s="1838"/>
    </row>
    <row r="119" spans="2:17" ht="60">
      <c r="B119" s="1563"/>
      <c r="C119" s="970" t="s">
        <v>4947</v>
      </c>
      <c r="D119" s="1270" t="s">
        <v>4948</v>
      </c>
      <c r="E119" s="1274">
        <v>1061745435</v>
      </c>
      <c r="F119" s="1274" t="s">
        <v>4949</v>
      </c>
      <c r="G119" s="1274" t="s">
        <v>4939</v>
      </c>
      <c r="H119" s="1345">
        <v>40163</v>
      </c>
      <c r="I119" s="1349" t="s">
        <v>19</v>
      </c>
      <c r="J119" s="1253" t="s">
        <v>4931</v>
      </c>
      <c r="K119" s="969">
        <v>41963</v>
      </c>
      <c r="L119" s="1287" t="s">
        <v>4932</v>
      </c>
      <c r="M119" s="1274"/>
      <c r="N119" s="1274"/>
      <c r="O119" s="1274"/>
      <c r="P119" s="1837"/>
      <c r="Q119" s="1838"/>
    </row>
    <row r="120" spans="2:17" ht="45">
      <c r="B120" s="1563"/>
      <c r="C120" s="970" t="s">
        <v>4947</v>
      </c>
      <c r="D120" s="1270" t="s">
        <v>4950</v>
      </c>
      <c r="E120" s="1274">
        <v>25279912</v>
      </c>
      <c r="F120" s="1274" t="s">
        <v>4951</v>
      </c>
      <c r="G120" s="1274" t="s">
        <v>4952</v>
      </c>
      <c r="H120" s="1345">
        <v>41823</v>
      </c>
      <c r="I120" s="1349" t="s">
        <v>19</v>
      </c>
      <c r="J120" s="1253" t="s">
        <v>239</v>
      </c>
      <c r="K120" s="971" t="s">
        <v>4953</v>
      </c>
      <c r="L120" s="971" t="s">
        <v>531</v>
      </c>
      <c r="M120" s="1274"/>
      <c r="N120" s="1274"/>
      <c r="O120" s="1274"/>
      <c r="P120" s="1574"/>
      <c r="Q120" s="1575"/>
    </row>
    <row r="121" spans="2:17" ht="165">
      <c r="B121" s="1564"/>
      <c r="C121" s="1303" t="s">
        <v>4954</v>
      </c>
      <c r="D121" s="1270" t="s">
        <v>4955</v>
      </c>
      <c r="E121" s="1274">
        <v>34540768</v>
      </c>
      <c r="F121" s="1274" t="s">
        <v>4836</v>
      </c>
      <c r="G121" s="1274" t="s">
        <v>3995</v>
      </c>
      <c r="H121" s="1345">
        <v>41432</v>
      </c>
      <c r="I121" s="1349" t="s">
        <v>19</v>
      </c>
      <c r="J121" s="1253" t="s">
        <v>4931</v>
      </c>
      <c r="K121" s="1287" t="s">
        <v>4956</v>
      </c>
      <c r="L121" s="1287" t="s">
        <v>1450</v>
      </c>
      <c r="M121" s="1274"/>
      <c r="N121" s="1274"/>
      <c r="O121" s="1274"/>
      <c r="P121" s="1837"/>
      <c r="Q121" s="1838"/>
    </row>
    <row r="123" spans="2:17" ht="15.75" thickBot="1"/>
    <row r="124" spans="2:17" ht="27" thickBot="1">
      <c r="B124" s="1771" t="s">
        <v>139</v>
      </c>
      <c r="C124" s="1772"/>
      <c r="D124" s="1772"/>
      <c r="E124" s="1772"/>
      <c r="F124" s="1772"/>
      <c r="G124" s="1772"/>
      <c r="H124" s="1772"/>
      <c r="I124" s="1772"/>
      <c r="J124" s="1772"/>
      <c r="K124" s="1772"/>
      <c r="L124" s="1772"/>
      <c r="M124" s="1772"/>
      <c r="N124" s="1773"/>
    </row>
    <row r="127" spans="2:17" ht="30">
      <c r="B127" s="22" t="s">
        <v>17</v>
      </c>
      <c r="C127" s="22" t="s">
        <v>1064</v>
      </c>
      <c r="D127" s="1522" t="s">
        <v>79</v>
      </c>
      <c r="E127" s="1523"/>
    </row>
    <row r="128" spans="2:17">
      <c r="B128" s="217" t="s">
        <v>140</v>
      </c>
      <c r="C128" s="266" t="s">
        <v>18</v>
      </c>
      <c r="D128" s="1567"/>
      <c r="E128" s="1567"/>
    </row>
    <row r="131" spans="1:26" ht="26.25">
      <c r="B131" s="1760" t="s">
        <v>141</v>
      </c>
      <c r="C131" s="1761"/>
      <c r="D131" s="1761"/>
      <c r="E131" s="1761"/>
      <c r="F131" s="1761"/>
      <c r="G131" s="1761"/>
      <c r="H131" s="1761"/>
      <c r="I131" s="1761"/>
      <c r="J131" s="1761"/>
      <c r="K131" s="1761"/>
      <c r="L131" s="1761"/>
      <c r="M131" s="1761"/>
      <c r="N131" s="1761"/>
      <c r="O131" s="1761"/>
      <c r="P131" s="1761"/>
    </row>
    <row r="133" spans="1:26" ht="15.75" thickBot="1"/>
    <row r="134" spans="1:26" ht="27" thickBot="1">
      <c r="B134" s="1771" t="s">
        <v>142</v>
      </c>
      <c r="C134" s="1772"/>
      <c r="D134" s="1772"/>
      <c r="E134" s="1772"/>
      <c r="F134" s="1772"/>
      <c r="G134" s="1772"/>
      <c r="H134" s="1772"/>
      <c r="I134" s="1772"/>
      <c r="J134" s="1772"/>
      <c r="K134" s="1772"/>
      <c r="L134" s="1772"/>
      <c r="M134" s="1772"/>
      <c r="N134" s="1773"/>
    </row>
    <row r="136" spans="1:26" ht="15.75" thickBot="1">
      <c r="M136" s="10"/>
      <c r="N136" s="10"/>
    </row>
    <row r="137" spans="1:26" s="248" customFormat="1" ht="60">
      <c r="B137" s="11" t="s">
        <v>33</v>
      </c>
      <c r="C137" s="11" t="s">
        <v>34</v>
      </c>
      <c r="D137" s="11" t="s">
        <v>35</v>
      </c>
      <c r="E137" s="11" t="s">
        <v>36</v>
      </c>
      <c r="F137" s="11" t="s">
        <v>37</v>
      </c>
      <c r="G137" s="11" t="s">
        <v>38</v>
      </c>
      <c r="H137" s="11" t="s">
        <v>39</v>
      </c>
      <c r="I137" s="11" t="s">
        <v>40</v>
      </c>
      <c r="J137" s="11" t="s">
        <v>41</v>
      </c>
      <c r="K137" s="11" t="s">
        <v>42</v>
      </c>
      <c r="L137" s="11" t="s">
        <v>43</v>
      </c>
      <c r="M137" s="12" t="s">
        <v>44</v>
      </c>
      <c r="N137" s="11" t="s">
        <v>45</v>
      </c>
      <c r="O137" s="11" t="s">
        <v>46</v>
      </c>
      <c r="P137" s="13" t="s">
        <v>47</v>
      </c>
      <c r="Q137" s="13" t="s">
        <v>48</v>
      </c>
    </row>
    <row r="138" spans="1:26" s="1263" customFormat="1" ht="45">
      <c r="A138" s="1311">
        <v>1</v>
      </c>
      <c r="B138" s="17" t="s">
        <v>4331</v>
      </c>
      <c r="C138" s="17" t="s">
        <v>4331</v>
      </c>
      <c r="D138" s="536" t="s">
        <v>4332</v>
      </c>
      <c r="E138" s="303" t="s">
        <v>4333</v>
      </c>
      <c r="F138" s="281" t="s">
        <v>18</v>
      </c>
      <c r="G138" s="274" t="s">
        <v>51</v>
      </c>
      <c r="H138" s="275">
        <v>41052</v>
      </c>
      <c r="I138" s="275">
        <v>41257</v>
      </c>
      <c r="J138" s="937" t="s">
        <v>19</v>
      </c>
      <c r="K138" s="277"/>
      <c r="L138" s="277">
        <v>6.7</v>
      </c>
      <c r="M138" s="500">
        <v>106</v>
      </c>
      <c r="N138" s="274" t="s">
        <v>51</v>
      </c>
      <c r="O138" s="938">
        <v>139863040</v>
      </c>
      <c r="P138" s="972">
        <v>46</v>
      </c>
      <c r="Q138" s="1992" t="s">
        <v>4957</v>
      </c>
      <c r="R138" s="279"/>
      <c r="S138" s="279"/>
      <c r="T138" s="279"/>
      <c r="U138" s="279"/>
      <c r="V138" s="279"/>
      <c r="W138" s="279"/>
      <c r="X138" s="279"/>
      <c r="Y138" s="279"/>
      <c r="Z138" s="279"/>
    </row>
    <row r="139" spans="1:26" s="1263" customFormat="1" ht="45">
      <c r="A139" s="1311">
        <f>+A138+1</f>
        <v>2</v>
      </c>
      <c r="B139" s="17" t="s">
        <v>4331</v>
      </c>
      <c r="C139" s="17" t="s">
        <v>4331</v>
      </c>
      <c r="D139" s="536" t="s">
        <v>4332</v>
      </c>
      <c r="E139" s="303" t="s">
        <v>4334</v>
      </c>
      <c r="F139" s="281" t="s">
        <v>18</v>
      </c>
      <c r="G139" s="274" t="s">
        <v>51</v>
      </c>
      <c r="H139" s="275">
        <v>41376</v>
      </c>
      <c r="I139" s="275">
        <v>41576</v>
      </c>
      <c r="J139" s="937" t="s">
        <v>19</v>
      </c>
      <c r="K139" s="277"/>
      <c r="L139" s="277">
        <v>6.5666666666666664</v>
      </c>
      <c r="M139" s="500">
        <v>97</v>
      </c>
      <c r="N139" s="274" t="s">
        <v>51</v>
      </c>
      <c r="O139" s="938">
        <v>142980390</v>
      </c>
      <c r="P139" s="972">
        <v>47</v>
      </c>
      <c r="Q139" s="1993"/>
      <c r="R139" s="279"/>
      <c r="S139" s="279"/>
      <c r="T139" s="279"/>
      <c r="U139" s="279"/>
      <c r="V139" s="279"/>
      <c r="W139" s="279"/>
      <c r="X139" s="279"/>
      <c r="Y139" s="279"/>
      <c r="Z139" s="279"/>
    </row>
    <row r="140" spans="1:26" s="1263" customFormat="1" ht="45">
      <c r="A140" s="1311">
        <f t="shared" ref="A140:A145" si="2">+A139+1</f>
        <v>3</v>
      </c>
      <c r="B140" s="17" t="s">
        <v>4331</v>
      </c>
      <c r="C140" s="17" t="s">
        <v>4331</v>
      </c>
      <c r="D140" s="536" t="s">
        <v>4332</v>
      </c>
      <c r="E140" s="303" t="s">
        <v>4774</v>
      </c>
      <c r="F140" s="281" t="s">
        <v>18</v>
      </c>
      <c r="G140" s="274" t="s">
        <v>51</v>
      </c>
      <c r="H140" s="275">
        <v>41739</v>
      </c>
      <c r="I140" s="275">
        <v>41912</v>
      </c>
      <c r="J140" s="937" t="s">
        <v>19</v>
      </c>
      <c r="K140" s="277"/>
      <c r="L140" s="500">
        <v>5.67</v>
      </c>
      <c r="M140" s="973">
        <v>97</v>
      </c>
      <c r="N140" s="274" t="s">
        <v>51</v>
      </c>
      <c r="O140" s="974">
        <v>153276942</v>
      </c>
      <c r="P140" s="972">
        <v>48</v>
      </c>
      <c r="Q140" s="1993"/>
      <c r="R140" s="279"/>
      <c r="S140" s="279"/>
      <c r="T140" s="279"/>
      <c r="U140" s="279"/>
      <c r="V140" s="279"/>
      <c r="W140" s="279"/>
      <c r="X140" s="279"/>
      <c r="Y140" s="279"/>
      <c r="Z140" s="279"/>
    </row>
    <row r="141" spans="1:26" s="1263" customFormat="1" ht="45">
      <c r="A141" s="1311">
        <f>+A140+1</f>
        <v>4</v>
      </c>
      <c r="B141" s="17" t="s">
        <v>4331</v>
      </c>
      <c r="C141" s="17" t="s">
        <v>4331</v>
      </c>
      <c r="D141" s="17" t="s">
        <v>4336</v>
      </c>
      <c r="E141" s="939" t="s">
        <v>4805</v>
      </c>
      <c r="F141" s="281" t="s">
        <v>18</v>
      </c>
      <c r="G141" s="274" t="s">
        <v>51</v>
      </c>
      <c r="H141" s="275">
        <v>40571</v>
      </c>
      <c r="I141" s="275">
        <v>40936</v>
      </c>
      <c r="J141" s="937" t="s">
        <v>19</v>
      </c>
      <c r="K141" s="277"/>
      <c r="L141" s="500">
        <v>12</v>
      </c>
      <c r="M141" s="973">
        <v>8</v>
      </c>
      <c r="N141" s="274" t="s">
        <v>51</v>
      </c>
      <c r="O141" s="938">
        <v>10000000</v>
      </c>
      <c r="P141" s="972">
        <v>50</v>
      </c>
      <c r="Q141" s="1993"/>
      <c r="R141" s="279"/>
      <c r="S141" s="279"/>
      <c r="T141" s="279"/>
      <c r="U141" s="279"/>
      <c r="V141" s="279"/>
      <c r="W141" s="279"/>
      <c r="X141" s="279"/>
      <c r="Y141" s="279"/>
      <c r="Z141" s="279"/>
    </row>
    <row r="142" spans="1:26" s="1263" customFormat="1" ht="45">
      <c r="A142" s="1311">
        <f t="shared" si="2"/>
        <v>5</v>
      </c>
      <c r="B142" s="17" t="s">
        <v>4331</v>
      </c>
      <c r="C142" s="17" t="s">
        <v>4331</v>
      </c>
      <c r="D142" s="17" t="s">
        <v>4336</v>
      </c>
      <c r="E142" s="939" t="s">
        <v>4807</v>
      </c>
      <c r="F142" s="281"/>
      <c r="G142" s="274" t="s">
        <v>51</v>
      </c>
      <c r="H142" s="275">
        <v>40940</v>
      </c>
      <c r="I142" s="275">
        <v>41306</v>
      </c>
      <c r="J142" s="937" t="s">
        <v>19</v>
      </c>
      <c r="K142" s="277"/>
      <c r="L142" s="500">
        <v>12</v>
      </c>
      <c r="M142" s="973">
        <v>8</v>
      </c>
      <c r="N142" s="274" t="s">
        <v>51</v>
      </c>
      <c r="O142" s="938">
        <v>10000000</v>
      </c>
      <c r="P142" s="972">
        <v>51</v>
      </c>
      <c r="Q142" s="1994"/>
      <c r="R142" s="279"/>
      <c r="S142" s="279"/>
      <c r="T142" s="279"/>
      <c r="U142" s="279"/>
      <c r="V142" s="279"/>
      <c r="W142" s="279"/>
      <c r="X142" s="279"/>
      <c r="Y142" s="279"/>
      <c r="Z142" s="279"/>
    </row>
    <row r="143" spans="1:26" s="1263" customFormat="1">
      <c r="A143" s="1311">
        <f t="shared" si="2"/>
        <v>6</v>
      </c>
      <c r="B143" s="15"/>
      <c r="C143" s="16"/>
      <c r="D143" s="15"/>
      <c r="E143" s="303"/>
      <c r="F143" s="281"/>
      <c r="G143" s="281"/>
      <c r="H143" s="281"/>
      <c r="I143" s="276"/>
      <c r="J143" s="276"/>
      <c r="K143" s="276"/>
      <c r="L143" s="276"/>
      <c r="M143" s="277"/>
      <c r="N143" s="277"/>
      <c r="O143" s="523"/>
      <c r="P143" s="523"/>
      <c r="Q143" s="323"/>
      <c r="R143" s="279"/>
      <c r="S143" s="279"/>
      <c r="T143" s="279"/>
      <c r="U143" s="279"/>
      <c r="V143" s="279"/>
      <c r="W143" s="279"/>
      <c r="X143" s="279"/>
      <c r="Y143" s="279"/>
      <c r="Z143" s="279"/>
    </row>
    <row r="144" spans="1:26" s="1263" customFormat="1">
      <c r="A144" s="1311">
        <f t="shared" si="2"/>
        <v>7</v>
      </c>
      <c r="B144" s="15"/>
      <c r="C144" s="16"/>
      <c r="D144" s="15"/>
      <c r="E144" s="303"/>
      <c r="F144" s="281"/>
      <c r="G144" s="281"/>
      <c r="H144" s="281"/>
      <c r="I144" s="276"/>
      <c r="J144" s="276"/>
      <c r="K144" s="276"/>
      <c r="L144" s="276"/>
      <c r="M144" s="277"/>
      <c r="N144" s="277"/>
      <c r="O144" s="523"/>
      <c r="P144" s="523"/>
      <c r="Q144" s="323"/>
      <c r="R144" s="279"/>
      <c r="S144" s="279"/>
      <c r="T144" s="279"/>
      <c r="U144" s="279"/>
      <c r="V144" s="279"/>
      <c r="W144" s="279"/>
      <c r="X144" s="279"/>
      <c r="Y144" s="279"/>
      <c r="Z144" s="279"/>
    </row>
    <row r="145" spans="1:26" s="1263" customFormat="1">
      <c r="A145" s="1311">
        <f t="shared" si="2"/>
        <v>8</v>
      </c>
      <c r="B145" s="15"/>
      <c r="C145" s="16"/>
      <c r="D145" s="15"/>
      <c r="E145" s="303"/>
      <c r="F145" s="281"/>
      <c r="G145" s="281"/>
      <c r="H145" s="281"/>
      <c r="I145" s="276"/>
      <c r="J145" s="276"/>
      <c r="K145" s="276"/>
      <c r="L145" s="276"/>
      <c r="M145" s="277"/>
      <c r="N145" s="277"/>
      <c r="O145" s="523"/>
      <c r="P145" s="523"/>
      <c r="Q145" s="323"/>
      <c r="R145" s="279"/>
      <c r="S145" s="279"/>
      <c r="T145" s="279"/>
      <c r="U145" s="279"/>
      <c r="V145" s="279"/>
      <c r="W145" s="279"/>
      <c r="X145" s="279"/>
      <c r="Y145" s="279"/>
      <c r="Z145" s="279"/>
    </row>
    <row r="146" spans="1:26" s="1263" customFormat="1">
      <c r="A146" s="1311"/>
      <c r="B146" s="17" t="s">
        <v>29</v>
      </c>
      <c r="C146" s="16"/>
      <c r="D146" s="15"/>
      <c r="E146" s="303"/>
      <c r="F146" s="281"/>
      <c r="G146" s="281"/>
      <c r="H146" s="281"/>
      <c r="I146" s="276"/>
      <c r="J146" s="276"/>
      <c r="K146" s="282">
        <f>SUM(K138:K145)</f>
        <v>0</v>
      </c>
      <c r="L146" s="282">
        <f>SUM(L138:L145)</f>
        <v>42.936666666666667</v>
      </c>
      <c r="M146" s="283">
        <f>SUM(M138:M145)</f>
        <v>316</v>
      </c>
      <c r="N146" s="282">
        <f>SUM(N138:N145)</f>
        <v>0</v>
      </c>
      <c r="O146" s="523"/>
      <c r="P146" s="523"/>
      <c r="Q146" s="18"/>
    </row>
    <row r="147" spans="1:26">
      <c r="B147" s="284"/>
      <c r="C147" s="284"/>
      <c r="D147" s="965"/>
      <c r="E147" s="285"/>
      <c r="F147" s="284"/>
      <c r="G147" s="284"/>
      <c r="H147" s="284"/>
      <c r="I147" s="284"/>
      <c r="J147" s="284"/>
      <c r="K147" s="284"/>
      <c r="L147" s="284"/>
      <c r="M147" s="284"/>
      <c r="N147" s="284"/>
      <c r="O147" s="284"/>
      <c r="P147" s="284"/>
    </row>
    <row r="148" spans="1:26" ht="18.75">
      <c r="B148" s="19" t="s">
        <v>156</v>
      </c>
      <c r="C148" s="304">
        <f>+K146</f>
        <v>0</v>
      </c>
      <c r="H148" s="287"/>
      <c r="I148" s="287"/>
      <c r="J148" s="287"/>
      <c r="K148" s="287"/>
      <c r="L148" s="287"/>
      <c r="M148" s="287"/>
      <c r="N148" s="284"/>
      <c r="O148" s="284"/>
      <c r="P148" s="284"/>
    </row>
    <row r="150" spans="1:26" ht="15.75" thickBot="1"/>
    <row r="151" spans="1:26" ht="30.75" thickBot="1">
      <c r="B151" s="24" t="s">
        <v>157</v>
      </c>
      <c r="C151" s="25" t="s">
        <v>158</v>
      </c>
      <c r="D151" s="24" t="s">
        <v>28</v>
      </c>
      <c r="E151" s="25" t="s">
        <v>159</v>
      </c>
    </row>
    <row r="152" spans="1:26">
      <c r="B152" s="305" t="s">
        <v>160</v>
      </c>
      <c r="C152" s="306">
        <v>20</v>
      </c>
      <c r="D152" s="306">
        <v>0</v>
      </c>
      <c r="E152" s="1781">
        <f>+D152+D153+D154</f>
        <v>0</v>
      </c>
    </row>
    <row r="153" spans="1:26">
      <c r="B153" s="305" t="s">
        <v>161</v>
      </c>
      <c r="C153" s="1369">
        <v>30</v>
      </c>
      <c r="D153" s="1271">
        <v>0</v>
      </c>
      <c r="E153" s="1561"/>
    </row>
    <row r="154" spans="1:26" ht="15.75" thickBot="1">
      <c r="B154" s="305" t="s">
        <v>162</v>
      </c>
      <c r="C154" s="307">
        <v>40</v>
      </c>
      <c r="D154" s="307">
        <v>0</v>
      </c>
      <c r="E154" s="1782"/>
    </row>
    <row r="156" spans="1:26" ht="15.75" thickBot="1"/>
    <row r="157" spans="1:26" ht="27" thickBot="1">
      <c r="B157" s="1771" t="s">
        <v>163</v>
      </c>
      <c r="C157" s="1772"/>
      <c r="D157" s="1772"/>
      <c r="E157" s="1772"/>
      <c r="F157" s="1772"/>
      <c r="G157" s="1772"/>
      <c r="H157" s="1772"/>
      <c r="I157" s="1772"/>
      <c r="J157" s="1772"/>
      <c r="K157" s="1772"/>
      <c r="L157" s="1772"/>
      <c r="M157" s="1772"/>
      <c r="N157" s="1773"/>
    </row>
    <row r="159" spans="1:26" ht="75">
      <c r="B159" s="1309" t="s">
        <v>88</v>
      </c>
      <c r="C159" s="1309" t="s">
        <v>89</v>
      </c>
      <c r="D159" s="1309" t="s">
        <v>90</v>
      </c>
      <c r="E159" s="1309" t="s">
        <v>91</v>
      </c>
      <c r="F159" s="1309" t="s">
        <v>92</v>
      </c>
      <c r="G159" s="1309" t="s">
        <v>93</v>
      </c>
      <c r="H159" s="1309" t="s">
        <v>94</v>
      </c>
      <c r="I159" s="1309" t="s">
        <v>95</v>
      </c>
      <c r="J159" s="1522" t="s">
        <v>164</v>
      </c>
      <c r="K159" s="1529"/>
      <c r="L159" s="1523"/>
      <c r="M159" s="1309" t="s">
        <v>97</v>
      </c>
      <c r="N159" s="1309" t="s">
        <v>992</v>
      </c>
      <c r="O159" s="1309" t="s">
        <v>993</v>
      </c>
      <c r="P159" s="1522" t="s">
        <v>79</v>
      </c>
      <c r="Q159" s="1523"/>
    </row>
    <row r="160" spans="1:26" ht="30">
      <c r="B160" s="1565" t="s">
        <v>1375</v>
      </c>
      <c r="C160" s="1565" t="s">
        <v>4958</v>
      </c>
      <c r="D160" s="1560" t="s">
        <v>4959</v>
      </c>
      <c r="E160" s="1565">
        <v>10544484</v>
      </c>
      <c r="F160" s="1565" t="s">
        <v>4960</v>
      </c>
      <c r="G160" s="1565" t="s">
        <v>278</v>
      </c>
      <c r="H160" s="1976">
        <v>36118</v>
      </c>
      <c r="I160" s="1823"/>
      <c r="J160" s="289" t="s">
        <v>165</v>
      </c>
      <c r="K160" s="290" t="s">
        <v>166</v>
      </c>
      <c r="L160" s="749" t="s">
        <v>167</v>
      </c>
      <c r="M160" s="1560" t="s">
        <v>18</v>
      </c>
      <c r="N160" s="1560" t="s">
        <v>18</v>
      </c>
      <c r="O160" s="1560" t="s">
        <v>18</v>
      </c>
      <c r="P160" s="1830"/>
      <c r="Q160" s="1831"/>
    </row>
    <row r="161" spans="2:17" ht="30">
      <c r="B161" s="1563"/>
      <c r="C161" s="1563"/>
      <c r="D161" s="1561"/>
      <c r="E161" s="1563"/>
      <c r="F161" s="1563"/>
      <c r="G161" s="1563"/>
      <c r="H161" s="1863"/>
      <c r="I161" s="1824"/>
      <c r="J161" s="1253" t="s">
        <v>896</v>
      </c>
      <c r="K161" s="1287" t="s">
        <v>4961</v>
      </c>
      <c r="L161" s="1307" t="s">
        <v>4962</v>
      </c>
      <c r="M161" s="1561"/>
      <c r="N161" s="1561"/>
      <c r="O161" s="1561"/>
      <c r="P161" s="1834"/>
      <c r="Q161" s="1835"/>
    </row>
    <row r="162" spans="2:17" ht="60">
      <c r="B162" s="1563"/>
      <c r="C162" s="1563"/>
      <c r="D162" s="1561"/>
      <c r="E162" s="1563"/>
      <c r="F162" s="1563"/>
      <c r="G162" s="1563"/>
      <c r="H162" s="1863"/>
      <c r="I162" s="1824"/>
      <c r="J162" s="1253" t="s">
        <v>4963</v>
      </c>
      <c r="K162" s="1287" t="s">
        <v>4964</v>
      </c>
      <c r="L162" s="1307" t="s">
        <v>4965</v>
      </c>
      <c r="M162" s="1561"/>
      <c r="N162" s="1561"/>
      <c r="O162" s="1561"/>
      <c r="P162" s="1834"/>
      <c r="Q162" s="1835"/>
    </row>
    <row r="163" spans="2:17" ht="30">
      <c r="B163" s="1563"/>
      <c r="C163" s="1563"/>
      <c r="D163" s="1561"/>
      <c r="E163" s="1563"/>
      <c r="F163" s="1563"/>
      <c r="G163" s="1563"/>
      <c r="H163" s="1863"/>
      <c r="I163" s="1824"/>
      <c r="J163" s="1253" t="s">
        <v>4966</v>
      </c>
      <c r="K163" s="1287" t="s">
        <v>4967</v>
      </c>
      <c r="L163" s="1307" t="s">
        <v>4968</v>
      </c>
      <c r="M163" s="1561"/>
      <c r="N163" s="1561"/>
      <c r="O163" s="1561"/>
      <c r="P163" s="1834"/>
      <c r="Q163" s="1835"/>
    </row>
    <row r="164" spans="2:17">
      <c r="B164" s="1563"/>
      <c r="C164" s="1563"/>
      <c r="D164" s="1561"/>
      <c r="E164" s="1563"/>
      <c r="F164" s="1563"/>
      <c r="G164" s="1563"/>
      <c r="H164" s="1863"/>
      <c r="I164" s="1824"/>
      <c r="J164" s="1253" t="s">
        <v>4969</v>
      </c>
      <c r="K164" s="1369" t="s">
        <v>4970</v>
      </c>
      <c r="L164" s="1307" t="s">
        <v>4968</v>
      </c>
      <c r="M164" s="1561"/>
      <c r="N164" s="1561"/>
      <c r="O164" s="1561"/>
      <c r="P164" s="1834"/>
      <c r="Q164" s="1835"/>
    </row>
    <row r="165" spans="2:17" ht="30">
      <c r="B165" s="1563"/>
      <c r="C165" s="1563"/>
      <c r="D165" s="1561"/>
      <c r="E165" s="1563"/>
      <c r="F165" s="1563"/>
      <c r="G165" s="1563"/>
      <c r="H165" s="1863"/>
      <c r="I165" s="1824"/>
      <c r="J165" s="1253" t="s">
        <v>4971</v>
      </c>
      <c r="K165" s="1271" t="s">
        <v>4972</v>
      </c>
      <c r="L165" s="1307" t="s">
        <v>4973</v>
      </c>
      <c r="M165" s="1561"/>
      <c r="N165" s="1561"/>
      <c r="O165" s="1561"/>
      <c r="P165" s="1834"/>
      <c r="Q165" s="1835"/>
    </row>
    <row r="166" spans="2:17" ht="45">
      <c r="B166" s="1563"/>
      <c r="C166" s="1563"/>
      <c r="D166" s="1561"/>
      <c r="E166" s="1563"/>
      <c r="F166" s="1563"/>
      <c r="G166" s="1563"/>
      <c r="H166" s="1863"/>
      <c r="I166" s="1824"/>
      <c r="J166" s="1253" t="s">
        <v>4974</v>
      </c>
      <c r="K166" s="1253" t="s">
        <v>4975</v>
      </c>
      <c r="L166" s="1307" t="s">
        <v>4976</v>
      </c>
      <c r="M166" s="1561"/>
      <c r="N166" s="1561"/>
      <c r="O166" s="1561"/>
      <c r="P166" s="1834"/>
      <c r="Q166" s="1835"/>
    </row>
    <row r="167" spans="2:17" ht="30">
      <c r="B167" s="1563"/>
      <c r="C167" s="1564"/>
      <c r="D167" s="1562"/>
      <c r="E167" s="1564"/>
      <c r="F167" s="1564"/>
      <c r="G167" s="1564"/>
      <c r="H167" s="1977"/>
      <c r="I167" s="1825"/>
      <c r="J167" s="1253" t="s">
        <v>154</v>
      </c>
      <c r="K167" s="1253" t="s">
        <v>4977</v>
      </c>
      <c r="L167" s="1286"/>
      <c r="M167" s="1562"/>
      <c r="N167" s="1562"/>
      <c r="O167" s="1562"/>
      <c r="P167" s="1832"/>
      <c r="Q167" s="1833"/>
    </row>
    <row r="168" spans="2:17">
      <c r="B168" s="1253" t="s">
        <v>4978</v>
      </c>
      <c r="C168" s="265"/>
      <c r="D168" s="1271"/>
      <c r="E168" s="1253"/>
      <c r="F168" s="217"/>
      <c r="G168" s="265"/>
      <c r="H168" s="265"/>
      <c r="I168" s="265"/>
      <c r="J168" s="217"/>
      <c r="K168" s="265"/>
      <c r="L168" s="217"/>
      <c r="M168" s="265"/>
      <c r="N168" s="265"/>
      <c r="O168" s="265"/>
      <c r="P168" s="1767"/>
      <c r="Q168" s="1768"/>
    </row>
    <row r="169" spans="2:17">
      <c r="B169" s="1274" t="s">
        <v>3089</v>
      </c>
      <c r="C169" s="265"/>
      <c r="D169" s="1271"/>
      <c r="E169" s="265"/>
      <c r="F169" s="265"/>
      <c r="G169" s="265"/>
      <c r="H169" s="265"/>
      <c r="I169" s="265"/>
      <c r="J169" s="265"/>
      <c r="K169" s="265"/>
      <c r="L169" s="265"/>
      <c r="M169" s="265"/>
      <c r="N169" s="265"/>
      <c r="O169" s="265"/>
      <c r="P169" s="1767"/>
      <c r="Q169" s="1768"/>
    </row>
    <row r="170" spans="2:17" ht="45">
      <c r="B170" s="1253" t="s">
        <v>4979</v>
      </c>
      <c r="C170" s="265"/>
      <c r="D170" s="1271" t="s">
        <v>4980</v>
      </c>
      <c r="E170" s="1253">
        <v>10306139</v>
      </c>
      <c r="F170" s="217" t="s">
        <v>4981</v>
      </c>
      <c r="G170" s="265" t="s">
        <v>55</v>
      </c>
      <c r="H170" s="265"/>
      <c r="I170" s="265"/>
      <c r="J170" s="217" t="s">
        <v>4982</v>
      </c>
      <c r="K170" s="265" t="s">
        <v>4983</v>
      </c>
      <c r="L170" s="217" t="s">
        <v>4984</v>
      </c>
      <c r="M170" s="265" t="s">
        <v>5</v>
      </c>
      <c r="N170" s="265" t="s">
        <v>5</v>
      </c>
      <c r="O170" s="265" t="s">
        <v>5</v>
      </c>
      <c r="P170" s="1599" t="s">
        <v>4985</v>
      </c>
      <c r="Q170" s="1600"/>
    </row>
    <row r="172" spans="2:17" ht="15.75" thickBot="1"/>
    <row r="173" spans="2:17" ht="54" customHeight="1">
      <c r="B173" s="1283" t="s">
        <v>17</v>
      </c>
      <c r="C173" s="1283" t="s">
        <v>157</v>
      </c>
      <c r="D173" s="1309" t="s">
        <v>158</v>
      </c>
      <c r="E173" s="1283" t="s">
        <v>28</v>
      </c>
      <c r="F173" s="25" t="s">
        <v>228</v>
      </c>
      <c r="G173" s="26"/>
    </row>
    <row r="174" spans="2:17" ht="120.75" customHeight="1">
      <c r="B174" s="1783" t="s">
        <v>229</v>
      </c>
      <c r="C174" s="311" t="s">
        <v>230</v>
      </c>
      <c r="D174" s="1271">
        <v>25</v>
      </c>
      <c r="E174" s="1369">
        <v>0</v>
      </c>
      <c r="F174" s="1541">
        <f>+E174+E175+E176</f>
        <v>10</v>
      </c>
      <c r="G174" s="27"/>
    </row>
    <row r="175" spans="2:17" ht="76.150000000000006" customHeight="1">
      <c r="B175" s="1783"/>
      <c r="C175" s="311" t="s">
        <v>231</v>
      </c>
      <c r="D175" s="1253">
        <v>25</v>
      </c>
      <c r="E175" s="1369">
        <v>0</v>
      </c>
      <c r="F175" s="1542"/>
      <c r="G175" s="27"/>
    </row>
    <row r="176" spans="2:17" ht="69" customHeight="1">
      <c r="B176" s="1783"/>
      <c r="C176" s="311" t="s">
        <v>232</v>
      </c>
      <c r="D176" s="1271">
        <v>10</v>
      </c>
      <c r="E176" s="1369">
        <v>10</v>
      </c>
      <c r="F176" s="1543"/>
      <c r="G176" s="27"/>
    </row>
    <row r="181" spans="2:5">
      <c r="B181" s="8" t="s">
        <v>233</v>
      </c>
    </row>
    <row r="184" spans="2:5">
      <c r="B184" s="264" t="s">
        <v>17</v>
      </c>
      <c r="C184" s="264" t="s">
        <v>27</v>
      </c>
      <c r="D184" s="1283" t="s">
        <v>28</v>
      </c>
      <c r="E184" s="1283" t="s">
        <v>29</v>
      </c>
    </row>
    <row r="185" spans="2:5" ht="28.5">
      <c r="B185" s="269" t="s">
        <v>1076</v>
      </c>
      <c r="C185" s="270">
        <v>40</v>
      </c>
      <c r="D185" s="1271">
        <f>+E152</f>
        <v>0</v>
      </c>
      <c r="E185" s="1560">
        <f>+D185+D186</f>
        <v>10</v>
      </c>
    </row>
    <row r="186" spans="2:5" ht="42.75">
      <c r="B186" s="269" t="s">
        <v>1077</v>
      </c>
      <c r="C186" s="270">
        <v>60</v>
      </c>
      <c r="D186" s="1271">
        <v>10</v>
      </c>
      <c r="E186" s="1562"/>
    </row>
  </sheetData>
  <mergeCells count="186">
    <mergeCell ref="P168:Q168"/>
    <mergeCell ref="P169:Q169"/>
    <mergeCell ref="P170:Q170"/>
    <mergeCell ref="B174:B176"/>
    <mergeCell ref="F174:F176"/>
    <mergeCell ref="E185:E186"/>
    <mergeCell ref="H160:H167"/>
    <mergeCell ref="I160:I167"/>
    <mergeCell ref="M160:M167"/>
    <mergeCell ref="N160:N167"/>
    <mergeCell ref="O160:O167"/>
    <mergeCell ref="P160:Q167"/>
    <mergeCell ref="E152:E154"/>
    <mergeCell ref="B157:N157"/>
    <mergeCell ref="J159:L159"/>
    <mergeCell ref="P159:Q159"/>
    <mergeCell ref="B160:B167"/>
    <mergeCell ref="C160:C167"/>
    <mergeCell ref="D160:D167"/>
    <mergeCell ref="E160:E167"/>
    <mergeCell ref="F160:F167"/>
    <mergeCell ref="G160:G167"/>
    <mergeCell ref="B131:P131"/>
    <mergeCell ref="B134:N134"/>
    <mergeCell ref="Q138:Q142"/>
    <mergeCell ref="O116:O117"/>
    <mergeCell ref="P116:Q117"/>
    <mergeCell ref="P118:Q118"/>
    <mergeCell ref="P119:Q119"/>
    <mergeCell ref="P120:Q120"/>
    <mergeCell ref="P121:Q121"/>
    <mergeCell ref="I116:I117"/>
    <mergeCell ref="J116:J117"/>
    <mergeCell ref="K116:K117"/>
    <mergeCell ref="L116:L117"/>
    <mergeCell ref="M116:M117"/>
    <mergeCell ref="N116:N117"/>
    <mergeCell ref="B114:B121"/>
    <mergeCell ref="P114:Q114"/>
    <mergeCell ref="P115:Q115"/>
    <mergeCell ref="C116:C117"/>
    <mergeCell ref="D116:D117"/>
    <mergeCell ref="E116:E117"/>
    <mergeCell ref="B124:N124"/>
    <mergeCell ref="D127:E127"/>
    <mergeCell ref="D128:E128"/>
    <mergeCell ref="P110:Q110"/>
    <mergeCell ref="B111:B113"/>
    <mergeCell ref="C111:C113"/>
    <mergeCell ref="D111:D113"/>
    <mergeCell ref="E111:E113"/>
    <mergeCell ref="M111:M113"/>
    <mergeCell ref="N111:N113"/>
    <mergeCell ref="O111:O113"/>
    <mergeCell ref="P111:Q113"/>
    <mergeCell ref="B104:B110"/>
    <mergeCell ref="C104:C110"/>
    <mergeCell ref="D104:D109"/>
    <mergeCell ref="E104:E109"/>
    <mergeCell ref="F112:F113"/>
    <mergeCell ref="G112:G113"/>
    <mergeCell ref="H112:H113"/>
    <mergeCell ref="I112:I113"/>
    <mergeCell ref="F104:F109"/>
    <mergeCell ref="G104:G109"/>
    <mergeCell ref="P100:Q101"/>
    <mergeCell ref="D102:D103"/>
    <mergeCell ref="E102:E103"/>
    <mergeCell ref="J102:J103"/>
    <mergeCell ref="K102:K103"/>
    <mergeCell ref="L102:L103"/>
    <mergeCell ref="M102:M103"/>
    <mergeCell ref="N102:N103"/>
    <mergeCell ref="O102:O103"/>
    <mergeCell ref="P102:Q103"/>
    <mergeCell ref="P109:Q109"/>
    <mergeCell ref="H104:H109"/>
    <mergeCell ref="I104:I109"/>
    <mergeCell ref="M104:M109"/>
    <mergeCell ref="N104:N109"/>
    <mergeCell ref="O104:O109"/>
    <mergeCell ref="P104:Q104"/>
    <mergeCell ref="P105:Q105"/>
    <mergeCell ref="P106:Q106"/>
    <mergeCell ref="P107:Q107"/>
    <mergeCell ref="P108:Q108"/>
    <mergeCell ref="P98:Q99"/>
    <mergeCell ref="D100:D101"/>
    <mergeCell ref="E100:E101"/>
    <mergeCell ref="F100:F101"/>
    <mergeCell ref="G100:G101"/>
    <mergeCell ref="H100:H101"/>
    <mergeCell ref="I100:I101"/>
    <mergeCell ref="M100:M101"/>
    <mergeCell ref="N100:N101"/>
    <mergeCell ref="O100:O101"/>
    <mergeCell ref="D98:D99"/>
    <mergeCell ref="E98:E99"/>
    <mergeCell ref="F98:F99"/>
    <mergeCell ref="G98:G99"/>
    <mergeCell ref="H98:H99"/>
    <mergeCell ref="I98:I99"/>
    <mergeCell ref="M98:M99"/>
    <mergeCell ref="N98:N99"/>
    <mergeCell ref="O98:O99"/>
    <mergeCell ref="P95:Q95"/>
    <mergeCell ref="D96:D97"/>
    <mergeCell ref="E96:E97"/>
    <mergeCell ref="F96:F97"/>
    <mergeCell ref="G96:G97"/>
    <mergeCell ref="H96:H97"/>
    <mergeCell ref="I96:I97"/>
    <mergeCell ref="M96:M97"/>
    <mergeCell ref="N96:N97"/>
    <mergeCell ref="O96:O97"/>
    <mergeCell ref="P96:Q97"/>
    <mergeCell ref="I92:I93"/>
    <mergeCell ref="M92:M93"/>
    <mergeCell ref="N92:N93"/>
    <mergeCell ref="O92:O93"/>
    <mergeCell ref="P92:Q93"/>
    <mergeCell ref="P94:Q94"/>
    <mergeCell ref="N90:N91"/>
    <mergeCell ref="O90:O91"/>
    <mergeCell ref="P90:Q91"/>
    <mergeCell ref="B92:B103"/>
    <mergeCell ref="C92:C103"/>
    <mergeCell ref="D92:D93"/>
    <mergeCell ref="E92:E93"/>
    <mergeCell ref="F92:F93"/>
    <mergeCell ref="G92:G93"/>
    <mergeCell ref="H92:H93"/>
    <mergeCell ref="P89:Q89"/>
    <mergeCell ref="B90:B91"/>
    <mergeCell ref="C90:C91"/>
    <mergeCell ref="D90:D91"/>
    <mergeCell ref="E90:E91"/>
    <mergeCell ref="F90:F91"/>
    <mergeCell ref="G90:G91"/>
    <mergeCell ref="H90:H91"/>
    <mergeCell ref="I90:I91"/>
    <mergeCell ref="M90:M91"/>
    <mergeCell ref="H85:H89"/>
    <mergeCell ref="I85:I89"/>
    <mergeCell ref="M85:M89"/>
    <mergeCell ref="N85:N89"/>
    <mergeCell ref="O85:O89"/>
    <mergeCell ref="P85:Q85"/>
    <mergeCell ref="P86:Q86"/>
    <mergeCell ref="J87:J88"/>
    <mergeCell ref="P87:Q87"/>
    <mergeCell ref="P88:Q88"/>
    <mergeCell ref="O73:P73"/>
    <mergeCell ref="B79:N79"/>
    <mergeCell ref="J84:L84"/>
    <mergeCell ref="P84:Q84"/>
    <mergeCell ref="B85:B89"/>
    <mergeCell ref="C85:C89"/>
    <mergeCell ref="D85:D89"/>
    <mergeCell ref="E85:E89"/>
    <mergeCell ref="F85:F89"/>
    <mergeCell ref="G85:G89"/>
    <mergeCell ref="O67:P67"/>
    <mergeCell ref="O68:P68"/>
    <mergeCell ref="O69:P69"/>
    <mergeCell ref="O70:P70"/>
    <mergeCell ref="O71:P71"/>
    <mergeCell ref="O72:P72"/>
    <mergeCell ref="B57:B58"/>
    <mergeCell ref="C57:C58"/>
    <mergeCell ref="D57:E57"/>
    <mergeCell ref="C61:N61"/>
    <mergeCell ref="B63:N63"/>
    <mergeCell ref="O66:P66"/>
    <mergeCell ref="C10:E10"/>
    <mergeCell ref="B14:C21"/>
    <mergeCell ref="B22:C22"/>
    <mergeCell ref="E40:E41"/>
    <mergeCell ref="B43:E43"/>
    <mergeCell ref="M46:N46"/>
    <mergeCell ref="B2:P2"/>
    <mergeCell ref="B4:P4"/>
    <mergeCell ref="C6:N6"/>
    <mergeCell ref="C7:N7"/>
    <mergeCell ref="C8:N8"/>
    <mergeCell ref="C9:N9"/>
  </mergeCells>
  <dataValidations count="2">
    <dataValidation type="decimal" allowBlank="1" showInputMessage="1" showErrorMessage="1" sqref="WVH983102 WLL983102 C65598 IV65598 SR65598 ACN65598 AMJ65598 AWF65598 BGB65598 BPX65598 BZT65598 CJP65598 CTL65598 DDH65598 DND65598 DWZ65598 EGV65598 EQR65598 FAN65598 FKJ65598 FUF65598 GEB65598 GNX65598 GXT65598 HHP65598 HRL65598 IBH65598 ILD65598 IUZ65598 JEV65598 JOR65598 JYN65598 KIJ65598 KSF65598 LCB65598 LLX65598 LVT65598 MFP65598 MPL65598 MZH65598 NJD65598 NSZ65598 OCV65598 OMR65598 OWN65598 PGJ65598 PQF65598 QAB65598 QJX65598 QTT65598 RDP65598 RNL65598 RXH65598 SHD65598 SQZ65598 TAV65598 TKR65598 TUN65598 UEJ65598 UOF65598 UYB65598 VHX65598 VRT65598 WBP65598 WLL65598 WVH65598 C131134 IV131134 SR131134 ACN131134 AMJ131134 AWF131134 BGB131134 BPX131134 BZT131134 CJP131134 CTL131134 DDH131134 DND131134 DWZ131134 EGV131134 EQR131134 FAN131134 FKJ131134 FUF131134 GEB131134 GNX131134 GXT131134 HHP131134 HRL131134 IBH131134 ILD131134 IUZ131134 JEV131134 JOR131134 JYN131134 KIJ131134 KSF131134 LCB131134 LLX131134 LVT131134 MFP131134 MPL131134 MZH131134 NJD131134 NSZ131134 OCV131134 OMR131134 OWN131134 PGJ131134 PQF131134 QAB131134 QJX131134 QTT131134 RDP131134 RNL131134 RXH131134 SHD131134 SQZ131134 TAV131134 TKR131134 TUN131134 UEJ131134 UOF131134 UYB131134 VHX131134 VRT131134 WBP131134 WLL131134 WVH131134 C196670 IV196670 SR196670 ACN196670 AMJ196670 AWF196670 BGB196670 BPX196670 BZT196670 CJP196670 CTL196670 DDH196670 DND196670 DWZ196670 EGV196670 EQR196670 FAN196670 FKJ196670 FUF196670 GEB196670 GNX196670 GXT196670 HHP196670 HRL196670 IBH196670 ILD196670 IUZ196670 JEV196670 JOR196670 JYN196670 KIJ196670 KSF196670 LCB196670 LLX196670 LVT196670 MFP196670 MPL196670 MZH196670 NJD196670 NSZ196670 OCV196670 OMR196670 OWN196670 PGJ196670 PQF196670 QAB196670 QJX196670 QTT196670 RDP196670 RNL196670 RXH196670 SHD196670 SQZ196670 TAV196670 TKR196670 TUN196670 UEJ196670 UOF196670 UYB196670 VHX196670 VRT196670 WBP196670 WLL196670 WVH196670 C262206 IV262206 SR262206 ACN262206 AMJ262206 AWF262206 BGB262206 BPX262206 BZT262206 CJP262206 CTL262206 DDH262206 DND262206 DWZ262206 EGV262206 EQR262206 FAN262206 FKJ262206 FUF262206 GEB262206 GNX262206 GXT262206 HHP262206 HRL262206 IBH262206 ILD262206 IUZ262206 JEV262206 JOR262206 JYN262206 KIJ262206 KSF262206 LCB262206 LLX262206 LVT262206 MFP262206 MPL262206 MZH262206 NJD262206 NSZ262206 OCV262206 OMR262206 OWN262206 PGJ262206 PQF262206 QAB262206 QJX262206 QTT262206 RDP262206 RNL262206 RXH262206 SHD262206 SQZ262206 TAV262206 TKR262206 TUN262206 UEJ262206 UOF262206 UYB262206 VHX262206 VRT262206 WBP262206 WLL262206 WVH262206 C327742 IV327742 SR327742 ACN327742 AMJ327742 AWF327742 BGB327742 BPX327742 BZT327742 CJP327742 CTL327742 DDH327742 DND327742 DWZ327742 EGV327742 EQR327742 FAN327742 FKJ327742 FUF327742 GEB327742 GNX327742 GXT327742 HHP327742 HRL327742 IBH327742 ILD327742 IUZ327742 JEV327742 JOR327742 JYN327742 KIJ327742 KSF327742 LCB327742 LLX327742 LVT327742 MFP327742 MPL327742 MZH327742 NJD327742 NSZ327742 OCV327742 OMR327742 OWN327742 PGJ327742 PQF327742 QAB327742 QJX327742 QTT327742 RDP327742 RNL327742 RXH327742 SHD327742 SQZ327742 TAV327742 TKR327742 TUN327742 UEJ327742 UOF327742 UYB327742 VHX327742 VRT327742 WBP327742 WLL327742 WVH327742 C393278 IV393278 SR393278 ACN393278 AMJ393278 AWF393278 BGB393278 BPX393278 BZT393278 CJP393278 CTL393278 DDH393278 DND393278 DWZ393278 EGV393278 EQR393278 FAN393278 FKJ393278 FUF393278 GEB393278 GNX393278 GXT393278 HHP393278 HRL393278 IBH393278 ILD393278 IUZ393278 JEV393278 JOR393278 JYN393278 KIJ393278 KSF393278 LCB393278 LLX393278 LVT393278 MFP393278 MPL393278 MZH393278 NJD393278 NSZ393278 OCV393278 OMR393278 OWN393278 PGJ393278 PQF393278 QAB393278 QJX393278 QTT393278 RDP393278 RNL393278 RXH393278 SHD393278 SQZ393278 TAV393278 TKR393278 TUN393278 UEJ393278 UOF393278 UYB393278 VHX393278 VRT393278 WBP393278 WLL393278 WVH393278 C458814 IV458814 SR458814 ACN458814 AMJ458814 AWF458814 BGB458814 BPX458814 BZT458814 CJP458814 CTL458814 DDH458814 DND458814 DWZ458814 EGV458814 EQR458814 FAN458814 FKJ458814 FUF458814 GEB458814 GNX458814 GXT458814 HHP458814 HRL458814 IBH458814 ILD458814 IUZ458814 JEV458814 JOR458814 JYN458814 KIJ458814 KSF458814 LCB458814 LLX458814 LVT458814 MFP458814 MPL458814 MZH458814 NJD458814 NSZ458814 OCV458814 OMR458814 OWN458814 PGJ458814 PQF458814 QAB458814 QJX458814 QTT458814 RDP458814 RNL458814 RXH458814 SHD458814 SQZ458814 TAV458814 TKR458814 TUN458814 UEJ458814 UOF458814 UYB458814 VHX458814 VRT458814 WBP458814 WLL458814 WVH458814 C524350 IV524350 SR524350 ACN524350 AMJ524350 AWF524350 BGB524350 BPX524350 BZT524350 CJP524350 CTL524350 DDH524350 DND524350 DWZ524350 EGV524350 EQR524350 FAN524350 FKJ524350 FUF524350 GEB524350 GNX524350 GXT524350 HHP524350 HRL524350 IBH524350 ILD524350 IUZ524350 JEV524350 JOR524350 JYN524350 KIJ524350 KSF524350 LCB524350 LLX524350 LVT524350 MFP524350 MPL524350 MZH524350 NJD524350 NSZ524350 OCV524350 OMR524350 OWN524350 PGJ524350 PQF524350 QAB524350 QJX524350 QTT524350 RDP524350 RNL524350 RXH524350 SHD524350 SQZ524350 TAV524350 TKR524350 TUN524350 UEJ524350 UOF524350 UYB524350 VHX524350 VRT524350 WBP524350 WLL524350 WVH524350 C589886 IV589886 SR589886 ACN589886 AMJ589886 AWF589886 BGB589886 BPX589886 BZT589886 CJP589886 CTL589886 DDH589886 DND589886 DWZ589886 EGV589886 EQR589886 FAN589886 FKJ589886 FUF589886 GEB589886 GNX589886 GXT589886 HHP589886 HRL589886 IBH589886 ILD589886 IUZ589886 JEV589886 JOR589886 JYN589886 KIJ589886 KSF589886 LCB589886 LLX589886 LVT589886 MFP589886 MPL589886 MZH589886 NJD589886 NSZ589886 OCV589886 OMR589886 OWN589886 PGJ589886 PQF589886 QAB589886 QJX589886 QTT589886 RDP589886 RNL589886 RXH589886 SHD589886 SQZ589886 TAV589886 TKR589886 TUN589886 UEJ589886 UOF589886 UYB589886 VHX589886 VRT589886 WBP589886 WLL589886 WVH589886 C655422 IV655422 SR655422 ACN655422 AMJ655422 AWF655422 BGB655422 BPX655422 BZT655422 CJP655422 CTL655422 DDH655422 DND655422 DWZ655422 EGV655422 EQR655422 FAN655422 FKJ655422 FUF655422 GEB655422 GNX655422 GXT655422 HHP655422 HRL655422 IBH655422 ILD655422 IUZ655422 JEV655422 JOR655422 JYN655422 KIJ655422 KSF655422 LCB655422 LLX655422 LVT655422 MFP655422 MPL655422 MZH655422 NJD655422 NSZ655422 OCV655422 OMR655422 OWN655422 PGJ655422 PQF655422 QAB655422 QJX655422 QTT655422 RDP655422 RNL655422 RXH655422 SHD655422 SQZ655422 TAV655422 TKR655422 TUN655422 UEJ655422 UOF655422 UYB655422 VHX655422 VRT655422 WBP655422 WLL655422 WVH655422 C720958 IV720958 SR720958 ACN720958 AMJ720958 AWF720958 BGB720958 BPX720958 BZT720958 CJP720958 CTL720958 DDH720958 DND720958 DWZ720958 EGV720958 EQR720958 FAN720958 FKJ720958 FUF720958 GEB720958 GNX720958 GXT720958 HHP720958 HRL720958 IBH720958 ILD720958 IUZ720958 JEV720958 JOR720958 JYN720958 KIJ720958 KSF720958 LCB720958 LLX720958 LVT720958 MFP720958 MPL720958 MZH720958 NJD720958 NSZ720958 OCV720958 OMR720958 OWN720958 PGJ720958 PQF720958 QAB720958 QJX720958 QTT720958 RDP720958 RNL720958 RXH720958 SHD720958 SQZ720958 TAV720958 TKR720958 TUN720958 UEJ720958 UOF720958 UYB720958 VHX720958 VRT720958 WBP720958 WLL720958 WVH720958 C786494 IV786494 SR786494 ACN786494 AMJ786494 AWF786494 BGB786494 BPX786494 BZT786494 CJP786494 CTL786494 DDH786494 DND786494 DWZ786494 EGV786494 EQR786494 FAN786494 FKJ786494 FUF786494 GEB786494 GNX786494 GXT786494 HHP786494 HRL786494 IBH786494 ILD786494 IUZ786494 JEV786494 JOR786494 JYN786494 KIJ786494 KSF786494 LCB786494 LLX786494 LVT786494 MFP786494 MPL786494 MZH786494 NJD786494 NSZ786494 OCV786494 OMR786494 OWN786494 PGJ786494 PQF786494 QAB786494 QJX786494 QTT786494 RDP786494 RNL786494 RXH786494 SHD786494 SQZ786494 TAV786494 TKR786494 TUN786494 UEJ786494 UOF786494 UYB786494 VHX786494 VRT786494 WBP786494 WLL786494 WVH786494 C852030 IV852030 SR852030 ACN852030 AMJ852030 AWF852030 BGB852030 BPX852030 BZT852030 CJP852030 CTL852030 DDH852030 DND852030 DWZ852030 EGV852030 EQR852030 FAN852030 FKJ852030 FUF852030 GEB852030 GNX852030 GXT852030 HHP852030 HRL852030 IBH852030 ILD852030 IUZ852030 JEV852030 JOR852030 JYN852030 KIJ852030 KSF852030 LCB852030 LLX852030 LVT852030 MFP852030 MPL852030 MZH852030 NJD852030 NSZ852030 OCV852030 OMR852030 OWN852030 PGJ852030 PQF852030 QAB852030 QJX852030 QTT852030 RDP852030 RNL852030 RXH852030 SHD852030 SQZ852030 TAV852030 TKR852030 TUN852030 UEJ852030 UOF852030 UYB852030 VHX852030 VRT852030 WBP852030 WLL852030 WVH852030 C917566 IV917566 SR917566 ACN917566 AMJ917566 AWF917566 BGB917566 BPX917566 BZT917566 CJP917566 CTL917566 DDH917566 DND917566 DWZ917566 EGV917566 EQR917566 FAN917566 FKJ917566 FUF917566 GEB917566 GNX917566 GXT917566 HHP917566 HRL917566 IBH917566 ILD917566 IUZ917566 JEV917566 JOR917566 JYN917566 KIJ917566 KSF917566 LCB917566 LLX917566 LVT917566 MFP917566 MPL917566 MZH917566 NJD917566 NSZ917566 OCV917566 OMR917566 OWN917566 PGJ917566 PQF917566 QAB917566 QJX917566 QTT917566 RDP917566 RNL917566 RXH917566 SHD917566 SQZ917566 TAV917566 TKR917566 TUN917566 UEJ917566 UOF917566 UYB917566 VHX917566 VRT917566 WBP917566 WLL917566 WVH917566 C983102 IV983102 SR983102 ACN983102 AMJ983102 AWF983102 BGB983102 BPX983102 BZT983102 CJP983102 CTL983102 DDH983102 DND983102 DWZ983102 EGV983102 EQR983102 FAN983102 FKJ983102 FUF983102 GEB983102 GNX983102 GXT983102 HHP983102 HRL983102 IBH983102 ILD983102 IUZ983102 JEV983102 JOR983102 JYN983102 KIJ983102 KSF983102 LCB983102 LLX983102 LVT983102 MFP983102 MPL983102 MZH983102 NJD983102 NSZ983102 OCV983102 OMR983102 OWN983102 PGJ983102 PQF983102 QAB983102 QJX983102 QTT983102 RDP983102 RNL983102 RXH983102 SHD983102 SQZ983102 TAV983102 TKR983102 TUN983102 UEJ983102 UOF983102 UYB983102 VHX983102 VRT983102 WBP983102 WVH24:WVH45 WLL24:WLL45 WBP24:WBP45 VRT24:VRT45 VHX24:VHX45 UYB24:UYB45 UOF24:UOF45 UEJ24:UEJ45 TUN24:TUN45 TKR24:TKR45 TAV24:TAV45 SQZ24:SQZ45 SHD24:SHD45 RXH24:RXH45 RNL24:RNL45 RDP24:RDP45 QTT24:QTT45 QJX24:QJX45 QAB24:QAB45 PQF24:PQF45 PGJ24:PGJ45 OWN24:OWN45 OMR24:OMR45 OCV24:OCV45 NSZ24:NSZ45 NJD24:NJD45 MZH24:MZH45 MPL24:MPL45 MFP24:MFP45 LVT24:LVT45 LLX24:LLX45 LCB24:LCB45 KSF24:KSF45 KIJ24:KIJ45 JYN24:JYN45 JOR24:JOR45 JEV24:JEV45 IUZ24:IUZ45 ILD24:ILD45 IBH24:IBH45 HRL24:HRL45 HHP24:HHP45 GXT24:GXT45 GNX24:GNX45 GEB24:GEB45 FUF24:FUF45 FKJ24:FKJ45 FAN24:FAN45 EQR24:EQR45 EGV24:EGV45 DWZ24:DWZ45 DND24:DND45 DDH24:DDH45 CTL24:CTL45 CJP24:CJP45 BZT24:BZT45 BPX24:BPX45 BGB24:BGB45 AWF24:AWF45 AMJ24:AMJ45 ACN24:ACN45 SR24:SR45 IV24:IV45">
      <formula1>0</formula1>
      <formula2>1</formula2>
    </dataValidation>
    <dataValidation type="list" allowBlank="1" showInputMessage="1" showErrorMessage="1" sqref="WVE983102 A65598 IS65598 SO65598 ACK65598 AMG65598 AWC65598 BFY65598 BPU65598 BZQ65598 CJM65598 CTI65598 DDE65598 DNA65598 DWW65598 EGS65598 EQO65598 FAK65598 FKG65598 FUC65598 GDY65598 GNU65598 GXQ65598 HHM65598 HRI65598 IBE65598 ILA65598 IUW65598 JES65598 JOO65598 JYK65598 KIG65598 KSC65598 LBY65598 LLU65598 LVQ65598 MFM65598 MPI65598 MZE65598 NJA65598 NSW65598 OCS65598 OMO65598 OWK65598 PGG65598 PQC65598 PZY65598 QJU65598 QTQ65598 RDM65598 RNI65598 RXE65598 SHA65598 SQW65598 TAS65598 TKO65598 TUK65598 UEG65598 UOC65598 UXY65598 VHU65598 VRQ65598 WBM65598 WLI65598 WVE65598 A131134 IS131134 SO131134 ACK131134 AMG131134 AWC131134 BFY131134 BPU131134 BZQ131134 CJM131134 CTI131134 DDE131134 DNA131134 DWW131134 EGS131134 EQO131134 FAK131134 FKG131134 FUC131134 GDY131134 GNU131134 GXQ131134 HHM131134 HRI131134 IBE131134 ILA131134 IUW131134 JES131134 JOO131134 JYK131134 KIG131134 KSC131134 LBY131134 LLU131134 LVQ131134 MFM131134 MPI131134 MZE131134 NJA131134 NSW131134 OCS131134 OMO131134 OWK131134 PGG131134 PQC131134 PZY131134 QJU131134 QTQ131134 RDM131134 RNI131134 RXE131134 SHA131134 SQW131134 TAS131134 TKO131134 TUK131134 UEG131134 UOC131134 UXY131134 VHU131134 VRQ131134 WBM131134 WLI131134 WVE131134 A196670 IS196670 SO196670 ACK196670 AMG196670 AWC196670 BFY196670 BPU196670 BZQ196670 CJM196670 CTI196670 DDE196670 DNA196670 DWW196670 EGS196670 EQO196670 FAK196670 FKG196670 FUC196670 GDY196670 GNU196670 GXQ196670 HHM196670 HRI196670 IBE196670 ILA196670 IUW196670 JES196670 JOO196670 JYK196670 KIG196670 KSC196670 LBY196670 LLU196670 LVQ196670 MFM196670 MPI196670 MZE196670 NJA196670 NSW196670 OCS196670 OMO196670 OWK196670 PGG196670 PQC196670 PZY196670 QJU196670 QTQ196670 RDM196670 RNI196670 RXE196670 SHA196670 SQW196670 TAS196670 TKO196670 TUK196670 UEG196670 UOC196670 UXY196670 VHU196670 VRQ196670 WBM196670 WLI196670 WVE196670 A262206 IS262206 SO262206 ACK262206 AMG262206 AWC262206 BFY262206 BPU262206 BZQ262206 CJM262206 CTI262206 DDE262206 DNA262206 DWW262206 EGS262206 EQO262206 FAK262206 FKG262206 FUC262206 GDY262206 GNU262206 GXQ262206 HHM262206 HRI262206 IBE262206 ILA262206 IUW262206 JES262206 JOO262206 JYK262206 KIG262206 KSC262206 LBY262206 LLU262206 LVQ262206 MFM262206 MPI262206 MZE262206 NJA262206 NSW262206 OCS262206 OMO262206 OWK262206 PGG262206 PQC262206 PZY262206 QJU262206 QTQ262206 RDM262206 RNI262206 RXE262206 SHA262206 SQW262206 TAS262206 TKO262206 TUK262206 UEG262206 UOC262206 UXY262206 VHU262206 VRQ262206 WBM262206 WLI262206 WVE262206 A327742 IS327742 SO327742 ACK327742 AMG327742 AWC327742 BFY327742 BPU327742 BZQ327742 CJM327742 CTI327742 DDE327742 DNA327742 DWW327742 EGS327742 EQO327742 FAK327742 FKG327742 FUC327742 GDY327742 GNU327742 GXQ327742 HHM327742 HRI327742 IBE327742 ILA327742 IUW327742 JES327742 JOO327742 JYK327742 KIG327742 KSC327742 LBY327742 LLU327742 LVQ327742 MFM327742 MPI327742 MZE327742 NJA327742 NSW327742 OCS327742 OMO327742 OWK327742 PGG327742 PQC327742 PZY327742 QJU327742 QTQ327742 RDM327742 RNI327742 RXE327742 SHA327742 SQW327742 TAS327742 TKO327742 TUK327742 UEG327742 UOC327742 UXY327742 VHU327742 VRQ327742 WBM327742 WLI327742 WVE327742 A393278 IS393278 SO393278 ACK393278 AMG393278 AWC393278 BFY393278 BPU393278 BZQ393278 CJM393278 CTI393278 DDE393278 DNA393278 DWW393278 EGS393278 EQO393278 FAK393278 FKG393278 FUC393278 GDY393278 GNU393278 GXQ393278 HHM393278 HRI393278 IBE393278 ILA393278 IUW393278 JES393278 JOO393278 JYK393278 KIG393278 KSC393278 LBY393278 LLU393278 LVQ393278 MFM393278 MPI393278 MZE393278 NJA393278 NSW393278 OCS393278 OMO393278 OWK393278 PGG393278 PQC393278 PZY393278 QJU393278 QTQ393278 RDM393278 RNI393278 RXE393278 SHA393278 SQW393278 TAS393278 TKO393278 TUK393278 UEG393278 UOC393278 UXY393278 VHU393278 VRQ393278 WBM393278 WLI393278 WVE393278 A458814 IS458814 SO458814 ACK458814 AMG458814 AWC458814 BFY458814 BPU458814 BZQ458814 CJM458814 CTI458814 DDE458814 DNA458814 DWW458814 EGS458814 EQO458814 FAK458814 FKG458814 FUC458814 GDY458814 GNU458814 GXQ458814 HHM458814 HRI458814 IBE458814 ILA458814 IUW458814 JES458814 JOO458814 JYK458814 KIG458814 KSC458814 LBY458814 LLU458814 LVQ458814 MFM458814 MPI458814 MZE458814 NJA458814 NSW458814 OCS458814 OMO458814 OWK458814 PGG458814 PQC458814 PZY458814 QJU458814 QTQ458814 RDM458814 RNI458814 RXE458814 SHA458814 SQW458814 TAS458814 TKO458814 TUK458814 UEG458814 UOC458814 UXY458814 VHU458814 VRQ458814 WBM458814 WLI458814 WVE458814 A524350 IS524350 SO524350 ACK524350 AMG524350 AWC524350 BFY524350 BPU524350 BZQ524350 CJM524350 CTI524350 DDE524350 DNA524350 DWW524350 EGS524350 EQO524350 FAK524350 FKG524350 FUC524350 GDY524350 GNU524350 GXQ524350 HHM524350 HRI524350 IBE524350 ILA524350 IUW524350 JES524350 JOO524350 JYK524350 KIG524350 KSC524350 LBY524350 LLU524350 LVQ524350 MFM524350 MPI524350 MZE524350 NJA524350 NSW524350 OCS524350 OMO524350 OWK524350 PGG524350 PQC524350 PZY524350 QJU524350 QTQ524350 RDM524350 RNI524350 RXE524350 SHA524350 SQW524350 TAS524350 TKO524350 TUK524350 UEG524350 UOC524350 UXY524350 VHU524350 VRQ524350 WBM524350 WLI524350 WVE524350 A589886 IS589886 SO589886 ACK589886 AMG589886 AWC589886 BFY589886 BPU589886 BZQ589886 CJM589886 CTI589886 DDE589886 DNA589886 DWW589886 EGS589886 EQO589886 FAK589886 FKG589886 FUC589886 GDY589886 GNU589886 GXQ589886 HHM589886 HRI589886 IBE589886 ILA589886 IUW589886 JES589886 JOO589886 JYK589886 KIG589886 KSC589886 LBY589886 LLU589886 LVQ589886 MFM589886 MPI589886 MZE589886 NJA589886 NSW589886 OCS589886 OMO589886 OWK589886 PGG589886 PQC589886 PZY589886 QJU589886 QTQ589886 RDM589886 RNI589886 RXE589886 SHA589886 SQW589886 TAS589886 TKO589886 TUK589886 UEG589886 UOC589886 UXY589886 VHU589886 VRQ589886 WBM589886 WLI589886 WVE589886 A655422 IS655422 SO655422 ACK655422 AMG655422 AWC655422 BFY655422 BPU655422 BZQ655422 CJM655422 CTI655422 DDE655422 DNA655422 DWW655422 EGS655422 EQO655422 FAK655422 FKG655422 FUC655422 GDY655422 GNU655422 GXQ655422 HHM655422 HRI655422 IBE655422 ILA655422 IUW655422 JES655422 JOO655422 JYK655422 KIG655422 KSC655422 LBY655422 LLU655422 LVQ655422 MFM655422 MPI655422 MZE655422 NJA655422 NSW655422 OCS655422 OMO655422 OWK655422 PGG655422 PQC655422 PZY655422 QJU655422 QTQ655422 RDM655422 RNI655422 RXE655422 SHA655422 SQW655422 TAS655422 TKO655422 TUK655422 UEG655422 UOC655422 UXY655422 VHU655422 VRQ655422 WBM655422 WLI655422 WVE655422 A720958 IS720958 SO720958 ACK720958 AMG720958 AWC720958 BFY720958 BPU720958 BZQ720958 CJM720958 CTI720958 DDE720958 DNA720958 DWW720958 EGS720958 EQO720958 FAK720958 FKG720958 FUC720958 GDY720958 GNU720958 GXQ720958 HHM720958 HRI720958 IBE720958 ILA720958 IUW720958 JES720958 JOO720958 JYK720958 KIG720958 KSC720958 LBY720958 LLU720958 LVQ720958 MFM720958 MPI720958 MZE720958 NJA720958 NSW720958 OCS720958 OMO720958 OWK720958 PGG720958 PQC720958 PZY720958 QJU720958 QTQ720958 RDM720958 RNI720958 RXE720958 SHA720958 SQW720958 TAS720958 TKO720958 TUK720958 UEG720958 UOC720958 UXY720958 VHU720958 VRQ720958 WBM720958 WLI720958 WVE720958 A786494 IS786494 SO786494 ACK786494 AMG786494 AWC786494 BFY786494 BPU786494 BZQ786494 CJM786494 CTI786494 DDE786494 DNA786494 DWW786494 EGS786494 EQO786494 FAK786494 FKG786494 FUC786494 GDY786494 GNU786494 GXQ786494 HHM786494 HRI786494 IBE786494 ILA786494 IUW786494 JES786494 JOO786494 JYK786494 KIG786494 KSC786494 LBY786494 LLU786494 LVQ786494 MFM786494 MPI786494 MZE786494 NJA786494 NSW786494 OCS786494 OMO786494 OWK786494 PGG786494 PQC786494 PZY786494 QJU786494 QTQ786494 RDM786494 RNI786494 RXE786494 SHA786494 SQW786494 TAS786494 TKO786494 TUK786494 UEG786494 UOC786494 UXY786494 VHU786494 VRQ786494 WBM786494 WLI786494 WVE786494 A852030 IS852030 SO852030 ACK852030 AMG852030 AWC852030 BFY852030 BPU852030 BZQ852030 CJM852030 CTI852030 DDE852030 DNA852030 DWW852030 EGS852030 EQO852030 FAK852030 FKG852030 FUC852030 GDY852030 GNU852030 GXQ852030 HHM852030 HRI852030 IBE852030 ILA852030 IUW852030 JES852030 JOO852030 JYK852030 KIG852030 KSC852030 LBY852030 LLU852030 LVQ852030 MFM852030 MPI852030 MZE852030 NJA852030 NSW852030 OCS852030 OMO852030 OWK852030 PGG852030 PQC852030 PZY852030 QJU852030 QTQ852030 RDM852030 RNI852030 RXE852030 SHA852030 SQW852030 TAS852030 TKO852030 TUK852030 UEG852030 UOC852030 UXY852030 VHU852030 VRQ852030 WBM852030 WLI852030 WVE852030 A917566 IS917566 SO917566 ACK917566 AMG917566 AWC917566 BFY917566 BPU917566 BZQ917566 CJM917566 CTI917566 DDE917566 DNA917566 DWW917566 EGS917566 EQO917566 FAK917566 FKG917566 FUC917566 GDY917566 GNU917566 GXQ917566 HHM917566 HRI917566 IBE917566 ILA917566 IUW917566 JES917566 JOO917566 JYK917566 KIG917566 KSC917566 LBY917566 LLU917566 LVQ917566 MFM917566 MPI917566 MZE917566 NJA917566 NSW917566 OCS917566 OMO917566 OWK917566 PGG917566 PQC917566 PZY917566 QJU917566 QTQ917566 RDM917566 RNI917566 RXE917566 SHA917566 SQW917566 TAS917566 TKO917566 TUK917566 UEG917566 UOC917566 UXY917566 VHU917566 VRQ917566 WBM917566 WLI917566 WVE917566 A983102 IS983102 SO983102 ACK983102 AMG983102 AWC983102 BFY983102 BPU983102 BZQ983102 CJM983102 CTI983102 DDE983102 DNA983102 DWW983102 EGS983102 EQO983102 FAK983102 FKG983102 FUC983102 GDY983102 GNU983102 GXQ983102 HHM983102 HRI983102 IBE983102 ILA983102 IUW983102 JES983102 JOO983102 JYK983102 KIG983102 KSC983102 LBY983102 LLU983102 LVQ983102 MFM983102 MPI983102 MZE983102 NJA983102 NSW983102 OCS983102 OMO983102 OWK983102 PGG983102 PQC983102 PZY983102 QJU983102 QTQ983102 RDM983102 RNI983102 RXE983102 SHA983102 SQW983102 TAS983102 TKO983102 TUK983102 UEG983102 UOC983102 UXY983102 VHU983102 VRQ983102 WBM983102 WLI983102 WVE24:WVE45 WLI24:WLI45 WBM24:WBM45 VRQ24:VRQ45 VHU24:VHU45 UXY24:UXY45 UOC24:UOC45 UEG24:UEG45 TUK24:TUK45 TKO24:TKO45 TAS24:TAS45 SQW24:SQW45 SHA24:SHA45 RXE24:RXE45 RNI24:RNI45 RDM24:RDM45 QTQ24:QTQ45 QJU24:QJU45 PZY24:PZY45 PQC24:PQC45 PGG24:PGG45 OWK24:OWK45 OMO24:OMO45 OCS24:OCS45 NSW24:NSW45 NJA24:NJA45 MZE24:MZE45 MPI24:MPI45 MFM24:MFM45 LVQ24:LVQ45 LLU24:LLU45 LBY24:LBY45 KSC24:KSC45 KIG24:KIG45 JYK24:JYK45 JOO24:JOO45 JES24:JES45 IUW24:IUW45 ILA24:ILA45 IBE24:IBE45 HRI24:HRI45 HHM24:HHM45 GXQ24:GXQ45 GNU24:GNU45 GDY24:GDY45 FUC24:FUC45 FKG24:FKG45 FAK24:FAK45 EQO24:EQO45 EGS24:EGS45 DWW24:DWW45 DNA24:DNA45 DDE24:DDE45 CTI24:CTI45 CJM24:CJM45 BZQ24:BZQ45 BPU24:BPU45 BFY24:BFY45 AWC24:AWC45 AMG24:AMG45 ACK24:ACK45 SO24:SO45 IS24:IS45 A24:A45">
      <formula1>"1,2,3,4,5"</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1"/>
  <sheetViews>
    <sheetView topLeftCell="D27" zoomScale="80" zoomScaleNormal="80" workbookViewId="0">
      <selection activeCell="L45" sqref="L45"/>
    </sheetView>
  </sheetViews>
  <sheetFormatPr baseColWidth="10" defaultRowHeight="15"/>
  <cols>
    <col min="1" max="1" width="3.140625" style="236" bestFit="1" customWidth="1"/>
    <col min="2" max="2" width="102.7109375" style="236" bestFit="1" customWidth="1"/>
    <col min="3" max="3" width="31.140625" style="248" customWidth="1"/>
    <col min="4" max="4" width="26.7109375" style="809" customWidth="1"/>
    <col min="5" max="5" width="25" style="248" customWidth="1"/>
    <col min="6" max="6" width="29.7109375" style="809" customWidth="1"/>
    <col min="7" max="7" width="29.7109375" style="248" customWidth="1"/>
    <col min="8" max="8" width="24.5703125" style="248" customWidth="1"/>
    <col min="9" max="9" width="24" style="248" customWidth="1"/>
    <col min="10" max="10" width="20.28515625" style="236" customWidth="1"/>
    <col min="11" max="11" width="14.7109375" style="236" bestFit="1" customWidth="1"/>
    <col min="12" max="12" width="18.7109375" style="1393" customWidth="1"/>
    <col min="13" max="13" width="18.7109375" style="236" customWidth="1"/>
    <col min="14" max="14" width="22.140625" style="236" customWidth="1"/>
    <col min="15" max="15" width="26.140625" style="236" customWidth="1"/>
    <col min="16" max="16" width="19.5703125" style="236" bestFit="1" customWidth="1"/>
    <col min="17" max="17" width="30.71093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4986</v>
      </c>
      <c r="D6" s="1762"/>
      <c r="E6" s="1762"/>
      <c r="F6" s="1762"/>
      <c r="G6" s="1762"/>
      <c r="H6" s="1762"/>
      <c r="I6" s="1762"/>
      <c r="J6" s="1762"/>
      <c r="K6" s="1762"/>
      <c r="L6" s="1762"/>
      <c r="M6" s="1762"/>
      <c r="N6" s="1763"/>
    </row>
    <row r="7" spans="2:16" ht="16.5" thickBot="1">
      <c r="B7" s="313" t="s">
        <v>4</v>
      </c>
      <c r="C7" s="1972" t="s">
        <v>5</v>
      </c>
      <c r="D7" s="1972"/>
      <c r="E7" s="1972"/>
      <c r="F7" s="1972"/>
      <c r="G7" s="1972"/>
      <c r="H7" s="1972"/>
      <c r="I7" s="1972"/>
      <c r="J7" s="1972"/>
      <c r="K7" s="1972"/>
      <c r="L7" s="1972"/>
      <c r="M7" s="1972"/>
      <c r="N7" s="1973"/>
    </row>
    <row r="8" spans="2:16" ht="16.5" thickBot="1">
      <c r="B8" s="313" t="s">
        <v>6</v>
      </c>
      <c r="C8" s="1972" t="s">
        <v>5</v>
      </c>
      <c r="D8" s="1972"/>
      <c r="E8" s="1972"/>
      <c r="F8" s="1972"/>
      <c r="G8" s="1972"/>
      <c r="H8" s="1972"/>
      <c r="I8" s="1972"/>
      <c r="J8" s="1972"/>
      <c r="K8" s="1972"/>
      <c r="L8" s="1972"/>
      <c r="M8" s="1972"/>
      <c r="N8" s="1973"/>
    </row>
    <row r="9" spans="2:16" ht="16.5" thickBot="1">
      <c r="B9" s="313" t="s">
        <v>7</v>
      </c>
      <c r="C9" s="1972" t="s">
        <v>5</v>
      </c>
      <c r="D9" s="1972"/>
      <c r="E9" s="1972"/>
      <c r="F9" s="1972"/>
      <c r="G9" s="1972"/>
      <c r="H9" s="1972"/>
      <c r="I9" s="1972"/>
      <c r="J9" s="1972"/>
      <c r="K9" s="1972"/>
      <c r="L9" s="1972"/>
      <c r="M9" s="1972"/>
      <c r="N9" s="1973"/>
    </row>
    <row r="10" spans="2:16" ht="16.5" thickBot="1">
      <c r="B10" s="313" t="s">
        <v>1079</v>
      </c>
      <c r="C10" s="1514">
        <v>6</v>
      </c>
      <c r="D10" s="1514"/>
      <c r="E10" s="1515"/>
      <c r="F10" s="975"/>
      <c r="G10" s="976"/>
      <c r="H10" s="976"/>
      <c r="I10" s="976"/>
      <c r="J10" s="239"/>
      <c r="K10" s="239"/>
      <c r="L10" s="1394"/>
      <c r="M10" s="239"/>
      <c r="N10" s="240"/>
    </row>
    <row r="11" spans="2:16" ht="16.5" thickBot="1">
      <c r="B11" s="314" t="s">
        <v>8</v>
      </c>
      <c r="C11" s="1308">
        <v>41989</v>
      </c>
      <c r="D11" s="812"/>
      <c r="E11" s="243"/>
      <c r="F11" s="811"/>
      <c r="G11" s="956"/>
      <c r="H11" s="956"/>
      <c r="I11" s="956"/>
      <c r="J11" s="243"/>
      <c r="K11" s="243"/>
      <c r="L11" s="1395"/>
      <c r="M11" s="243"/>
      <c r="N11" s="244"/>
    </row>
    <row r="12" spans="2:16" ht="15.75">
      <c r="B12" s="245"/>
      <c r="C12" s="977"/>
      <c r="D12" s="813"/>
      <c r="E12" s="957"/>
      <c r="F12" s="813"/>
      <c r="G12" s="957"/>
      <c r="H12" s="957"/>
      <c r="J12" s="248"/>
      <c r="K12" s="248"/>
      <c r="L12" s="1396"/>
      <c r="M12" s="248"/>
      <c r="N12" s="247"/>
    </row>
    <row r="13" spans="2:16">
      <c r="J13" s="248"/>
      <c r="K13" s="248"/>
      <c r="L13" s="1396"/>
      <c r="M13" s="248"/>
      <c r="N13" s="1289"/>
    </row>
    <row r="14" spans="2:16">
      <c r="B14" s="1764" t="s">
        <v>9</v>
      </c>
      <c r="C14" s="1764"/>
      <c r="D14" s="1314" t="s">
        <v>10</v>
      </c>
      <c r="E14" s="1314" t="s">
        <v>11</v>
      </c>
      <c r="F14" s="1314" t="s">
        <v>12</v>
      </c>
      <c r="G14" s="815"/>
      <c r="I14" s="1365"/>
      <c r="J14" s="978"/>
      <c r="K14" s="250"/>
      <c r="L14" s="1397"/>
      <c r="M14" s="250"/>
      <c r="N14" s="1289"/>
    </row>
    <row r="15" spans="2:16">
      <c r="B15" s="1764"/>
      <c r="C15" s="1764"/>
      <c r="D15" s="1314">
        <v>6</v>
      </c>
      <c r="E15" s="721">
        <v>707927259</v>
      </c>
      <c r="F15" s="979">
        <v>339</v>
      </c>
      <c r="G15" s="980"/>
      <c r="I15" s="963"/>
      <c r="J15" s="252"/>
      <c r="K15" s="252"/>
      <c r="L15" s="1397"/>
      <c r="M15" s="252"/>
      <c r="N15" s="1289"/>
    </row>
    <row r="16" spans="2:16">
      <c r="B16" s="1764"/>
      <c r="C16" s="1764"/>
      <c r="D16" s="1314"/>
      <c r="E16" s="935"/>
      <c r="F16" s="1366"/>
      <c r="G16" s="980"/>
      <c r="I16" s="963"/>
      <c r="J16" s="252"/>
      <c r="K16" s="252"/>
      <c r="L16" s="1397"/>
      <c r="M16" s="252"/>
      <c r="N16" s="1289"/>
    </row>
    <row r="17" spans="1:14">
      <c r="B17" s="1764"/>
      <c r="C17" s="1764"/>
      <c r="D17" s="1314"/>
      <c r="E17" s="935"/>
      <c r="F17" s="1366"/>
      <c r="G17" s="980"/>
      <c r="I17" s="963"/>
      <c r="J17" s="252"/>
      <c r="K17" s="252"/>
      <c r="L17" s="1397"/>
      <c r="M17" s="252"/>
      <c r="N17" s="1289"/>
    </row>
    <row r="18" spans="1:14">
      <c r="B18" s="1764"/>
      <c r="C18" s="1764"/>
      <c r="D18" s="1314"/>
      <c r="E18" s="981"/>
      <c r="F18" s="1366"/>
      <c r="G18" s="980"/>
      <c r="H18" s="253"/>
      <c r="I18" s="963"/>
      <c r="J18" s="252"/>
      <c r="K18" s="252"/>
      <c r="L18" s="1397"/>
      <c r="M18" s="252"/>
      <c r="N18" s="254"/>
    </row>
    <row r="19" spans="1:14">
      <c r="B19" s="1764"/>
      <c r="C19" s="1764"/>
      <c r="D19" s="1314"/>
      <c r="E19" s="981"/>
      <c r="F19" s="1366"/>
      <c r="G19" s="980"/>
      <c r="H19" s="253"/>
      <c r="I19" s="318"/>
      <c r="J19" s="318"/>
      <c r="K19" s="318"/>
      <c r="L19" s="1398"/>
      <c r="M19" s="318"/>
      <c r="N19" s="254"/>
    </row>
    <row r="20" spans="1:14">
      <c r="B20" s="1764"/>
      <c r="C20" s="1764"/>
      <c r="D20" s="1314"/>
      <c r="E20" s="721"/>
      <c r="F20" s="979"/>
      <c r="G20" s="980"/>
      <c r="H20" s="253"/>
      <c r="J20" s="248"/>
      <c r="K20" s="248"/>
      <c r="L20" s="1396"/>
      <c r="M20" s="248"/>
      <c r="N20" s="254"/>
    </row>
    <row r="21" spans="1:14">
      <c r="B21" s="1764"/>
      <c r="C21" s="1764"/>
      <c r="D21" s="1314"/>
      <c r="E21" s="981"/>
      <c r="F21" s="1366"/>
      <c r="G21" s="980"/>
      <c r="H21" s="253"/>
      <c r="J21" s="248"/>
      <c r="K21" s="248"/>
      <c r="L21" s="1396"/>
      <c r="M21" s="248"/>
      <c r="N21" s="254"/>
    </row>
    <row r="22" spans="1:14" ht="15.75" thickBot="1">
      <c r="B22" s="1765" t="s">
        <v>13</v>
      </c>
      <c r="C22" s="1766"/>
      <c r="D22" s="1314"/>
      <c r="E22" s="151">
        <f>SUM(E15:E21)</f>
        <v>707927259</v>
      </c>
      <c r="F22" s="515">
        <f>SUM(F15:F21)</f>
        <v>339</v>
      </c>
      <c r="G22" s="980"/>
      <c r="H22" s="253"/>
      <c r="J22" s="248"/>
      <c r="K22" s="248"/>
      <c r="L22" s="1396"/>
      <c r="M22" s="248"/>
      <c r="N22" s="254"/>
    </row>
    <row r="23" spans="1:14" ht="45.75" thickBot="1">
      <c r="A23" s="255"/>
      <c r="B23" s="256" t="s">
        <v>14</v>
      </c>
      <c r="C23" s="982" t="s">
        <v>15</v>
      </c>
      <c r="E23" s="1365"/>
      <c r="F23" s="1365"/>
      <c r="G23" s="1365"/>
      <c r="H23" s="1365"/>
      <c r="I23" s="783"/>
      <c r="J23" s="257"/>
      <c r="K23" s="257"/>
      <c r="L23" s="1399"/>
      <c r="M23" s="257"/>
    </row>
    <row r="24" spans="1:14" ht="15.75" thickBot="1">
      <c r="A24" s="258">
        <v>1</v>
      </c>
      <c r="C24" s="983">
        <f>+F22*80%</f>
        <v>271.2</v>
      </c>
      <c r="D24" s="5"/>
      <c r="E24" s="984">
        <f>E22</f>
        <v>707927259</v>
      </c>
      <c r="F24" s="178"/>
      <c r="G24" s="178"/>
      <c r="H24" s="178"/>
      <c r="I24" s="985"/>
      <c r="J24" s="260"/>
      <c r="K24" s="260"/>
      <c r="L24" s="1399"/>
      <c r="M24" s="260"/>
    </row>
    <row r="25" spans="1:14">
      <c r="A25" s="1333"/>
      <c r="C25" s="986"/>
      <c r="D25" s="821"/>
      <c r="E25" s="987"/>
      <c r="F25" s="178"/>
      <c r="G25" s="178"/>
      <c r="H25" s="178"/>
      <c r="I25" s="985"/>
      <c r="J25" s="260"/>
      <c r="K25" s="260"/>
      <c r="L25" s="1399"/>
      <c r="M25" s="260"/>
    </row>
    <row r="26" spans="1:14">
      <c r="A26" s="1333"/>
      <c r="C26" s="986"/>
      <c r="D26" s="821" t="s">
        <v>1761</v>
      </c>
      <c r="E26" s="987"/>
      <c r="F26" s="178"/>
      <c r="G26" s="178"/>
      <c r="H26" s="178"/>
      <c r="I26" s="985"/>
      <c r="J26" s="260"/>
      <c r="K26" s="260"/>
      <c r="L26" s="1399"/>
      <c r="M26" s="260"/>
    </row>
    <row r="27" spans="1:14">
      <c r="A27" s="1333"/>
      <c r="B27" s="8" t="s">
        <v>16</v>
      </c>
      <c r="J27" s="248"/>
      <c r="K27" s="248"/>
      <c r="L27" s="1396"/>
      <c r="M27" s="248"/>
      <c r="N27" s="1289"/>
    </row>
    <row r="28" spans="1:14">
      <c r="A28" s="1333"/>
      <c r="B28"/>
      <c r="J28" s="248"/>
      <c r="K28" s="248"/>
      <c r="L28" s="1396"/>
      <c r="M28" s="248"/>
      <c r="N28" s="1289"/>
    </row>
    <row r="29" spans="1:14">
      <c r="A29" s="1333"/>
      <c r="B29" s="264" t="s">
        <v>17</v>
      </c>
      <c r="C29" s="264" t="s">
        <v>18</v>
      </c>
      <c r="D29" s="264" t="s">
        <v>19</v>
      </c>
      <c r="J29" s="248"/>
      <c r="K29" s="248"/>
      <c r="L29" s="1396"/>
      <c r="M29" s="248"/>
      <c r="N29" s="1289"/>
    </row>
    <row r="30" spans="1:14">
      <c r="A30" s="1333"/>
      <c r="B30" s="265" t="s">
        <v>20</v>
      </c>
      <c r="C30" s="1271"/>
      <c r="D30" s="1253" t="s">
        <v>21</v>
      </c>
      <c r="J30" s="248"/>
      <c r="K30" s="248"/>
      <c r="L30" s="1396"/>
      <c r="M30" s="248"/>
      <c r="N30" s="1289"/>
    </row>
    <row r="31" spans="1:14">
      <c r="A31" s="1333"/>
      <c r="B31" s="265" t="s">
        <v>22</v>
      </c>
      <c r="C31" s="1271" t="s">
        <v>21</v>
      </c>
      <c r="D31" s="1253"/>
      <c r="J31" s="248"/>
      <c r="K31" s="248"/>
      <c r="L31" s="1396"/>
      <c r="M31" s="248"/>
      <c r="N31" s="1289"/>
    </row>
    <row r="32" spans="1:14">
      <c r="A32" s="1333"/>
      <c r="B32" s="265" t="s">
        <v>23</v>
      </c>
      <c r="C32" s="1271" t="s">
        <v>21</v>
      </c>
      <c r="D32" s="1253"/>
      <c r="J32" s="248"/>
      <c r="K32" s="248"/>
      <c r="L32" s="1396"/>
      <c r="M32" s="248"/>
      <c r="N32" s="1289"/>
    </row>
    <row r="33" spans="1:14">
      <c r="A33" s="1333"/>
      <c r="B33" s="265" t="s">
        <v>24</v>
      </c>
      <c r="C33" s="1271"/>
      <c r="D33" s="1253" t="s">
        <v>21</v>
      </c>
      <c r="J33" s="248"/>
      <c r="K33" s="248"/>
      <c r="L33" s="1396"/>
      <c r="M33" s="248"/>
      <c r="N33" s="1289"/>
    </row>
    <row r="34" spans="1:14">
      <c r="A34" s="1333"/>
      <c r="B34" s="678" t="s">
        <v>1899</v>
      </c>
      <c r="C34" s="1271" t="s">
        <v>21</v>
      </c>
      <c r="D34" s="1253"/>
      <c r="J34" s="248"/>
      <c r="K34" s="248"/>
      <c r="L34" s="1396"/>
      <c r="M34" s="248"/>
      <c r="N34" s="1289"/>
    </row>
    <row r="35" spans="1:14">
      <c r="A35" s="1333"/>
      <c r="B35"/>
      <c r="J35" s="248"/>
      <c r="K35" s="248"/>
      <c r="L35" s="1396"/>
      <c r="M35" s="248"/>
      <c r="N35" s="1289"/>
    </row>
    <row r="36" spans="1:14" ht="45" customHeight="1">
      <c r="A36" s="1333"/>
      <c r="B36" s="1996" t="s">
        <v>4803</v>
      </c>
      <c r="C36" s="1996"/>
      <c r="D36" s="1996"/>
      <c r="E36" s="1996"/>
      <c r="J36" s="248"/>
      <c r="K36" s="248"/>
      <c r="L36" s="1396"/>
      <c r="M36" s="248"/>
      <c r="N36" s="1289"/>
    </row>
    <row r="37" spans="1:14">
      <c r="A37" s="1333"/>
      <c r="B37"/>
      <c r="J37" s="248"/>
      <c r="K37" s="248"/>
      <c r="L37" s="1396"/>
      <c r="M37" s="248"/>
      <c r="N37" s="1289"/>
    </row>
    <row r="38" spans="1:14">
      <c r="A38" s="1333"/>
      <c r="B38"/>
      <c r="J38" s="248"/>
      <c r="K38" s="248"/>
      <c r="L38" s="1396"/>
      <c r="M38" s="248"/>
      <c r="N38" s="1289"/>
    </row>
    <row r="39" spans="1:14">
      <c r="A39" s="1333"/>
      <c r="B39"/>
      <c r="J39" s="248"/>
      <c r="K39" s="248"/>
      <c r="L39" s="1396"/>
      <c r="M39" s="248"/>
      <c r="N39" s="1289"/>
    </row>
    <row r="40" spans="1:14">
      <c r="A40" s="1333"/>
      <c r="B40" s="8" t="s">
        <v>26</v>
      </c>
      <c r="J40" s="248"/>
      <c r="K40" s="248"/>
      <c r="L40" s="1396"/>
      <c r="M40" s="248"/>
      <c r="N40" s="1289"/>
    </row>
    <row r="41" spans="1:14">
      <c r="A41" s="1333"/>
      <c r="B41"/>
      <c r="J41" s="248"/>
      <c r="K41" s="248"/>
      <c r="L41" s="1396"/>
      <c r="M41" s="248"/>
      <c r="N41" s="1289"/>
    </row>
    <row r="42" spans="1:14">
      <c r="A42" s="1333"/>
      <c r="B42"/>
      <c r="J42" s="248"/>
      <c r="K42" s="248"/>
      <c r="L42" s="1396"/>
      <c r="M42" s="248"/>
      <c r="N42" s="1289"/>
    </row>
    <row r="43" spans="1:14">
      <c r="A43" s="1333"/>
      <c r="B43" s="264" t="s">
        <v>17</v>
      </c>
      <c r="C43" s="264" t="s">
        <v>27</v>
      </c>
      <c r="D43" s="1309" t="s">
        <v>28</v>
      </c>
      <c r="E43" s="1283" t="s">
        <v>29</v>
      </c>
      <c r="J43" s="248"/>
      <c r="K43" s="248"/>
      <c r="L43" s="1396"/>
      <c r="M43" s="248"/>
      <c r="N43" s="1289"/>
    </row>
    <row r="44" spans="1:14" ht="28.5">
      <c r="A44" s="1333"/>
      <c r="B44" s="269" t="s">
        <v>30</v>
      </c>
      <c r="C44" s="270">
        <v>40</v>
      </c>
      <c r="D44" s="1253">
        <v>0</v>
      </c>
      <c r="E44" s="1560">
        <f>+D44+D45</f>
        <v>10</v>
      </c>
      <c r="J44" s="248"/>
      <c r="K44" s="248"/>
      <c r="L44" s="1396"/>
      <c r="M44" s="248"/>
      <c r="N44" s="1289"/>
    </row>
    <row r="45" spans="1:14" ht="42.75">
      <c r="A45" s="1333"/>
      <c r="B45" s="269" t="s">
        <v>31</v>
      </c>
      <c r="C45" s="270">
        <v>60</v>
      </c>
      <c r="D45" s="1253">
        <v>10</v>
      </c>
      <c r="E45" s="1562"/>
      <c r="J45" s="248"/>
      <c r="K45" s="248"/>
      <c r="L45" s="1396"/>
      <c r="M45" s="248"/>
      <c r="N45" s="1289"/>
    </row>
    <row r="46" spans="1:14">
      <c r="A46" s="1333"/>
      <c r="C46" s="986"/>
      <c r="D46" s="821"/>
      <c r="E46" s="987"/>
      <c r="F46" s="178"/>
      <c r="G46" s="178"/>
      <c r="H46" s="178"/>
      <c r="I46" s="985"/>
      <c r="J46" s="260"/>
      <c r="K46" s="260"/>
      <c r="L46" s="1399"/>
      <c r="M46" s="260"/>
    </row>
    <row r="47" spans="1:14" ht="15.75" thickBot="1">
      <c r="M47" s="1521" t="s">
        <v>518</v>
      </c>
      <c r="N47" s="1521"/>
    </row>
    <row r="48" spans="1:14">
      <c r="B48" s="8" t="s">
        <v>1080</v>
      </c>
      <c r="M48" s="10"/>
      <c r="N48" s="10"/>
    </row>
    <row r="49" spans="1:26" ht="15.75" thickBot="1">
      <c r="M49" s="10"/>
      <c r="N49" s="10"/>
    </row>
    <row r="50" spans="1:26" s="248" customFormat="1" ht="60">
      <c r="B50" s="11" t="s">
        <v>33</v>
      </c>
      <c r="C50" s="11" t="s">
        <v>34</v>
      </c>
      <c r="D50" s="11" t="s">
        <v>35</v>
      </c>
      <c r="E50" s="11" t="s">
        <v>36</v>
      </c>
      <c r="F50" s="11" t="s">
        <v>37</v>
      </c>
      <c r="G50" s="11" t="s">
        <v>38</v>
      </c>
      <c r="H50" s="11" t="s">
        <v>39</v>
      </c>
      <c r="I50" s="11" t="s">
        <v>40</v>
      </c>
      <c r="J50" s="11" t="s">
        <v>41</v>
      </c>
      <c r="K50" s="11" t="s">
        <v>42</v>
      </c>
      <c r="L50" s="1400" t="s">
        <v>43</v>
      </c>
      <c r="M50" s="12" t="s">
        <v>44</v>
      </c>
      <c r="N50" s="11" t="s">
        <v>45</v>
      </c>
      <c r="O50" s="11" t="s">
        <v>46</v>
      </c>
      <c r="P50" s="13" t="s">
        <v>47</v>
      </c>
      <c r="Q50" s="13" t="s">
        <v>48</v>
      </c>
    </row>
    <row r="51" spans="1:26" s="1263" customFormat="1" ht="60">
      <c r="A51" s="1311">
        <v>1</v>
      </c>
      <c r="B51" s="17" t="s">
        <v>4331</v>
      </c>
      <c r="C51" s="17" t="s">
        <v>4331</v>
      </c>
      <c r="D51" s="536" t="s">
        <v>4332</v>
      </c>
      <c r="E51" s="303" t="s">
        <v>4333</v>
      </c>
      <c r="F51" s="281" t="s">
        <v>18</v>
      </c>
      <c r="G51" s="274" t="s">
        <v>51</v>
      </c>
      <c r="H51" s="275">
        <v>41052</v>
      </c>
      <c r="I51" s="275">
        <v>41257</v>
      </c>
      <c r="J51" s="937" t="s">
        <v>19</v>
      </c>
      <c r="K51" s="277"/>
      <c r="L51" s="1401">
        <f>DAYS360(H51,I51)/30</f>
        <v>6.7</v>
      </c>
      <c r="M51" s="988">
        <v>318</v>
      </c>
      <c r="N51" s="274" t="s">
        <v>51</v>
      </c>
      <c r="O51" s="938">
        <v>139863040</v>
      </c>
      <c r="P51" s="523">
        <v>39</v>
      </c>
      <c r="Q51" s="323" t="s">
        <v>4987</v>
      </c>
      <c r="R51" s="279"/>
      <c r="S51" s="279"/>
      <c r="T51" s="279"/>
      <c r="U51" s="279"/>
      <c r="V51" s="279"/>
      <c r="W51" s="279"/>
      <c r="X51" s="279"/>
      <c r="Y51" s="279"/>
      <c r="Z51" s="279"/>
    </row>
    <row r="52" spans="1:26" s="1263" customFormat="1" ht="60">
      <c r="A52" s="1311">
        <v>2</v>
      </c>
      <c r="B52" s="17" t="s">
        <v>4331</v>
      </c>
      <c r="C52" s="17" t="s">
        <v>4331</v>
      </c>
      <c r="D52" s="536" t="s">
        <v>4332</v>
      </c>
      <c r="E52" s="303" t="s">
        <v>4334</v>
      </c>
      <c r="F52" s="281" t="s">
        <v>18</v>
      </c>
      <c r="G52" s="274" t="s">
        <v>51</v>
      </c>
      <c r="H52" s="275">
        <v>41376</v>
      </c>
      <c r="I52" s="275">
        <v>41576</v>
      </c>
      <c r="J52" s="937" t="s">
        <v>19</v>
      </c>
      <c r="K52" s="277"/>
      <c r="L52" s="1401">
        <f t="shared" ref="L52:L53" si="0">DAYS360(H52,I52)/30</f>
        <v>6.5666666666666664</v>
      </c>
      <c r="M52" s="988">
        <v>292</v>
      </c>
      <c r="N52" s="274" t="s">
        <v>51</v>
      </c>
      <c r="O52" s="938">
        <v>142980390</v>
      </c>
      <c r="P52" s="523">
        <v>40</v>
      </c>
      <c r="Q52" s="323" t="s">
        <v>4987</v>
      </c>
    </row>
    <row r="53" spans="1:26" s="284" customFormat="1" ht="60">
      <c r="A53" s="284">
        <v>3</v>
      </c>
      <c r="B53" s="17" t="s">
        <v>4331</v>
      </c>
      <c r="C53" s="17" t="s">
        <v>4331</v>
      </c>
      <c r="D53" s="536" t="s">
        <v>4332</v>
      </c>
      <c r="E53" s="303" t="s">
        <v>4774</v>
      </c>
      <c r="F53" s="281" t="s">
        <v>18</v>
      </c>
      <c r="G53" s="274" t="s">
        <v>51</v>
      </c>
      <c r="H53" s="275">
        <v>41739</v>
      </c>
      <c r="I53" s="275">
        <v>41912</v>
      </c>
      <c r="J53" s="937" t="s">
        <v>19</v>
      </c>
      <c r="K53" s="277"/>
      <c r="L53" s="1401">
        <f t="shared" si="0"/>
        <v>5.666666666666667</v>
      </c>
      <c r="M53" s="988">
        <v>292</v>
      </c>
      <c r="N53" s="274" t="s">
        <v>51</v>
      </c>
      <c r="O53" s="938">
        <v>153276942</v>
      </c>
      <c r="P53" s="523">
        <v>41</v>
      </c>
      <c r="Q53" s="323" t="s">
        <v>4987</v>
      </c>
    </row>
    <row r="54" spans="1:26" s="284" customFormat="1" ht="135">
      <c r="A54" s="284">
        <v>4</v>
      </c>
      <c r="B54" s="17" t="s">
        <v>4331</v>
      </c>
      <c r="C54" s="17" t="s">
        <v>4331</v>
      </c>
      <c r="D54" s="17" t="s">
        <v>4336</v>
      </c>
      <c r="E54" s="939">
        <v>7</v>
      </c>
      <c r="F54" s="281" t="s">
        <v>18</v>
      </c>
      <c r="G54" s="274" t="s">
        <v>51</v>
      </c>
      <c r="H54" s="670">
        <v>40571</v>
      </c>
      <c r="I54" s="275">
        <v>40936</v>
      </c>
      <c r="J54" s="937" t="s">
        <v>19</v>
      </c>
      <c r="K54" s="277"/>
      <c r="L54" s="1401"/>
      <c r="M54" s="988"/>
      <c r="N54" s="274" t="s">
        <v>51</v>
      </c>
      <c r="O54" s="938">
        <v>10000000</v>
      </c>
      <c r="P54" s="523">
        <v>43</v>
      </c>
      <c r="Q54" s="323" t="s">
        <v>4988</v>
      </c>
    </row>
    <row r="55" spans="1:26" s="284" customFormat="1" ht="90">
      <c r="A55" s="284">
        <v>5</v>
      </c>
      <c r="B55" s="17" t="s">
        <v>4331</v>
      </c>
      <c r="C55" s="17" t="s">
        <v>4331</v>
      </c>
      <c r="D55" s="17" t="s">
        <v>4336</v>
      </c>
      <c r="E55" s="940">
        <v>0.1</v>
      </c>
      <c r="F55" s="281" t="s">
        <v>18</v>
      </c>
      <c r="G55" s="274" t="s">
        <v>51</v>
      </c>
      <c r="H55" s="275">
        <v>40940</v>
      </c>
      <c r="I55" s="670">
        <v>41306</v>
      </c>
      <c r="J55" s="937" t="s">
        <v>19</v>
      </c>
      <c r="K55" s="277">
        <v>3</v>
      </c>
      <c r="L55" s="1401">
        <v>9</v>
      </c>
      <c r="M55" s="301">
        <v>25</v>
      </c>
      <c r="N55" s="274" t="s">
        <v>51</v>
      </c>
      <c r="O55" s="938">
        <v>10000000</v>
      </c>
      <c r="P55" s="523">
        <v>44</v>
      </c>
      <c r="Q55" s="323" t="s">
        <v>4989</v>
      </c>
    </row>
    <row r="56" spans="1:26" s="284" customFormat="1">
      <c r="B56" s="15"/>
      <c r="C56" s="16"/>
      <c r="D56" s="15"/>
      <c r="E56" s="303"/>
      <c r="F56" s="281"/>
      <c r="G56" s="281"/>
      <c r="H56" s="281"/>
      <c r="I56" s="276"/>
      <c r="J56" s="276"/>
      <c r="K56" s="276"/>
      <c r="L56" s="1401"/>
      <c r="M56" s="277"/>
      <c r="N56" s="277"/>
      <c r="O56" s="523"/>
      <c r="P56" s="523"/>
      <c r="Q56" s="323"/>
    </row>
    <row r="57" spans="1:26" s="284" customFormat="1">
      <c r="B57" s="17" t="s">
        <v>29</v>
      </c>
      <c r="C57" s="16"/>
      <c r="D57" s="15"/>
      <c r="E57" s="303"/>
      <c r="F57" s="281"/>
      <c r="G57" s="281"/>
      <c r="H57" s="281"/>
      <c r="I57" s="276"/>
      <c r="J57" s="276"/>
      <c r="K57" s="282">
        <f>SUM(K51:K56)</f>
        <v>3</v>
      </c>
      <c r="L57" s="1402">
        <f>SUM(L51:L56)</f>
        <v>27.933333333333334</v>
      </c>
      <c r="M57" s="283">
        <f>SUM(M51:M56)</f>
        <v>927</v>
      </c>
      <c r="N57" s="282">
        <f>SUM(N56:N56)</f>
        <v>0</v>
      </c>
      <c r="O57" s="523"/>
      <c r="P57" s="523"/>
      <c r="Q57" s="18"/>
    </row>
    <row r="58" spans="1:26" s="284" customFormat="1">
      <c r="B58" s="1550" t="s">
        <v>57</v>
      </c>
      <c r="C58" s="1550" t="s">
        <v>58</v>
      </c>
      <c r="D58" s="1552" t="s">
        <v>59</v>
      </c>
      <c r="E58" s="1552"/>
      <c r="F58" s="827"/>
      <c r="G58" s="965"/>
      <c r="H58" s="965"/>
      <c r="I58" s="965"/>
      <c r="L58" s="1403"/>
    </row>
    <row r="59" spans="1:26" s="284" customFormat="1">
      <c r="B59" s="1551"/>
      <c r="C59" s="1551"/>
      <c r="D59" s="199" t="s">
        <v>60</v>
      </c>
      <c r="E59" s="325" t="s">
        <v>61</v>
      </c>
      <c r="F59" s="827"/>
      <c r="G59" s="965"/>
      <c r="H59" s="965"/>
      <c r="I59" s="965"/>
      <c r="L59" s="1403"/>
    </row>
    <row r="60" spans="1:26" s="284" customFormat="1" ht="18.75">
      <c r="B60" s="19" t="s">
        <v>62</v>
      </c>
      <c r="C60" s="286">
        <f>+K56</f>
        <v>0</v>
      </c>
      <c r="D60" s="1287"/>
      <c r="E60" s="1369" t="s">
        <v>21</v>
      </c>
      <c r="F60" s="989"/>
      <c r="G60" s="990"/>
      <c r="H60" s="990"/>
      <c r="I60" s="990"/>
      <c r="J60" s="287"/>
      <c r="K60" s="287"/>
      <c r="L60" s="1404"/>
      <c r="M60" s="287"/>
    </row>
    <row r="61" spans="1:26" s="284" customFormat="1">
      <c r="B61" s="19" t="s">
        <v>64</v>
      </c>
      <c r="C61" s="286">
        <f>+M56</f>
        <v>0</v>
      </c>
      <c r="D61" s="1287" t="s">
        <v>21</v>
      </c>
      <c r="E61" s="1369"/>
      <c r="F61" s="827"/>
      <c r="G61" s="965"/>
      <c r="H61" s="965"/>
      <c r="I61" s="965"/>
      <c r="L61" s="1403"/>
    </row>
    <row r="62" spans="1:26" s="284" customFormat="1">
      <c r="B62" s="288"/>
      <c r="C62" s="1769"/>
      <c r="D62" s="1769"/>
      <c r="E62" s="1769"/>
      <c r="F62" s="1769"/>
      <c r="G62" s="1769"/>
      <c r="H62" s="1769"/>
      <c r="I62" s="1769"/>
      <c r="J62" s="1769"/>
      <c r="K62" s="1769"/>
      <c r="L62" s="1769"/>
      <c r="M62" s="1769"/>
      <c r="N62" s="1769"/>
    </row>
    <row r="63" spans="1:26" ht="15.75" thickBot="1"/>
    <row r="64" spans="1:26" ht="27" thickBot="1">
      <c r="B64" s="1770" t="s">
        <v>65</v>
      </c>
      <c r="C64" s="1770"/>
      <c r="D64" s="1770"/>
      <c r="E64" s="1770"/>
      <c r="F64" s="1770"/>
      <c r="G64" s="1770"/>
      <c r="H64" s="1770"/>
      <c r="I64" s="1770"/>
      <c r="J64" s="1770"/>
      <c r="K64" s="1770"/>
      <c r="L64" s="1770"/>
      <c r="M64" s="1770"/>
      <c r="N64" s="1770"/>
    </row>
    <row r="67" spans="2:17" ht="105">
      <c r="B67" s="1309" t="s">
        <v>66</v>
      </c>
      <c r="C67" s="1309" t="s">
        <v>67</v>
      </c>
      <c r="D67" s="1309" t="s">
        <v>68</v>
      </c>
      <c r="E67" s="1309" t="s">
        <v>69</v>
      </c>
      <c r="F67" s="1309" t="s">
        <v>70</v>
      </c>
      <c r="G67" s="1309" t="s">
        <v>71</v>
      </c>
      <c r="H67" s="1309" t="s">
        <v>72</v>
      </c>
      <c r="I67" s="1309" t="s">
        <v>73</v>
      </c>
      <c r="J67" s="1309" t="s">
        <v>74</v>
      </c>
      <c r="K67" s="22" t="s">
        <v>75</v>
      </c>
      <c r="L67" s="1405" t="s">
        <v>76</v>
      </c>
      <c r="M67" s="23" t="s">
        <v>77</v>
      </c>
      <c r="N67" s="23" t="s">
        <v>78</v>
      </c>
      <c r="O67" s="1522" t="s">
        <v>79</v>
      </c>
      <c r="P67" s="1523"/>
      <c r="Q67" s="22" t="s">
        <v>80</v>
      </c>
    </row>
    <row r="68" spans="2:17">
      <c r="B68" s="309" t="s">
        <v>81</v>
      </c>
      <c r="C68" s="1271" t="s">
        <v>251</v>
      </c>
      <c r="D68" s="1287" t="s">
        <v>83</v>
      </c>
      <c r="E68" s="1369">
        <v>339</v>
      </c>
      <c r="F68" s="1287"/>
      <c r="G68" s="1369"/>
      <c r="H68" s="1369"/>
      <c r="I68" s="1313" t="s">
        <v>18</v>
      </c>
      <c r="J68" s="291"/>
      <c r="K68" s="265"/>
      <c r="L68" s="1406"/>
      <c r="M68" s="265"/>
      <c r="N68" s="265"/>
      <c r="O68" s="1599" t="s">
        <v>4809</v>
      </c>
      <c r="P68" s="1600"/>
      <c r="Q68" s="265" t="s">
        <v>18</v>
      </c>
    </row>
    <row r="69" spans="2:17">
      <c r="B69" s="309"/>
      <c r="C69" s="1271"/>
      <c r="D69" s="1287"/>
      <c r="E69" s="1369"/>
      <c r="F69" s="1287"/>
      <c r="G69" s="1369"/>
      <c r="H69" s="1369"/>
      <c r="I69" s="1369"/>
      <c r="J69" s="291"/>
      <c r="K69" s="265"/>
      <c r="L69" s="1406"/>
      <c r="M69" s="265"/>
      <c r="N69" s="265"/>
      <c r="O69" s="1767"/>
      <c r="P69" s="1768"/>
      <c r="Q69" s="265"/>
    </row>
    <row r="70" spans="2:17">
      <c r="B70" s="309"/>
      <c r="C70" s="1271"/>
      <c r="D70" s="1287"/>
      <c r="E70" s="1369"/>
      <c r="F70" s="1287"/>
      <c r="G70" s="1369"/>
      <c r="H70" s="1369"/>
      <c r="I70" s="1369"/>
      <c r="J70" s="291"/>
      <c r="K70" s="265"/>
      <c r="L70" s="1406"/>
      <c r="M70" s="265"/>
      <c r="N70" s="265"/>
      <c r="O70" s="1767"/>
      <c r="P70" s="1768"/>
      <c r="Q70" s="265"/>
    </row>
    <row r="71" spans="2:17">
      <c r="B71" s="309"/>
      <c r="C71" s="1271"/>
      <c r="D71" s="1287"/>
      <c r="E71" s="1369"/>
      <c r="F71" s="1287"/>
      <c r="G71" s="1369"/>
      <c r="H71" s="1369"/>
      <c r="I71" s="1369"/>
      <c r="J71" s="291"/>
      <c r="K71" s="265"/>
      <c r="L71" s="1406"/>
      <c r="M71" s="265"/>
      <c r="N71" s="265"/>
      <c r="O71" s="1767"/>
      <c r="P71" s="1768"/>
      <c r="Q71" s="265"/>
    </row>
    <row r="72" spans="2:17">
      <c r="B72" s="309"/>
      <c r="C72" s="1271"/>
      <c r="D72" s="1287"/>
      <c r="E72" s="1369"/>
      <c r="F72" s="1287"/>
      <c r="G72" s="1369"/>
      <c r="H72" s="1369"/>
      <c r="I72" s="1369"/>
      <c r="J72" s="291"/>
      <c r="K72" s="265"/>
      <c r="L72" s="1406"/>
      <c r="M72" s="265"/>
      <c r="N72" s="265"/>
      <c r="O72" s="1767"/>
      <c r="P72" s="1768"/>
      <c r="Q72" s="265"/>
    </row>
    <row r="73" spans="2:17">
      <c r="B73" s="309"/>
      <c r="C73" s="1271"/>
      <c r="D73" s="1287"/>
      <c r="E73" s="1369"/>
      <c r="F73" s="1287"/>
      <c r="G73" s="1369"/>
      <c r="H73" s="1369"/>
      <c r="I73" s="1369"/>
      <c r="J73" s="291"/>
      <c r="K73" s="265"/>
      <c r="L73" s="1406"/>
      <c r="M73" s="265"/>
      <c r="N73" s="265"/>
      <c r="O73" s="1767"/>
      <c r="P73" s="1768"/>
      <c r="Q73" s="265"/>
    </row>
    <row r="74" spans="2:17">
      <c r="B74" s="265"/>
      <c r="C74" s="1271"/>
      <c r="D74" s="1253"/>
      <c r="E74" s="1271"/>
      <c r="F74" s="1253"/>
      <c r="G74" s="1271"/>
      <c r="H74" s="1271"/>
      <c r="I74" s="1271"/>
      <c r="J74" s="265"/>
      <c r="K74" s="265"/>
      <c r="L74" s="1406"/>
      <c r="M74" s="265"/>
      <c r="N74" s="265"/>
      <c r="O74" s="1767"/>
      <c r="P74" s="1768"/>
      <c r="Q74" s="265"/>
    </row>
    <row r="75" spans="2:17">
      <c r="B75" s="236" t="s">
        <v>84</v>
      </c>
    </row>
    <row r="76" spans="2:17">
      <c r="B76" s="236" t="s">
        <v>85</v>
      </c>
    </row>
    <row r="77" spans="2:17">
      <c r="B77" s="236" t="s">
        <v>86</v>
      </c>
    </row>
    <row r="79" spans="2:17" ht="15.75" thickBot="1"/>
    <row r="80" spans="2:17" ht="27" thickBot="1">
      <c r="B80" s="1771" t="s">
        <v>87</v>
      </c>
      <c r="C80" s="1772"/>
      <c r="D80" s="1772"/>
      <c r="E80" s="1772"/>
      <c r="F80" s="1772"/>
      <c r="G80" s="1772"/>
      <c r="H80" s="1772"/>
      <c r="I80" s="1772"/>
      <c r="J80" s="1772"/>
      <c r="K80" s="1772"/>
      <c r="L80" s="1772"/>
      <c r="M80" s="1772"/>
      <c r="N80" s="1773"/>
    </row>
    <row r="85" spans="2:17" ht="75">
      <c r="B85" s="1309" t="s">
        <v>88</v>
      </c>
      <c r="C85" s="1309" t="s">
        <v>89</v>
      </c>
      <c r="D85" s="1309" t="s">
        <v>90</v>
      </c>
      <c r="E85" s="1309" t="s">
        <v>91</v>
      </c>
      <c r="F85" s="1309" t="s">
        <v>92</v>
      </c>
      <c r="G85" s="1309" t="s">
        <v>93</v>
      </c>
      <c r="H85" s="1309" t="s">
        <v>94</v>
      </c>
      <c r="I85" s="1309" t="s">
        <v>95</v>
      </c>
      <c r="J85" s="1522" t="s">
        <v>96</v>
      </c>
      <c r="K85" s="1529"/>
      <c r="L85" s="1523"/>
      <c r="M85" s="1309" t="s">
        <v>97</v>
      </c>
      <c r="N85" s="1309" t="s">
        <v>992</v>
      </c>
      <c r="O85" s="1309" t="s">
        <v>993</v>
      </c>
      <c r="P85" s="1522" t="s">
        <v>79</v>
      </c>
      <c r="Q85" s="1523"/>
    </row>
    <row r="86" spans="2:17" ht="30">
      <c r="B86" s="1565" t="s">
        <v>2753</v>
      </c>
      <c r="C86" s="1856" t="s">
        <v>4990</v>
      </c>
      <c r="D86" s="1565" t="s">
        <v>4991</v>
      </c>
      <c r="E86" s="1560">
        <v>1061690385</v>
      </c>
      <c r="F86" s="1565" t="s">
        <v>1792</v>
      </c>
      <c r="G86" s="1565" t="s">
        <v>4992</v>
      </c>
      <c r="H86" s="1818" t="s">
        <v>4993</v>
      </c>
      <c r="I86" s="1998"/>
      <c r="J86" s="991" t="s">
        <v>2757</v>
      </c>
      <c r="K86" s="831" t="s">
        <v>2758</v>
      </c>
      <c r="L86" s="1407" t="s">
        <v>2423</v>
      </c>
      <c r="M86" s="1560" t="s">
        <v>18</v>
      </c>
      <c r="N86" s="1560" t="s">
        <v>19</v>
      </c>
      <c r="O86" s="1560" t="s">
        <v>18</v>
      </c>
    </row>
    <row r="87" spans="2:17" ht="30">
      <c r="B87" s="1563"/>
      <c r="C87" s="1857"/>
      <c r="D87" s="1563"/>
      <c r="E87" s="1561"/>
      <c r="F87" s="1563"/>
      <c r="G87" s="1563"/>
      <c r="H87" s="1836"/>
      <c r="I87" s="1999"/>
      <c r="J87" s="991" t="s">
        <v>4994</v>
      </c>
      <c r="K87" s="831" t="s">
        <v>4995</v>
      </c>
      <c r="L87" s="1407" t="s">
        <v>4996</v>
      </c>
      <c r="M87" s="1561"/>
      <c r="N87" s="1561"/>
      <c r="O87" s="1561"/>
      <c r="P87" s="1539" t="s">
        <v>4997</v>
      </c>
      <c r="Q87" s="1539"/>
    </row>
    <row r="88" spans="2:17" ht="30">
      <c r="B88" s="1563"/>
      <c r="C88" s="1857"/>
      <c r="D88" s="1563"/>
      <c r="E88" s="1561"/>
      <c r="F88" s="1563"/>
      <c r="G88" s="1563"/>
      <c r="H88" s="1836"/>
      <c r="I88" s="1999"/>
      <c r="J88" s="991" t="s">
        <v>4994</v>
      </c>
      <c r="K88" s="831" t="s">
        <v>4998</v>
      </c>
      <c r="L88" s="1407" t="s">
        <v>4996</v>
      </c>
      <c r="M88" s="1561"/>
      <c r="N88" s="1561"/>
      <c r="O88" s="1561"/>
      <c r="P88" s="1539" t="s">
        <v>4997</v>
      </c>
      <c r="Q88" s="1539"/>
    </row>
    <row r="89" spans="2:17" ht="30">
      <c r="B89" s="1563"/>
      <c r="C89" s="1857"/>
      <c r="D89" s="1563"/>
      <c r="E89" s="1561"/>
      <c r="F89" s="1563"/>
      <c r="G89" s="1563"/>
      <c r="H89" s="1836"/>
      <c r="I89" s="1999"/>
      <c r="J89" s="991" t="s">
        <v>4994</v>
      </c>
      <c r="K89" s="831" t="s">
        <v>4999</v>
      </c>
      <c r="L89" s="1407" t="s">
        <v>5000</v>
      </c>
      <c r="M89" s="1561"/>
      <c r="N89" s="1561"/>
      <c r="O89" s="1561"/>
      <c r="P89" s="1539" t="s">
        <v>4997</v>
      </c>
      <c r="Q89" s="1539"/>
    </row>
    <row r="90" spans="2:17" ht="45">
      <c r="B90" s="1564"/>
      <c r="C90" s="1997"/>
      <c r="D90" s="1564"/>
      <c r="E90" s="1562"/>
      <c r="F90" s="1564"/>
      <c r="G90" s="1564"/>
      <c r="H90" s="1819"/>
      <c r="I90" s="2000"/>
      <c r="J90" s="991" t="s">
        <v>5001</v>
      </c>
      <c r="K90" s="831" t="s">
        <v>5002</v>
      </c>
      <c r="L90" s="1407" t="s">
        <v>5003</v>
      </c>
      <c r="M90" s="1562"/>
      <c r="N90" s="1562"/>
      <c r="O90" s="1562"/>
      <c r="P90" s="1539" t="s">
        <v>4997</v>
      </c>
      <c r="Q90" s="1539"/>
    </row>
    <row r="91" spans="2:17" ht="45">
      <c r="B91" s="1565" t="s">
        <v>5004</v>
      </c>
      <c r="C91" s="1856" t="s">
        <v>5005</v>
      </c>
      <c r="D91" s="1565" t="s">
        <v>5006</v>
      </c>
      <c r="E91" s="1560">
        <v>34568039</v>
      </c>
      <c r="F91" s="1565" t="s">
        <v>1792</v>
      </c>
      <c r="G91" s="1560" t="s">
        <v>131</v>
      </c>
      <c r="H91" s="1818" t="s">
        <v>5007</v>
      </c>
      <c r="I91" s="1998"/>
      <c r="J91" s="991" t="s">
        <v>5008</v>
      </c>
      <c r="K91" s="831" t="s">
        <v>5009</v>
      </c>
      <c r="L91" s="1407" t="s">
        <v>5010</v>
      </c>
      <c r="M91" s="1560" t="s">
        <v>5</v>
      </c>
      <c r="N91" s="1560" t="s">
        <v>5</v>
      </c>
      <c r="O91" s="1560" t="s">
        <v>5</v>
      </c>
      <c r="P91" s="1568"/>
      <c r="Q91" s="1569"/>
    </row>
    <row r="92" spans="2:17" ht="45">
      <c r="B92" s="1563"/>
      <c r="C92" s="1857"/>
      <c r="D92" s="1563"/>
      <c r="E92" s="1561"/>
      <c r="F92" s="1563"/>
      <c r="G92" s="1561"/>
      <c r="H92" s="1836"/>
      <c r="I92" s="1999"/>
      <c r="J92" s="991" t="s">
        <v>5011</v>
      </c>
      <c r="K92" s="831" t="s">
        <v>5012</v>
      </c>
      <c r="L92" s="1407" t="s">
        <v>1757</v>
      </c>
      <c r="M92" s="1561"/>
      <c r="N92" s="1561"/>
      <c r="O92" s="1561"/>
      <c r="P92" s="1570"/>
      <c r="Q92" s="1571"/>
    </row>
    <row r="93" spans="2:17" ht="45">
      <c r="B93" s="1563"/>
      <c r="C93" s="1857"/>
      <c r="D93" s="1563"/>
      <c r="E93" s="1561"/>
      <c r="F93" s="1563"/>
      <c r="G93" s="1561"/>
      <c r="H93" s="1836"/>
      <c r="I93" s="1999"/>
      <c r="J93" s="991" t="s">
        <v>5013</v>
      </c>
      <c r="K93" s="831" t="s">
        <v>5014</v>
      </c>
      <c r="L93" s="1407" t="s">
        <v>1757</v>
      </c>
      <c r="M93" s="1561"/>
      <c r="N93" s="1561"/>
      <c r="O93" s="1561"/>
      <c r="P93" s="1570"/>
      <c r="Q93" s="1571"/>
    </row>
    <row r="94" spans="2:17" ht="30">
      <c r="B94" s="1563"/>
      <c r="C94" s="1857"/>
      <c r="D94" s="1563"/>
      <c r="E94" s="1561"/>
      <c r="F94" s="1563"/>
      <c r="G94" s="1561"/>
      <c r="H94" s="1836"/>
      <c r="I94" s="1999"/>
      <c r="J94" s="991" t="s">
        <v>5015</v>
      </c>
      <c r="K94" s="831" t="s">
        <v>5016</v>
      </c>
      <c r="L94" s="1407" t="s">
        <v>5017</v>
      </c>
      <c r="M94" s="1561"/>
      <c r="N94" s="1561"/>
      <c r="O94" s="1561"/>
      <c r="P94" s="1570"/>
      <c r="Q94" s="1571"/>
    </row>
    <row r="95" spans="2:17" ht="45">
      <c r="B95" s="1565" t="s">
        <v>5018</v>
      </c>
      <c r="C95" s="1856" t="s">
        <v>5019</v>
      </c>
      <c r="D95" s="1565" t="s">
        <v>5020</v>
      </c>
      <c r="E95" s="1560">
        <v>1061744025</v>
      </c>
      <c r="F95" s="1565" t="s">
        <v>5021</v>
      </c>
      <c r="G95" s="1565" t="s">
        <v>5022</v>
      </c>
      <c r="H95" s="1976">
        <v>41348</v>
      </c>
      <c r="I95" s="1978"/>
      <c r="J95" s="991" t="s">
        <v>5023</v>
      </c>
      <c r="K95" s="831" t="s">
        <v>5024</v>
      </c>
      <c r="L95" s="1407" t="s">
        <v>5025</v>
      </c>
      <c r="M95" s="1565"/>
      <c r="N95" s="1560"/>
      <c r="O95" s="1560"/>
      <c r="P95" s="1568"/>
      <c r="Q95" s="1569"/>
    </row>
    <row r="96" spans="2:17" ht="45">
      <c r="B96" s="1563"/>
      <c r="C96" s="1857"/>
      <c r="D96" s="1563"/>
      <c r="E96" s="1561"/>
      <c r="F96" s="1563"/>
      <c r="G96" s="1563"/>
      <c r="H96" s="1563"/>
      <c r="I96" s="2001"/>
      <c r="J96" s="991" t="s">
        <v>5023</v>
      </c>
      <c r="K96" s="831" t="s">
        <v>5026</v>
      </c>
      <c r="L96" s="1407" t="s">
        <v>5025</v>
      </c>
      <c r="M96" s="1563"/>
      <c r="N96" s="1561"/>
      <c r="O96" s="1561"/>
      <c r="P96" s="1570"/>
      <c r="Q96" s="1571"/>
    </row>
    <row r="97" spans="2:17" ht="60">
      <c r="B97" s="1563"/>
      <c r="C97" s="1857"/>
      <c r="D97" s="1564"/>
      <c r="E97" s="1562"/>
      <c r="F97" s="1564"/>
      <c r="G97" s="1564"/>
      <c r="H97" s="1564"/>
      <c r="I97" s="1979"/>
      <c r="J97" s="991" t="s">
        <v>5027</v>
      </c>
      <c r="K97" s="831" t="s">
        <v>5024</v>
      </c>
      <c r="L97" s="1407" t="s">
        <v>5025</v>
      </c>
      <c r="M97" s="1564"/>
      <c r="N97" s="1562"/>
      <c r="O97" s="1562"/>
      <c r="P97" s="1572"/>
      <c r="Q97" s="1573"/>
    </row>
    <row r="98" spans="2:17" ht="75">
      <c r="B98" s="1563"/>
      <c r="C98" s="1857"/>
      <c r="D98" s="1565" t="s">
        <v>5028</v>
      </c>
      <c r="E98" s="1271">
        <v>25281932</v>
      </c>
      <c r="F98" s="1253" t="s">
        <v>1436</v>
      </c>
      <c r="G98" s="1253" t="s">
        <v>266</v>
      </c>
      <c r="H98" s="1353">
        <v>37807</v>
      </c>
      <c r="I98" s="1350"/>
      <c r="J98" s="991" t="s">
        <v>5029</v>
      </c>
      <c r="K98" s="831" t="s">
        <v>5030</v>
      </c>
      <c r="L98" s="1407" t="s">
        <v>5031</v>
      </c>
      <c r="M98" s="217"/>
      <c r="N98" s="265"/>
      <c r="O98" s="265"/>
      <c r="P98" s="1830"/>
      <c r="Q98" s="1831"/>
    </row>
    <row r="99" spans="2:17" ht="75">
      <c r="B99" s="1563"/>
      <c r="C99" s="1857"/>
      <c r="D99" s="1564"/>
      <c r="E99" s="1271"/>
      <c r="F99" s="1253" t="s">
        <v>4941</v>
      </c>
      <c r="G99" s="1253" t="s">
        <v>4939</v>
      </c>
      <c r="H99" s="1353">
        <v>35078</v>
      </c>
      <c r="I99" s="1350"/>
      <c r="J99" s="991" t="s">
        <v>5032</v>
      </c>
      <c r="K99" s="831" t="s">
        <v>5033</v>
      </c>
      <c r="L99" s="1407" t="s">
        <v>461</v>
      </c>
      <c r="M99" s="217"/>
      <c r="N99" s="265"/>
      <c r="O99" s="265"/>
      <c r="P99" s="1832"/>
      <c r="Q99" s="1833"/>
    </row>
    <row r="100" spans="2:17">
      <c r="B100" s="1563"/>
      <c r="C100" s="1857"/>
      <c r="D100" s="1565" t="s">
        <v>5034</v>
      </c>
      <c r="E100" s="1560">
        <v>1061735637</v>
      </c>
      <c r="F100" s="1565" t="s">
        <v>5035</v>
      </c>
      <c r="G100" s="1565" t="s">
        <v>1624</v>
      </c>
      <c r="H100" s="1976" t="s">
        <v>5036</v>
      </c>
      <c r="I100" s="1978"/>
      <c r="J100" s="991"/>
      <c r="K100" s="831"/>
      <c r="L100" s="1407"/>
      <c r="M100" s="1565"/>
      <c r="N100" s="1560"/>
      <c r="O100" s="1560"/>
      <c r="P100" s="1568"/>
      <c r="Q100" s="1569"/>
    </row>
    <row r="101" spans="2:17">
      <c r="B101" s="1563"/>
      <c r="C101" s="1857"/>
      <c r="D101" s="1563"/>
      <c r="E101" s="1561"/>
      <c r="F101" s="1563"/>
      <c r="G101" s="1563"/>
      <c r="H101" s="1863"/>
      <c r="I101" s="2001"/>
      <c r="J101" s="991"/>
      <c r="K101" s="831"/>
      <c r="L101" s="1407"/>
      <c r="M101" s="1563"/>
      <c r="N101" s="1561"/>
      <c r="O101" s="1561"/>
      <c r="P101" s="1570"/>
      <c r="Q101" s="1571"/>
    </row>
    <row r="102" spans="2:17">
      <c r="B102" s="1563"/>
      <c r="C102" s="1857"/>
      <c r="D102" s="1564"/>
      <c r="E102" s="1562"/>
      <c r="F102" s="1564"/>
      <c r="G102" s="1564"/>
      <c r="H102" s="1977"/>
      <c r="I102" s="1979"/>
      <c r="J102" s="991"/>
      <c r="K102" s="831"/>
      <c r="L102" s="1407"/>
      <c r="M102" s="1564"/>
      <c r="N102" s="1562"/>
      <c r="O102" s="1562"/>
      <c r="P102" s="1572"/>
      <c r="Q102" s="1573"/>
    </row>
    <row r="103" spans="2:17" ht="60">
      <c r="B103" s="1563"/>
      <c r="C103" s="1857"/>
      <c r="D103" s="1274" t="s">
        <v>5037</v>
      </c>
      <c r="E103" s="1270">
        <v>34325366</v>
      </c>
      <c r="F103" s="1274" t="s">
        <v>464</v>
      </c>
      <c r="G103" s="1253" t="s">
        <v>842</v>
      </c>
      <c r="H103" s="1345">
        <v>41118</v>
      </c>
      <c r="I103" s="1349" t="s">
        <v>18</v>
      </c>
      <c r="J103" s="991" t="s">
        <v>5038</v>
      </c>
      <c r="K103" s="831" t="s">
        <v>5039</v>
      </c>
      <c r="L103" s="1407" t="s">
        <v>5040</v>
      </c>
      <c r="M103" s="1274"/>
      <c r="N103" s="1270"/>
      <c r="O103" s="1270"/>
      <c r="P103" s="1767"/>
      <c r="Q103" s="1768"/>
    </row>
    <row r="104" spans="2:17" ht="60">
      <c r="B104" s="1563"/>
      <c r="C104" s="1857"/>
      <c r="D104" s="1539" t="s">
        <v>5041</v>
      </c>
      <c r="E104" s="1567">
        <v>34568231</v>
      </c>
      <c r="F104" s="1539" t="s">
        <v>5042</v>
      </c>
      <c r="G104" s="2002" t="s">
        <v>465</v>
      </c>
      <c r="H104" s="2003">
        <v>40766</v>
      </c>
      <c r="I104" s="2004" t="s">
        <v>18</v>
      </c>
      <c r="J104" s="1363" t="s">
        <v>5043</v>
      </c>
      <c r="K104" s="1364" t="s">
        <v>5044</v>
      </c>
      <c r="L104" s="1408" t="s">
        <v>4932</v>
      </c>
      <c r="M104" s="1539"/>
      <c r="N104" s="2005"/>
      <c r="O104" s="2005"/>
      <c r="P104" s="2006"/>
      <c r="Q104" s="2007"/>
    </row>
    <row r="105" spans="2:17" ht="45">
      <c r="B105" s="1563"/>
      <c r="C105" s="1857"/>
      <c r="D105" s="1539"/>
      <c r="E105" s="1567"/>
      <c r="F105" s="1539"/>
      <c r="G105" s="2002"/>
      <c r="H105" s="2003"/>
      <c r="I105" s="2004"/>
      <c r="J105" s="1363" t="s">
        <v>239</v>
      </c>
      <c r="K105" s="1364" t="s">
        <v>5045</v>
      </c>
      <c r="L105" s="1408" t="s">
        <v>461</v>
      </c>
      <c r="M105" s="1539"/>
      <c r="N105" s="2005"/>
      <c r="O105" s="2005"/>
      <c r="P105" s="2008"/>
      <c r="Q105" s="2009"/>
    </row>
    <row r="106" spans="2:17" ht="45">
      <c r="B106" s="1563"/>
      <c r="C106" s="1857"/>
      <c r="D106" s="1539"/>
      <c r="E106" s="1567"/>
      <c r="F106" s="1539"/>
      <c r="G106" s="2002"/>
      <c r="H106" s="2003"/>
      <c r="I106" s="2004"/>
      <c r="J106" s="1363" t="s">
        <v>239</v>
      </c>
      <c r="K106" s="1364" t="s">
        <v>5046</v>
      </c>
      <c r="L106" s="1408" t="s">
        <v>5047</v>
      </c>
      <c r="M106" s="1539"/>
      <c r="N106" s="2005"/>
      <c r="O106" s="2005"/>
      <c r="P106" s="2008"/>
      <c r="Q106" s="2009"/>
    </row>
    <row r="107" spans="2:17" ht="45">
      <c r="B107" s="1563"/>
      <c r="C107" s="1857"/>
      <c r="D107" s="1539"/>
      <c r="E107" s="1567"/>
      <c r="F107" s="1539"/>
      <c r="G107" s="2002"/>
      <c r="H107" s="2003"/>
      <c r="I107" s="2004"/>
      <c r="J107" s="1364" t="s">
        <v>239</v>
      </c>
      <c r="K107" s="1364" t="s">
        <v>5048</v>
      </c>
      <c r="L107" s="1408" t="s">
        <v>5047</v>
      </c>
      <c r="M107" s="1539"/>
      <c r="N107" s="2005"/>
      <c r="O107" s="2005"/>
      <c r="P107" s="2010"/>
      <c r="Q107" s="2011"/>
    </row>
    <row r="108" spans="2:17" ht="150">
      <c r="B108" s="1563"/>
      <c r="C108" s="1857"/>
      <c r="D108" s="1253" t="s">
        <v>5049</v>
      </c>
      <c r="E108" s="1271">
        <v>1061728251</v>
      </c>
      <c r="F108" s="1253" t="s">
        <v>464</v>
      </c>
      <c r="G108" s="1352" t="s">
        <v>5050</v>
      </c>
      <c r="H108" s="1353">
        <v>39294</v>
      </c>
      <c r="I108" s="1350" t="s">
        <v>18</v>
      </c>
      <c r="J108" s="1364" t="s">
        <v>5051</v>
      </c>
      <c r="K108" s="1364" t="s">
        <v>5052</v>
      </c>
      <c r="L108" s="1408" t="s">
        <v>1123</v>
      </c>
      <c r="M108" s="1253"/>
      <c r="N108" s="1351"/>
      <c r="O108" s="1351"/>
      <c r="P108" s="2012"/>
      <c r="Q108" s="2013"/>
    </row>
    <row r="109" spans="2:17" ht="45">
      <c r="B109" s="1564"/>
      <c r="C109" s="1997"/>
      <c r="D109" s="1253" t="s">
        <v>5053</v>
      </c>
      <c r="E109" s="1271">
        <v>1061707101</v>
      </c>
      <c r="F109" s="1253" t="s">
        <v>5054</v>
      </c>
      <c r="G109" s="1352" t="s">
        <v>4121</v>
      </c>
      <c r="H109" s="1353">
        <v>39612</v>
      </c>
      <c r="I109" s="1350" t="s">
        <v>18</v>
      </c>
      <c r="J109" s="1364" t="s">
        <v>5055</v>
      </c>
      <c r="K109" s="1364" t="s">
        <v>5056</v>
      </c>
      <c r="L109" s="1408" t="s">
        <v>4321</v>
      </c>
      <c r="M109" s="1351"/>
      <c r="N109" s="1351"/>
      <c r="O109" s="1351"/>
      <c r="P109" s="2014"/>
      <c r="Q109" s="2015"/>
    </row>
    <row r="110" spans="2:17" ht="30">
      <c r="B110" s="1565" t="s">
        <v>5057</v>
      </c>
      <c r="C110" s="1856" t="s">
        <v>5058</v>
      </c>
      <c r="D110" s="1539" t="s">
        <v>5059</v>
      </c>
      <c r="E110" s="1567">
        <v>1061696357</v>
      </c>
      <c r="F110" s="1539" t="s">
        <v>5060</v>
      </c>
      <c r="G110" s="2002" t="s">
        <v>438</v>
      </c>
      <c r="H110" s="2003" t="s">
        <v>5036</v>
      </c>
      <c r="I110" s="2004" t="s">
        <v>18</v>
      </c>
      <c r="J110" s="1364" t="s">
        <v>5061</v>
      </c>
      <c r="K110" s="1364" t="s">
        <v>5062</v>
      </c>
      <c r="L110" s="1408" t="s">
        <v>5063</v>
      </c>
      <c r="M110" s="2005" t="s">
        <v>18</v>
      </c>
      <c r="N110" s="2005" t="s">
        <v>19</v>
      </c>
      <c r="O110" s="2005" t="s">
        <v>18</v>
      </c>
      <c r="P110" s="1539" t="s">
        <v>4997</v>
      </c>
      <c r="Q110" s="1539"/>
    </row>
    <row r="111" spans="2:17" ht="45">
      <c r="B111" s="1563"/>
      <c r="C111" s="1857"/>
      <c r="D111" s="1539"/>
      <c r="E111" s="1567"/>
      <c r="F111" s="1539"/>
      <c r="G111" s="2002"/>
      <c r="H111" s="2003"/>
      <c r="I111" s="2004"/>
      <c r="J111" s="1364" t="s">
        <v>5064</v>
      </c>
      <c r="K111" s="1364" t="s">
        <v>5065</v>
      </c>
      <c r="L111" s="1408" t="s">
        <v>5066</v>
      </c>
      <c r="M111" s="2005"/>
      <c r="N111" s="2005"/>
      <c r="O111" s="2005"/>
      <c r="P111" s="1539" t="s">
        <v>4997</v>
      </c>
      <c r="Q111" s="1539"/>
    </row>
    <row r="112" spans="2:17" ht="90">
      <c r="B112" s="1563"/>
      <c r="C112" s="1857"/>
      <c r="D112" s="1539" t="s">
        <v>5067</v>
      </c>
      <c r="E112" s="1567">
        <v>34569888</v>
      </c>
      <c r="F112" s="1539" t="s">
        <v>277</v>
      </c>
      <c r="G112" s="2002" t="s">
        <v>131</v>
      </c>
      <c r="H112" s="2003">
        <v>41447</v>
      </c>
      <c r="I112" s="2004" t="s">
        <v>18</v>
      </c>
      <c r="J112" s="1364" t="s">
        <v>131</v>
      </c>
      <c r="K112" s="1364" t="s">
        <v>5068</v>
      </c>
      <c r="L112" s="1408" t="s">
        <v>5069</v>
      </c>
      <c r="M112" s="2005" t="s">
        <v>18</v>
      </c>
      <c r="N112" s="2005" t="s">
        <v>19</v>
      </c>
      <c r="O112" s="2005" t="s">
        <v>18</v>
      </c>
      <c r="P112" s="1539" t="s">
        <v>4997</v>
      </c>
      <c r="Q112" s="1539"/>
    </row>
    <row r="113" spans="2:17" ht="75">
      <c r="B113" s="1563"/>
      <c r="C113" s="1857"/>
      <c r="D113" s="1539"/>
      <c r="E113" s="1567"/>
      <c r="F113" s="1539"/>
      <c r="G113" s="2002"/>
      <c r="H113" s="2003"/>
      <c r="I113" s="2004"/>
      <c r="J113" s="1364" t="s">
        <v>5070</v>
      </c>
      <c r="K113" s="1364" t="s">
        <v>5071</v>
      </c>
      <c r="L113" s="1408" t="s">
        <v>277</v>
      </c>
      <c r="M113" s="2005"/>
      <c r="N113" s="2005"/>
      <c r="O113" s="2005"/>
      <c r="P113" s="1539" t="s">
        <v>5072</v>
      </c>
      <c r="Q113" s="1539"/>
    </row>
    <row r="114" spans="2:17" ht="30">
      <c r="B114" s="1563"/>
      <c r="C114" s="1857"/>
      <c r="D114" s="1539"/>
      <c r="E114" s="1567"/>
      <c r="F114" s="1539"/>
      <c r="G114" s="2002"/>
      <c r="H114" s="2003"/>
      <c r="I114" s="2004"/>
      <c r="J114" s="1364" t="s">
        <v>5073</v>
      </c>
      <c r="K114" s="1364" t="s">
        <v>5074</v>
      </c>
      <c r="L114" s="1408" t="s">
        <v>461</v>
      </c>
      <c r="M114" s="2005"/>
      <c r="N114" s="2005"/>
      <c r="O114" s="2005"/>
      <c r="P114" s="1539" t="s">
        <v>5072</v>
      </c>
      <c r="Q114" s="1539"/>
    </row>
    <row r="115" spans="2:17" ht="150">
      <c r="B115" s="1563"/>
      <c r="C115" s="1857"/>
      <c r="D115" s="1253"/>
      <c r="E115" s="1271"/>
      <c r="F115" s="1253"/>
      <c r="G115" s="1352"/>
      <c r="H115" s="1353"/>
      <c r="I115" s="1350"/>
      <c r="J115" s="1364" t="s">
        <v>131</v>
      </c>
      <c r="K115" s="1364">
        <v>2010</v>
      </c>
      <c r="L115" s="1408" t="s">
        <v>5075</v>
      </c>
      <c r="M115" s="1351"/>
      <c r="N115" s="1351" t="s">
        <v>19</v>
      </c>
      <c r="O115" s="1351"/>
      <c r="P115" s="1539" t="s">
        <v>5072</v>
      </c>
      <c r="Q115" s="1539"/>
    </row>
    <row r="116" spans="2:17" ht="30">
      <c r="B116" s="1563"/>
      <c r="C116" s="1857"/>
      <c r="D116" s="1539" t="s">
        <v>5076</v>
      </c>
      <c r="E116" s="1567">
        <v>25424535</v>
      </c>
      <c r="F116" s="1539" t="s">
        <v>5077</v>
      </c>
      <c r="G116" s="2002" t="s">
        <v>438</v>
      </c>
      <c r="H116" s="2003" t="s">
        <v>5036</v>
      </c>
      <c r="I116" s="2004" t="s">
        <v>18</v>
      </c>
      <c r="J116" s="1364" t="s">
        <v>5078</v>
      </c>
      <c r="K116" s="1364" t="s">
        <v>5079</v>
      </c>
      <c r="L116" s="1408" t="s">
        <v>1104</v>
      </c>
      <c r="M116" s="2005" t="s">
        <v>18</v>
      </c>
      <c r="N116" s="2005" t="s">
        <v>19</v>
      </c>
      <c r="O116" s="2005" t="s">
        <v>18</v>
      </c>
      <c r="P116" s="1539" t="s">
        <v>4997</v>
      </c>
      <c r="Q116" s="1539"/>
    </row>
    <row r="117" spans="2:17" ht="90">
      <c r="B117" s="1563"/>
      <c r="C117" s="1857"/>
      <c r="D117" s="1539"/>
      <c r="E117" s="1567"/>
      <c r="F117" s="1539"/>
      <c r="G117" s="2002"/>
      <c r="H117" s="2003"/>
      <c r="I117" s="2004"/>
      <c r="J117" s="1364" t="s">
        <v>5078</v>
      </c>
      <c r="K117" s="1364" t="s">
        <v>5080</v>
      </c>
      <c r="L117" s="1408" t="s">
        <v>5081</v>
      </c>
      <c r="M117" s="2005"/>
      <c r="N117" s="2005"/>
      <c r="O117" s="2005"/>
      <c r="P117" s="1539" t="s">
        <v>4997</v>
      </c>
      <c r="Q117" s="1539"/>
    </row>
    <row r="118" spans="2:17" ht="30">
      <c r="B118" s="1563"/>
      <c r="C118" s="1857"/>
      <c r="D118" s="1539"/>
      <c r="E118" s="1567"/>
      <c r="F118" s="1539"/>
      <c r="G118" s="2002"/>
      <c r="H118" s="2003"/>
      <c r="I118" s="2004"/>
      <c r="J118" s="1364" t="s">
        <v>5082</v>
      </c>
      <c r="K118" s="1364" t="s">
        <v>5083</v>
      </c>
      <c r="L118" s="1408" t="s">
        <v>5081</v>
      </c>
      <c r="M118" s="2005"/>
      <c r="N118" s="2005"/>
      <c r="O118" s="2005"/>
      <c r="P118" s="1539" t="s">
        <v>4997</v>
      </c>
      <c r="Q118" s="1539"/>
    </row>
    <row r="119" spans="2:17" ht="30">
      <c r="B119" s="1564"/>
      <c r="C119" s="1997"/>
      <c r="D119" s="1539"/>
      <c r="E119" s="1567"/>
      <c r="F119" s="1539"/>
      <c r="G119" s="2002"/>
      <c r="H119" s="2003"/>
      <c r="I119" s="2004"/>
      <c r="J119" s="1364" t="s">
        <v>5082</v>
      </c>
      <c r="K119" s="1364" t="s">
        <v>5084</v>
      </c>
      <c r="L119" s="1408" t="s">
        <v>5081</v>
      </c>
      <c r="M119" s="2005"/>
      <c r="N119" s="2005"/>
      <c r="O119" s="2005"/>
      <c r="P119" s="1539" t="s">
        <v>4997</v>
      </c>
      <c r="Q119" s="1539"/>
    </row>
    <row r="120" spans="2:17" ht="45">
      <c r="B120" s="1363" t="s">
        <v>5085</v>
      </c>
      <c r="C120" s="1334"/>
      <c r="D120" s="1253" t="s">
        <v>5086</v>
      </c>
      <c r="E120" s="1271">
        <v>1061086563</v>
      </c>
      <c r="F120" s="1253" t="s">
        <v>5087</v>
      </c>
      <c r="G120" s="1352" t="s">
        <v>5088</v>
      </c>
      <c r="H120" s="1353">
        <v>40166</v>
      </c>
      <c r="I120" s="1350" t="s">
        <v>18</v>
      </c>
      <c r="J120" s="1364" t="s">
        <v>5089</v>
      </c>
      <c r="K120" s="1364" t="s">
        <v>5090</v>
      </c>
      <c r="L120" s="1408" t="s">
        <v>5091</v>
      </c>
      <c r="M120" s="1351"/>
      <c r="N120" s="1351"/>
      <c r="O120" s="1351"/>
      <c r="P120" s="2012"/>
      <c r="Q120" s="2013"/>
    </row>
    <row r="121" spans="2:17" ht="45">
      <c r="B121" s="1565" t="s">
        <v>5092</v>
      </c>
      <c r="C121" s="1856" t="s">
        <v>5093</v>
      </c>
      <c r="D121" s="1539" t="s">
        <v>5094</v>
      </c>
      <c r="E121" s="1567">
        <v>34553657</v>
      </c>
      <c r="F121" s="1253" t="s">
        <v>5095</v>
      </c>
      <c r="G121" s="1352" t="s">
        <v>465</v>
      </c>
      <c r="H121" s="1353">
        <v>41232</v>
      </c>
      <c r="I121" s="2004" t="s">
        <v>18</v>
      </c>
      <c r="J121" s="1627" t="s">
        <v>5096</v>
      </c>
      <c r="K121" s="1627" t="s">
        <v>5097</v>
      </c>
      <c r="L121" s="2018" t="s">
        <v>4932</v>
      </c>
      <c r="M121" s="2005"/>
      <c r="N121" s="2005"/>
      <c r="O121" s="2005"/>
      <c r="P121" s="2006"/>
      <c r="Q121" s="2007"/>
    </row>
    <row r="122" spans="2:17">
      <c r="B122" s="1563"/>
      <c r="C122" s="1857"/>
      <c r="D122" s="1539"/>
      <c r="E122" s="1567"/>
      <c r="F122" s="1253" t="s">
        <v>1663</v>
      </c>
      <c r="G122" s="1352" t="s">
        <v>5098</v>
      </c>
      <c r="H122" s="1353">
        <v>40221</v>
      </c>
      <c r="I122" s="2004"/>
      <c r="J122" s="1627"/>
      <c r="K122" s="1627"/>
      <c r="L122" s="2018"/>
      <c r="M122" s="2005"/>
      <c r="N122" s="2005"/>
      <c r="O122" s="2005"/>
      <c r="P122" s="2008"/>
      <c r="Q122" s="2009"/>
    </row>
    <row r="123" spans="2:17" ht="30">
      <c r="B123" s="1563"/>
      <c r="C123" s="1857"/>
      <c r="D123" s="1539"/>
      <c r="E123" s="1567"/>
      <c r="F123" s="1253" t="s">
        <v>5099</v>
      </c>
      <c r="G123" s="1352" t="s">
        <v>465</v>
      </c>
      <c r="H123" s="1353">
        <v>36506</v>
      </c>
      <c r="I123" s="2004"/>
      <c r="J123" s="1627"/>
      <c r="K123" s="1627"/>
      <c r="L123" s="2018"/>
      <c r="M123" s="2005"/>
      <c r="N123" s="2005"/>
      <c r="O123" s="2005"/>
      <c r="P123" s="2008"/>
      <c r="Q123" s="2009"/>
    </row>
    <row r="124" spans="2:17" ht="30">
      <c r="B124" s="1563"/>
      <c r="C124" s="1857"/>
      <c r="D124" s="1539"/>
      <c r="E124" s="1567"/>
      <c r="F124" s="1253" t="s">
        <v>5100</v>
      </c>
      <c r="G124" s="1352" t="s">
        <v>5101</v>
      </c>
      <c r="H124" s="1353" t="s">
        <v>5102</v>
      </c>
      <c r="I124" s="2004"/>
      <c r="J124" s="1627"/>
      <c r="K124" s="1627"/>
      <c r="L124" s="2018"/>
      <c r="M124" s="2005"/>
      <c r="N124" s="2005"/>
      <c r="O124" s="2005"/>
      <c r="P124" s="2010"/>
      <c r="Q124" s="2011"/>
    </row>
    <row r="125" spans="2:17" ht="45">
      <c r="B125" s="1563"/>
      <c r="C125" s="1857"/>
      <c r="D125" s="1539" t="s">
        <v>5103</v>
      </c>
      <c r="E125" s="1567">
        <v>25273320</v>
      </c>
      <c r="F125" s="1253" t="s">
        <v>464</v>
      </c>
      <c r="G125" s="1352" t="s">
        <v>3995</v>
      </c>
      <c r="H125" s="1353">
        <v>41432</v>
      </c>
      <c r="I125" s="2004" t="s">
        <v>18</v>
      </c>
      <c r="J125" s="1980" t="s">
        <v>5096</v>
      </c>
      <c r="K125" s="1980" t="s">
        <v>5104</v>
      </c>
      <c r="L125" s="2016" t="s">
        <v>4932</v>
      </c>
      <c r="M125" s="2005"/>
      <c r="N125" s="2005"/>
      <c r="O125" s="2005"/>
      <c r="P125" s="2006"/>
      <c r="Q125" s="2007"/>
    </row>
    <row r="126" spans="2:17" ht="45">
      <c r="B126" s="1563"/>
      <c r="C126" s="1857"/>
      <c r="D126" s="1539"/>
      <c r="E126" s="1567"/>
      <c r="F126" s="1253" t="s">
        <v>5105</v>
      </c>
      <c r="G126" s="1352" t="s">
        <v>5106</v>
      </c>
      <c r="H126" s="1353"/>
      <c r="I126" s="2004"/>
      <c r="J126" s="1981"/>
      <c r="K126" s="1981"/>
      <c r="L126" s="2017"/>
      <c r="M126" s="2005"/>
      <c r="N126" s="2005"/>
      <c r="O126" s="2005"/>
      <c r="P126" s="2010"/>
      <c r="Q126" s="2011"/>
    </row>
    <row r="127" spans="2:17" ht="60">
      <c r="B127" s="1563"/>
      <c r="C127" s="1857"/>
      <c r="D127" s="1539" t="s">
        <v>5107</v>
      </c>
      <c r="E127" s="1567">
        <v>34561829</v>
      </c>
      <c r="F127" s="1253" t="s">
        <v>5108</v>
      </c>
      <c r="G127" s="1352" t="s">
        <v>465</v>
      </c>
      <c r="H127" s="1353">
        <v>41373</v>
      </c>
      <c r="I127" s="2004" t="s">
        <v>18</v>
      </c>
      <c r="J127" s="1980" t="s">
        <v>5096</v>
      </c>
      <c r="K127" s="1980" t="s">
        <v>5104</v>
      </c>
      <c r="L127" s="2016" t="s">
        <v>4932</v>
      </c>
      <c r="M127" s="2005"/>
      <c r="N127" s="2005"/>
      <c r="O127" s="2005"/>
      <c r="P127" s="2006"/>
      <c r="Q127" s="2007"/>
    </row>
    <row r="128" spans="2:17" ht="30">
      <c r="B128" s="1563"/>
      <c r="C128" s="1857"/>
      <c r="D128" s="1539"/>
      <c r="E128" s="1567"/>
      <c r="F128" s="1253" t="s">
        <v>5109</v>
      </c>
      <c r="G128" s="1352" t="s">
        <v>5110</v>
      </c>
      <c r="H128" s="1353">
        <v>34275</v>
      </c>
      <c r="I128" s="2004"/>
      <c r="J128" s="1981"/>
      <c r="K128" s="1981"/>
      <c r="L128" s="2017"/>
      <c r="M128" s="2005"/>
      <c r="N128" s="2005"/>
      <c r="O128" s="2005"/>
      <c r="P128" s="2010"/>
      <c r="Q128" s="2011"/>
    </row>
    <row r="129" spans="2:17" ht="45">
      <c r="B129" s="1563"/>
      <c r="C129" s="1857"/>
      <c r="D129" s="1253" t="s">
        <v>5111</v>
      </c>
      <c r="E129" s="1271">
        <v>34539747</v>
      </c>
      <c r="F129" s="1253" t="s">
        <v>741</v>
      </c>
      <c r="G129" s="1352" t="s">
        <v>5112</v>
      </c>
      <c r="H129" s="1353">
        <v>35322</v>
      </c>
      <c r="I129" s="1350" t="s">
        <v>18</v>
      </c>
      <c r="J129" s="1364" t="s">
        <v>5096</v>
      </c>
      <c r="K129" s="1364" t="s">
        <v>4006</v>
      </c>
      <c r="L129" s="1408" t="s">
        <v>4932</v>
      </c>
      <c r="M129" s="1351"/>
      <c r="N129" s="1351"/>
      <c r="O129" s="1351"/>
      <c r="P129" s="2012"/>
      <c r="Q129" s="2013"/>
    </row>
    <row r="130" spans="2:17">
      <c r="B130" s="1563"/>
      <c r="C130" s="1857"/>
      <c r="D130" s="1565" t="s">
        <v>5113</v>
      </c>
      <c r="E130" s="1565">
        <v>25285845</v>
      </c>
      <c r="F130" s="1565" t="s">
        <v>741</v>
      </c>
      <c r="G130" s="1565" t="s">
        <v>5114</v>
      </c>
      <c r="H130" s="1565">
        <v>35977</v>
      </c>
      <c r="I130" s="1565" t="s">
        <v>18</v>
      </c>
      <c r="J130" s="1565" t="s">
        <v>5096</v>
      </c>
      <c r="K130" s="1565" t="s">
        <v>2727</v>
      </c>
      <c r="L130" s="2019" t="s">
        <v>4932</v>
      </c>
      <c r="M130" s="1565"/>
      <c r="N130" s="1565"/>
      <c r="O130" s="1565"/>
      <c r="P130" s="2006"/>
      <c r="Q130" s="2007"/>
    </row>
    <row r="131" spans="2:17">
      <c r="B131" s="1563"/>
      <c r="C131" s="1857"/>
      <c r="D131" s="1564"/>
      <c r="E131" s="1564"/>
      <c r="F131" s="1564"/>
      <c r="G131" s="1564"/>
      <c r="H131" s="1564"/>
      <c r="I131" s="1564"/>
      <c r="J131" s="1564"/>
      <c r="K131" s="1564"/>
      <c r="L131" s="2020"/>
      <c r="M131" s="1564"/>
      <c r="N131" s="1564"/>
      <c r="O131" s="1564"/>
      <c r="P131" s="2010"/>
      <c r="Q131" s="2011"/>
    </row>
    <row r="132" spans="2:17" ht="45">
      <c r="B132" s="1563"/>
      <c r="C132" s="1857"/>
      <c r="D132" s="1253" t="s">
        <v>5115</v>
      </c>
      <c r="E132" s="1271">
        <v>34538754</v>
      </c>
      <c r="F132" s="1253" t="s">
        <v>741</v>
      </c>
      <c r="G132" s="1352" t="s">
        <v>5106</v>
      </c>
      <c r="H132" s="1353">
        <v>35420</v>
      </c>
      <c r="I132" s="1350" t="s">
        <v>18</v>
      </c>
      <c r="J132" s="1364" t="s">
        <v>5096</v>
      </c>
      <c r="K132" s="1364" t="s">
        <v>5097</v>
      </c>
      <c r="L132" s="1408" t="s">
        <v>4932</v>
      </c>
      <c r="M132" s="1351"/>
      <c r="N132" s="1351"/>
      <c r="O132" s="1351"/>
      <c r="P132" s="2014"/>
      <c r="Q132" s="2015"/>
    </row>
    <row r="133" spans="2:17">
      <c r="B133" s="1564"/>
      <c r="C133" s="1997"/>
      <c r="D133" s="1253"/>
      <c r="E133" s="1271"/>
      <c r="F133" s="1253"/>
      <c r="G133" s="1352"/>
      <c r="H133" s="1353"/>
      <c r="I133" s="1350"/>
      <c r="J133" s="1364"/>
      <c r="K133" s="1364"/>
      <c r="L133" s="1408"/>
      <c r="M133" s="1351"/>
      <c r="N133" s="1351"/>
      <c r="O133" s="1351"/>
      <c r="P133" s="2014"/>
      <c r="Q133" s="2015"/>
    </row>
    <row r="134" spans="2:17">
      <c r="B134" s="777"/>
      <c r="C134" s="992"/>
      <c r="D134" s="1333"/>
      <c r="E134" s="783"/>
      <c r="F134" s="1333"/>
      <c r="G134" s="993"/>
      <c r="H134" s="994"/>
      <c r="I134" s="995"/>
      <c r="J134" s="996"/>
      <c r="K134" s="782"/>
      <c r="L134" s="1409"/>
      <c r="M134" s="783"/>
      <c r="N134" s="783"/>
      <c r="O134" s="783"/>
      <c r="P134" s="257"/>
      <c r="Q134" s="257"/>
    </row>
    <row r="135" spans="2:17">
      <c r="C135" s="997"/>
    </row>
    <row r="136" spans="2:17" ht="15.75" thickBot="1"/>
    <row r="137" spans="2:17" ht="27" thickBot="1">
      <c r="B137" s="1771" t="s">
        <v>139</v>
      </c>
      <c r="C137" s="1772"/>
      <c r="D137" s="1772"/>
      <c r="E137" s="1772"/>
      <c r="F137" s="1772"/>
      <c r="G137" s="1772"/>
      <c r="H137" s="1772"/>
      <c r="I137" s="1772"/>
      <c r="J137" s="1772"/>
      <c r="K137" s="1772"/>
      <c r="L137" s="1772"/>
      <c r="M137" s="1772"/>
      <c r="N137" s="1773"/>
    </row>
    <row r="140" spans="2:17" ht="30">
      <c r="B140" s="22" t="s">
        <v>17</v>
      </c>
      <c r="C140" s="1309" t="s">
        <v>1064</v>
      </c>
      <c r="D140" s="1522" t="s">
        <v>79</v>
      </c>
      <c r="E140" s="1523"/>
    </row>
    <row r="141" spans="2:17">
      <c r="B141" s="217" t="s">
        <v>140</v>
      </c>
      <c r="C141" s="1271" t="s">
        <v>19</v>
      </c>
      <c r="D141" s="1567"/>
      <c r="E141" s="1567"/>
    </row>
    <row r="144" spans="2:17" ht="26.25">
      <c r="B144" s="1760" t="s">
        <v>141</v>
      </c>
      <c r="C144" s="1761"/>
      <c r="D144" s="1761"/>
      <c r="E144" s="1761"/>
      <c r="F144" s="1761"/>
      <c r="G144" s="1761"/>
      <c r="H144" s="1761"/>
      <c r="I144" s="1761"/>
      <c r="J144" s="1761"/>
      <c r="K144" s="1761"/>
      <c r="L144" s="1761"/>
      <c r="M144" s="1761"/>
      <c r="N144" s="1761"/>
      <c r="O144" s="1761"/>
      <c r="P144" s="1761"/>
    </row>
    <row r="146" spans="1:26" ht="15.75" thickBot="1"/>
    <row r="147" spans="1:26" ht="27" thickBot="1">
      <c r="B147" s="1771" t="s">
        <v>142</v>
      </c>
      <c r="C147" s="1772"/>
      <c r="D147" s="1772"/>
      <c r="E147" s="1772"/>
      <c r="F147" s="1772"/>
      <c r="G147" s="1772"/>
      <c r="H147" s="1772"/>
      <c r="I147" s="1772"/>
      <c r="J147" s="1772"/>
      <c r="K147" s="1772"/>
      <c r="L147" s="1772"/>
      <c r="M147" s="1772"/>
      <c r="N147" s="1773"/>
    </row>
    <row r="149" spans="1:26" ht="15.75" thickBot="1">
      <c r="M149" s="10"/>
      <c r="N149" s="10"/>
    </row>
    <row r="150" spans="1:26" s="248" customFormat="1" ht="60">
      <c r="B150" s="11" t="s">
        <v>33</v>
      </c>
      <c r="C150" s="11" t="s">
        <v>34</v>
      </c>
      <c r="D150" s="11" t="s">
        <v>35</v>
      </c>
      <c r="E150" s="11" t="s">
        <v>36</v>
      </c>
      <c r="F150" s="11" t="s">
        <v>37</v>
      </c>
      <c r="G150" s="11" t="s">
        <v>38</v>
      </c>
      <c r="H150" s="11" t="s">
        <v>39</v>
      </c>
      <c r="I150" s="11" t="s">
        <v>40</v>
      </c>
      <c r="J150" s="998" t="s">
        <v>41</v>
      </c>
      <c r="K150" s="11" t="s">
        <v>42</v>
      </c>
      <c r="L150" s="1400" t="s">
        <v>43</v>
      </c>
      <c r="M150" s="12" t="s">
        <v>44</v>
      </c>
      <c r="N150" s="11" t="s">
        <v>45</v>
      </c>
      <c r="O150" s="11" t="s">
        <v>46</v>
      </c>
      <c r="P150" s="13" t="s">
        <v>47</v>
      </c>
      <c r="Q150" s="13" t="s">
        <v>48</v>
      </c>
    </row>
    <row r="151" spans="1:26" s="1263" customFormat="1" ht="45">
      <c r="A151" s="1311">
        <v>1</v>
      </c>
      <c r="B151" s="15" t="s">
        <v>4331</v>
      </c>
      <c r="C151" s="15" t="s">
        <v>4331</v>
      </c>
      <c r="D151" s="16" t="s">
        <v>4332</v>
      </c>
      <c r="E151" s="303" t="s">
        <v>4333</v>
      </c>
      <c r="F151" s="281" t="s">
        <v>18</v>
      </c>
      <c r="G151" s="274"/>
      <c r="H151" s="275">
        <v>41052</v>
      </c>
      <c r="I151" s="275">
        <v>41257</v>
      </c>
      <c r="J151" s="937"/>
      <c r="K151" s="277"/>
      <c r="L151" s="1401">
        <v>6.7</v>
      </c>
      <c r="M151" s="441">
        <v>1271</v>
      </c>
      <c r="N151" s="277">
        <f>+M151*G151</f>
        <v>0</v>
      </c>
      <c r="O151" s="938">
        <v>139863040</v>
      </c>
      <c r="P151" s="523">
        <v>47</v>
      </c>
      <c r="Q151" s="1919" t="s">
        <v>5116</v>
      </c>
      <c r="R151" s="279"/>
      <c r="S151" s="279"/>
      <c r="T151" s="279"/>
      <c r="U151" s="279"/>
      <c r="V151" s="279"/>
      <c r="W151" s="279"/>
      <c r="X151" s="279"/>
      <c r="Y151" s="279"/>
      <c r="Z151" s="279"/>
    </row>
    <row r="152" spans="1:26" s="1263" customFormat="1" ht="45">
      <c r="A152" s="1311">
        <f>+A151+1</f>
        <v>2</v>
      </c>
      <c r="B152" s="15" t="s">
        <v>4331</v>
      </c>
      <c r="C152" s="15" t="s">
        <v>4331</v>
      </c>
      <c r="D152" s="16" t="s">
        <v>4332</v>
      </c>
      <c r="E152" s="303" t="s">
        <v>4334</v>
      </c>
      <c r="F152" s="281" t="s">
        <v>18</v>
      </c>
      <c r="G152" s="281"/>
      <c r="H152" s="275">
        <v>41376</v>
      </c>
      <c r="I152" s="275">
        <v>41576</v>
      </c>
      <c r="J152" s="937"/>
      <c r="K152" s="277"/>
      <c r="L152" s="1401">
        <v>6.5666666666666664</v>
      </c>
      <c r="M152" s="441">
        <v>1169</v>
      </c>
      <c r="N152" s="277">
        <f>+M152*G152</f>
        <v>0</v>
      </c>
      <c r="O152" s="938">
        <v>142980390</v>
      </c>
      <c r="P152" s="523">
        <v>48</v>
      </c>
      <c r="Q152" s="2021"/>
      <c r="R152" s="279"/>
      <c r="S152" s="279"/>
      <c r="T152" s="279"/>
      <c r="U152" s="279"/>
      <c r="V152" s="279"/>
      <c r="W152" s="279"/>
      <c r="X152" s="279"/>
      <c r="Y152" s="279"/>
      <c r="Z152" s="279"/>
    </row>
    <row r="153" spans="1:26" s="1263" customFormat="1" ht="45">
      <c r="A153" s="1311">
        <f t="shared" ref="A153:A155" si="1">+A152+1</f>
        <v>3</v>
      </c>
      <c r="B153" s="15" t="s">
        <v>4331</v>
      </c>
      <c r="C153" s="15" t="s">
        <v>4331</v>
      </c>
      <c r="D153" s="16" t="s">
        <v>4332</v>
      </c>
      <c r="E153" s="303" t="s">
        <v>4335</v>
      </c>
      <c r="F153" s="281" t="s">
        <v>18</v>
      </c>
      <c r="G153" s="281"/>
      <c r="H153" s="275">
        <v>41739</v>
      </c>
      <c r="I153" s="275">
        <v>41912</v>
      </c>
      <c r="J153" s="937"/>
      <c r="K153" s="277"/>
      <c r="L153" s="1401">
        <v>5.666666666666667</v>
      </c>
      <c r="M153" s="441">
        <v>1169</v>
      </c>
      <c r="N153" s="277">
        <f>+M153*G153</f>
        <v>0</v>
      </c>
      <c r="O153" s="938">
        <v>153276942</v>
      </c>
      <c r="P153" s="523">
        <v>49</v>
      </c>
      <c r="Q153" s="2021"/>
      <c r="R153" s="279"/>
      <c r="S153" s="279"/>
      <c r="T153" s="279"/>
      <c r="U153" s="279"/>
      <c r="V153" s="279"/>
      <c r="W153" s="279"/>
      <c r="X153" s="279"/>
      <c r="Y153" s="279"/>
      <c r="Z153" s="279"/>
    </row>
    <row r="154" spans="1:26" s="1263" customFormat="1" ht="69.75" customHeight="1">
      <c r="A154" s="1311">
        <f t="shared" si="1"/>
        <v>4</v>
      </c>
      <c r="B154" s="15" t="s">
        <v>4331</v>
      </c>
      <c r="C154" s="15" t="s">
        <v>4331</v>
      </c>
      <c r="D154" s="15" t="s">
        <v>4336</v>
      </c>
      <c r="E154" s="939">
        <v>7</v>
      </c>
      <c r="F154" s="281" t="s">
        <v>18</v>
      </c>
      <c r="G154" s="281"/>
      <c r="H154" s="670">
        <v>40571</v>
      </c>
      <c r="I154" s="275">
        <v>40936</v>
      </c>
      <c r="J154" s="937"/>
      <c r="K154" s="277"/>
      <c r="L154" s="1401"/>
      <c r="M154" s="441">
        <v>100</v>
      </c>
      <c r="N154" s="277">
        <f>+M154*G154</f>
        <v>0</v>
      </c>
      <c r="O154" s="938">
        <v>10000000</v>
      </c>
      <c r="P154" s="523">
        <v>51</v>
      </c>
      <c r="Q154" s="2021"/>
      <c r="R154" s="279"/>
      <c r="S154" s="279"/>
      <c r="T154" s="279"/>
      <c r="U154" s="279"/>
      <c r="V154" s="279"/>
      <c r="W154" s="279"/>
      <c r="X154" s="279"/>
      <c r="Y154" s="279"/>
      <c r="Z154" s="279"/>
    </row>
    <row r="155" spans="1:26" s="1263" customFormat="1" ht="67.5" customHeight="1">
      <c r="A155" s="1311">
        <f t="shared" si="1"/>
        <v>5</v>
      </c>
      <c r="B155" s="15" t="s">
        <v>4331</v>
      </c>
      <c r="C155" s="15" t="s">
        <v>4331</v>
      </c>
      <c r="D155" s="15" t="s">
        <v>4336</v>
      </c>
      <c r="E155" s="940">
        <v>0.1</v>
      </c>
      <c r="F155" s="281" t="s">
        <v>18</v>
      </c>
      <c r="G155" s="281"/>
      <c r="H155" s="275">
        <v>40940</v>
      </c>
      <c r="I155" s="670">
        <v>41306</v>
      </c>
      <c r="J155" s="937"/>
      <c r="K155" s="277"/>
      <c r="L155" s="1401">
        <v>12</v>
      </c>
      <c r="M155" s="277"/>
      <c r="N155" s="277"/>
      <c r="O155" s="938">
        <v>10000000</v>
      </c>
      <c r="P155" s="523">
        <v>52</v>
      </c>
      <c r="Q155" s="1920"/>
      <c r="R155" s="279"/>
      <c r="S155" s="279"/>
      <c r="T155" s="279"/>
      <c r="U155" s="279"/>
      <c r="V155" s="279"/>
      <c r="W155" s="279"/>
      <c r="X155" s="279"/>
      <c r="Y155" s="279"/>
      <c r="Z155" s="279"/>
    </row>
    <row r="156" spans="1:26" s="1263" customFormat="1">
      <c r="A156" s="1311"/>
      <c r="B156" s="15"/>
      <c r="C156" s="16"/>
      <c r="D156" s="15"/>
      <c r="E156" s="303"/>
      <c r="F156" s="281"/>
      <c r="G156" s="281"/>
      <c r="H156" s="281"/>
      <c r="I156" s="276"/>
      <c r="J156" s="937"/>
      <c r="K156" s="276"/>
      <c r="L156" s="1401"/>
      <c r="M156" s="277"/>
      <c r="N156" s="277"/>
      <c r="O156" s="523"/>
      <c r="P156" s="523"/>
      <c r="Q156" s="323"/>
      <c r="R156" s="279"/>
      <c r="S156" s="279"/>
      <c r="T156" s="279"/>
      <c r="U156" s="279"/>
      <c r="V156" s="279"/>
      <c r="W156" s="279"/>
      <c r="X156" s="279"/>
      <c r="Y156" s="279"/>
      <c r="Z156" s="279"/>
    </row>
    <row r="157" spans="1:26" s="1263" customFormat="1">
      <c r="A157" s="1311"/>
      <c r="B157" s="17" t="s">
        <v>29</v>
      </c>
      <c r="C157" s="16"/>
      <c r="D157" s="15"/>
      <c r="E157" s="303"/>
      <c r="F157" s="281"/>
      <c r="G157" s="281"/>
      <c r="H157" s="281"/>
      <c r="I157" s="276"/>
      <c r="J157" s="937"/>
      <c r="K157" s="282">
        <f>SUM(K151:K156)</f>
        <v>0</v>
      </c>
      <c r="L157" s="1402">
        <f>SUM(L151:L156)</f>
        <v>30.933333333333334</v>
      </c>
      <c r="M157" s="283">
        <f>SUM(M151:M156)</f>
        <v>3709</v>
      </c>
      <c r="N157" s="282">
        <f>SUM(N151:N156)</f>
        <v>0</v>
      </c>
      <c r="O157" s="523"/>
      <c r="P157" s="523"/>
      <c r="Q157" s="18"/>
    </row>
    <row r="158" spans="1:26">
      <c r="B158" s="284"/>
      <c r="C158" s="965"/>
      <c r="D158" s="827"/>
      <c r="E158" s="999"/>
      <c r="F158" s="827"/>
      <c r="G158" s="965"/>
      <c r="H158" s="965"/>
      <c r="I158" s="965"/>
      <c r="J158" s="284"/>
      <c r="K158" s="284"/>
      <c r="L158" s="1403"/>
      <c r="M158" s="284"/>
      <c r="N158" s="284"/>
      <c r="O158" s="284"/>
      <c r="P158" s="284"/>
    </row>
    <row r="159" spans="1:26" ht="18.75">
      <c r="B159" s="19" t="s">
        <v>156</v>
      </c>
      <c r="C159" s="304">
        <f>+K157</f>
        <v>0</v>
      </c>
      <c r="H159" s="990"/>
      <c r="I159" s="990"/>
      <c r="J159" s="287"/>
      <c r="K159" s="287"/>
      <c r="L159" s="1404"/>
      <c r="M159" s="287"/>
      <c r="N159" s="284"/>
      <c r="O159" s="284"/>
      <c r="P159" s="284"/>
    </row>
    <row r="161" spans="2:17" ht="15.75" thickBot="1"/>
    <row r="162" spans="2:17" ht="30.75" thickBot="1">
      <c r="B162" s="24" t="s">
        <v>157</v>
      </c>
      <c r="C162" s="25" t="s">
        <v>158</v>
      </c>
      <c r="D162" s="25" t="s">
        <v>28</v>
      </c>
      <c r="E162" s="25" t="s">
        <v>159</v>
      </c>
    </row>
    <row r="163" spans="2:17">
      <c r="B163" s="305" t="s">
        <v>160</v>
      </c>
      <c r="C163" s="306">
        <v>20</v>
      </c>
      <c r="D163" s="834">
        <v>0</v>
      </c>
      <c r="E163" s="1781">
        <f>+D163+D164+D165</f>
        <v>0</v>
      </c>
    </row>
    <row r="164" spans="2:17">
      <c r="B164" s="305" t="s">
        <v>161</v>
      </c>
      <c r="C164" s="1369">
        <v>30</v>
      </c>
      <c r="D164" s="1253">
        <v>0</v>
      </c>
      <c r="E164" s="1561"/>
    </row>
    <row r="165" spans="2:17" ht="15.75" thickBot="1">
      <c r="B165" s="305" t="s">
        <v>162</v>
      </c>
      <c r="C165" s="307">
        <v>40</v>
      </c>
      <c r="D165" s="835">
        <v>0</v>
      </c>
      <c r="E165" s="1782"/>
    </row>
    <row r="167" spans="2:17" ht="15.75" thickBot="1"/>
    <row r="168" spans="2:17" ht="27" thickBot="1">
      <c r="B168" s="1771" t="s">
        <v>163</v>
      </c>
      <c r="C168" s="1772"/>
      <c r="D168" s="1772"/>
      <c r="E168" s="1772"/>
      <c r="F168" s="1772"/>
      <c r="G168" s="1772"/>
      <c r="H168" s="1772"/>
      <c r="I168" s="1772"/>
      <c r="J168" s="1772"/>
      <c r="K168" s="1772"/>
      <c r="L168" s="1772"/>
      <c r="M168" s="1772"/>
      <c r="N168" s="1773"/>
    </row>
    <row r="170" spans="2:17" ht="75">
      <c r="B170" s="1309" t="s">
        <v>88</v>
      </c>
      <c r="C170" s="1309" t="s">
        <v>89</v>
      </c>
      <c r="D170" s="1309" t="s">
        <v>90</v>
      </c>
      <c r="E170" s="1309" t="s">
        <v>91</v>
      </c>
      <c r="F170" s="1309" t="s">
        <v>92</v>
      </c>
      <c r="G170" s="1309" t="s">
        <v>93</v>
      </c>
      <c r="H170" s="1309" t="s">
        <v>94</v>
      </c>
      <c r="I170" s="1309" t="s">
        <v>95</v>
      </c>
      <c r="J170" s="1522" t="s">
        <v>164</v>
      </c>
      <c r="K170" s="1529"/>
      <c r="L170" s="1523"/>
      <c r="M170" s="1309" t="s">
        <v>97</v>
      </c>
      <c r="N170" s="1309" t="s">
        <v>992</v>
      </c>
      <c r="O170" s="1309" t="s">
        <v>993</v>
      </c>
      <c r="P170" s="1522" t="s">
        <v>79</v>
      </c>
      <c r="Q170" s="1523"/>
    </row>
    <row r="171" spans="2:17" ht="45">
      <c r="B171" s="1253" t="s">
        <v>1495</v>
      </c>
      <c r="C171" s="1253"/>
      <c r="D171" s="1253"/>
      <c r="E171" s="1271"/>
      <c r="F171" s="1253"/>
      <c r="G171" s="1271"/>
      <c r="H171" s="1271"/>
      <c r="I171" s="1369"/>
      <c r="J171" s="309" t="s">
        <v>165</v>
      </c>
      <c r="K171" s="290" t="s">
        <v>166</v>
      </c>
      <c r="L171" s="1410" t="s">
        <v>167</v>
      </c>
      <c r="M171" s="265"/>
      <c r="N171" s="265"/>
      <c r="O171" s="265"/>
      <c r="P171" s="1567"/>
      <c r="Q171" s="1567"/>
    </row>
    <row r="172" spans="2:17" ht="30" customHeight="1">
      <c r="B172" s="1253" t="s">
        <v>1075</v>
      </c>
      <c r="C172" s="1253"/>
      <c r="D172" s="1253"/>
      <c r="E172" s="1271"/>
      <c r="F172" s="1253"/>
      <c r="G172" s="1271"/>
      <c r="H172" s="1271"/>
      <c r="I172" s="1369"/>
      <c r="J172" s="309"/>
      <c r="K172" s="290"/>
      <c r="L172" s="1410"/>
      <c r="M172" s="265"/>
      <c r="N172" s="265"/>
      <c r="O172" s="265"/>
      <c r="P172" s="1830"/>
      <c r="Q172" s="1831"/>
    </row>
    <row r="173" spans="2:17" ht="30">
      <c r="B173" s="1565" t="s">
        <v>227</v>
      </c>
      <c r="C173" s="1738" t="s">
        <v>321</v>
      </c>
      <c r="D173" s="1565" t="s">
        <v>5117</v>
      </c>
      <c r="E173" s="1565">
        <v>25277052</v>
      </c>
      <c r="F173" s="1565" t="s">
        <v>457</v>
      </c>
      <c r="G173" s="1565" t="s">
        <v>278</v>
      </c>
      <c r="H173" s="1565">
        <v>38607</v>
      </c>
      <c r="I173" s="1565" t="s">
        <v>18</v>
      </c>
      <c r="J173" s="1000" t="s">
        <v>5118</v>
      </c>
      <c r="K173" s="1364" t="s">
        <v>5119</v>
      </c>
      <c r="L173" s="1408" t="s">
        <v>5120</v>
      </c>
      <c r="M173" s="1351"/>
      <c r="N173" s="1351"/>
      <c r="O173" s="1351"/>
      <c r="P173" s="1834"/>
      <c r="Q173" s="1835"/>
    </row>
    <row r="174" spans="2:17" ht="45">
      <c r="B174" s="1563"/>
      <c r="C174" s="1739"/>
      <c r="D174" s="1563"/>
      <c r="E174" s="1563"/>
      <c r="F174" s="1563"/>
      <c r="G174" s="1563"/>
      <c r="H174" s="1563"/>
      <c r="I174" s="1563"/>
      <c r="J174" s="1539" t="s">
        <v>5121</v>
      </c>
      <c r="K174" s="217" t="s">
        <v>5122</v>
      </c>
      <c r="L174" s="1406" t="s">
        <v>5123</v>
      </c>
      <c r="M174" s="1560" t="s">
        <v>18</v>
      </c>
      <c r="N174" s="1560" t="s">
        <v>18</v>
      </c>
      <c r="O174" s="1560" t="s">
        <v>18</v>
      </c>
      <c r="P174" s="1834"/>
      <c r="Q174" s="1835"/>
    </row>
    <row r="175" spans="2:17" ht="30">
      <c r="B175" s="1563"/>
      <c r="C175" s="1739"/>
      <c r="D175" s="1563"/>
      <c r="E175" s="1563"/>
      <c r="F175" s="1563"/>
      <c r="G175" s="1563"/>
      <c r="H175" s="1563"/>
      <c r="I175" s="1563"/>
      <c r="J175" s="1539"/>
      <c r="K175" s="217" t="s">
        <v>5124</v>
      </c>
      <c r="L175" s="1406" t="s">
        <v>5123</v>
      </c>
      <c r="M175" s="1561"/>
      <c r="N175" s="1561"/>
      <c r="O175" s="1561"/>
      <c r="P175" s="1834"/>
      <c r="Q175" s="1835"/>
    </row>
    <row r="176" spans="2:17" ht="30">
      <c r="B176" s="1563"/>
      <c r="C176" s="1739"/>
      <c r="D176" s="1563"/>
      <c r="E176" s="1563"/>
      <c r="F176" s="1563"/>
      <c r="G176" s="1563"/>
      <c r="H176" s="1563"/>
      <c r="I176" s="1563"/>
      <c r="J176" s="1539"/>
      <c r="K176" s="217" t="s">
        <v>5125</v>
      </c>
      <c r="L176" s="1406" t="s">
        <v>5123</v>
      </c>
      <c r="M176" s="1561"/>
      <c r="N176" s="1561"/>
      <c r="O176" s="1561"/>
      <c r="P176" s="1834"/>
      <c r="Q176" s="1835"/>
    </row>
    <row r="177" spans="2:17" ht="30">
      <c r="B177" s="1564"/>
      <c r="C177" s="1740"/>
      <c r="D177" s="1564"/>
      <c r="E177" s="1564"/>
      <c r="F177" s="1564"/>
      <c r="G177" s="1564"/>
      <c r="H177" s="1564"/>
      <c r="I177" s="1564"/>
      <c r="J177" s="1253" t="s">
        <v>5126</v>
      </c>
      <c r="K177" s="217" t="s">
        <v>5127</v>
      </c>
      <c r="L177" s="1406" t="s">
        <v>5123</v>
      </c>
      <c r="M177" s="1562"/>
      <c r="N177" s="1562"/>
      <c r="O177" s="1562"/>
      <c r="P177" s="1832"/>
      <c r="Q177" s="1833"/>
    </row>
    <row r="178" spans="2:17" ht="15.75" thickBot="1">
      <c r="J178" s="809"/>
      <c r="K178" s="331"/>
    </row>
    <row r="179" spans="2:17" ht="54" customHeight="1">
      <c r="B179" s="1283" t="s">
        <v>17</v>
      </c>
      <c r="C179" s="1283" t="s">
        <v>157</v>
      </c>
      <c r="D179" s="1309" t="s">
        <v>158</v>
      </c>
      <c r="E179" s="1283" t="s">
        <v>28</v>
      </c>
      <c r="F179" s="25" t="s">
        <v>228</v>
      </c>
      <c r="G179" s="178"/>
    </row>
    <row r="180" spans="2:17" ht="120.75" customHeight="1">
      <c r="B180" s="1783" t="s">
        <v>229</v>
      </c>
      <c r="C180" s="1312" t="s">
        <v>230</v>
      </c>
      <c r="D180" s="1253">
        <v>25</v>
      </c>
      <c r="E180" s="1271">
        <v>0</v>
      </c>
      <c r="F180" s="1873">
        <f>+E180+E181+E182</f>
        <v>10</v>
      </c>
      <c r="G180" s="27"/>
    </row>
    <row r="181" spans="2:17" ht="104.25" customHeight="1">
      <c r="B181" s="1783"/>
      <c r="C181" s="1312" t="s">
        <v>231</v>
      </c>
      <c r="D181" s="1253">
        <v>25</v>
      </c>
      <c r="E181" s="1271">
        <v>0</v>
      </c>
      <c r="F181" s="1874"/>
      <c r="G181" s="27"/>
    </row>
    <row r="182" spans="2:17" ht="69" customHeight="1">
      <c r="B182" s="1783"/>
      <c r="C182" s="1312" t="s">
        <v>232</v>
      </c>
      <c r="D182" s="1253">
        <v>10</v>
      </c>
      <c r="E182" s="1271">
        <v>10</v>
      </c>
      <c r="F182" s="1875"/>
      <c r="G182" s="27"/>
    </row>
    <row r="186" spans="2:17">
      <c r="B186" s="8" t="s">
        <v>233</v>
      </c>
    </row>
    <row r="189" spans="2:17">
      <c r="B189" s="264" t="s">
        <v>17</v>
      </c>
      <c r="C189" s="264" t="s">
        <v>27</v>
      </c>
      <c r="D189" s="1309" t="s">
        <v>28</v>
      </c>
      <c r="E189" s="1283" t="s">
        <v>29</v>
      </c>
    </row>
    <row r="190" spans="2:17" ht="28.5">
      <c r="B190" s="269" t="s">
        <v>1076</v>
      </c>
      <c r="C190" s="270">
        <v>40</v>
      </c>
      <c r="D190" s="1253">
        <f>+E163</f>
        <v>0</v>
      </c>
      <c r="E190" s="1560">
        <f>+D190+D191</f>
        <v>10</v>
      </c>
    </row>
    <row r="191" spans="2:17" ht="42.75">
      <c r="B191" s="269" t="s">
        <v>1077</v>
      </c>
      <c r="C191" s="270">
        <v>60</v>
      </c>
      <c r="D191" s="1253">
        <v>10</v>
      </c>
      <c r="E191" s="1562"/>
    </row>
  </sheetData>
  <mergeCells count="207">
    <mergeCell ref="M174:M177"/>
    <mergeCell ref="N174:N177"/>
    <mergeCell ref="O174:O177"/>
    <mergeCell ref="B180:B182"/>
    <mergeCell ref="F180:F182"/>
    <mergeCell ref="E190:E191"/>
    <mergeCell ref="P172:Q177"/>
    <mergeCell ref="B173:B177"/>
    <mergeCell ref="C173:C177"/>
    <mergeCell ref="D173:D177"/>
    <mergeCell ref="E173:E177"/>
    <mergeCell ref="F173:F177"/>
    <mergeCell ref="G173:G177"/>
    <mergeCell ref="H173:H177"/>
    <mergeCell ref="I173:I177"/>
    <mergeCell ref="J174:J176"/>
    <mergeCell ref="Q151:Q155"/>
    <mergeCell ref="E163:E165"/>
    <mergeCell ref="B168:N168"/>
    <mergeCell ref="J170:L170"/>
    <mergeCell ref="P170:Q170"/>
    <mergeCell ref="P171:Q171"/>
    <mergeCell ref="P133:Q133"/>
    <mergeCell ref="B137:N137"/>
    <mergeCell ref="D140:E140"/>
    <mergeCell ref="D141:E141"/>
    <mergeCell ref="B144:P144"/>
    <mergeCell ref="B147:N147"/>
    <mergeCell ref="L130:L131"/>
    <mergeCell ref="M130:M131"/>
    <mergeCell ref="N130:N131"/>
    <mergeCell ref="O130:O131"/>
    <mergeCell ref="P130:Q131"/>
    <mergeCell ref="P132:Q132"/>
    <mergeCell ref="P127:Q128"/>
    <mergeCell ref="P129:Q129"/>
    <mergeCell ref="D130:D131"/>
    <mergeCell ref="E130:E131"/>
    <mergeCell ref="F130:F131"/>
    <mergeCell ref="G130:G131"/>
    <mergeCell ref="H130:H131"/>
    <mergeCell ref="I130:I131"/>
    <mergeCell ref="J130:J131"/>
    <mergeCell ref="K130:K131"/>
    <mergeCell ref="L121:L124"/>
    <mergeCell ref="M121:M124"/>
    <mergeCell ref="N121:N124"/>
    <mergeCell ref="O121:O124"/>
    <mergeCell ref="P125:Q126"/>
    <mergeCell ref="D127:D128"/>
    <mergeCell ref="E127:E128"/>
    <mergeCell ref="I127:I128"/>
    <mergeCell ref="J127:J128"/>
    <mergeCell ref="K127:K128"/>
    <mergeCell ref="L127:L128"/>
    <mergeCell ref="M127:M128"/>
    <mergeCell ref="N127:N128"/>
    <mergeCell ref="O127:O128"/>
    <mergeCell ref="P120:Q120"/>
    <mergeCell ref="B121:B133"/>
    <mergeCell ref="C121:C133"/>
    <mergeCell ref="D121:D124"/>
    <mergeCell ref="E121:E124"/>
    <mergeCell ref="I121:I124"/>
    <mergeCell ref="B110:B119"/>
    <mergeCell ref="C110:C119"/>
    <mergeCell ref="D110:D111"/>
    <mergeCell ref="E110:E111"/>
    <mergeCell ref="F110:F111"/>
    <mergeCell ref="G110:G111"/>
    <mergeCell ref="P121:Q124"/>
    <mergeCell ref="D125:D126"/>
    <mergeCell ref="E125:E126"/>
    <mergeCell ref="I125:I126"/>
    <mergeCell ref="J125:J126"/>
    <mergeCell ref="K125:K126"/>
    <mergeCell ref="L125:L126"/>
    <mergeCell ref="M125:M126"/>
    <mergeCell ref="N125:N126"/>
    <mergeCell ref="O125:O126"/>
    <mergeCell ref="J121:J124"/>
    <mergeCell ref="K121:K124"/>
    <mergeCell ref="P115:Q115"/>
    <mergeCell ref="D116:D119"/>
    <mergeCell ref="E116:E119"/>
    <mergeCell ref="F116:F119"/>
    <mergeCell ref="G116:G119"/>
    <mergeCell ref="H116:H119"/>
    <mergeCell ref="I116:I119"/>
    <mergeCell ref="M116:M119"/>
    <mergeCell ref="N116:N119"/>
    <mergeCell ref="O116:O119"/>
    <mergeCell ref="P116:Q116"/>
    <mergeCell ref="P117:Q117"/>
    <mergeCell ref="P118:Q118"/>
    <mergeCell ref="P119:Q119"/>
    <mergeCell ref="M112:M114"/>
    <mergeCell ref="N112:N114"/>
    <mergeCell ref="O112:O114"/>
    <mergeCell ref="P112:Q112"/>
    <mergeCell ref="P113:Q113"/>
    <mergeCell ref="P114:Q114"/>
    <mergeCell ref="D112:D114"/>
    <mergeCell ref="E112:E114"/>
    <mergeCell ref="F112:F114"/>
    <mergeCell ref="G112:G114"/>
    <mergeCell ref="H112:H114"/>
    <mergeCell ref="I112:I114"/>
    <mergeCell ref="H110:H111"/>
    <mergeCell ref="I110:I111"/>
    <mergeCell ref="M110:M111"/>
    <mergeCell ref="N110:N111"/>
    <mergeCell ref="O110:O111"/>
    <mergeCell ref="P110:Q110"/>
    <mergeCell ref="P111:Q111"/>
    <mergeCell ref="O104:O107"/>
    <mergeCell ref="P104:Q107"/>
    <mergeCell ref="P108:Q108"/>
    <mergeCell ref="P109:Q109"/>
    <mergeCell ref="P103:Q103"/>
    <mergeCell ref="D104:D107"/>
    <mergeCell ref="E104:E107"/>
    <mergeCell ref="F104:F107"/>
    <mergeCell ref="G104:G107"/>
    <mergeCell ref="H104:H107"/>
    <mergeCell ref="I104:I107"/>
    <mergeCell ref="M104:M107"/>
    <mergeCell ref="N104:N107"/>
    <mergeCell ref="H95:H97"/>
    <mergeCell ref="I95:I97"/>
    <mergeCell ref="M95:M97"/>
    <mergeCell ref="N95:N97"/>
    <mergeCell ref="O95:O97"/>
    <mergeCell ref="P95:Q97"/>
    <mergeCell ref="B95:B109"/>
    <mergeCell ref="C95:C109"/>
    <mergeCell ref="D95:D97"/>
    <mergeCell ref="E95:E97"/>
    <mergeCell ref="F95:F97"/>
    <mergeCell ref="G95:G97"/>
    <mergeCell ref="D98:D99"/>
    <mergeCell ref="P98:Q99"/>
    <mergeCell ref="D100:D102"/>
    <mergeCell ref="E100:E102"/>
    <mergeCell ref="F100:F102"/>
    <mergeCell ref="G100:G102"/>
    <mergeCell ref="H100:H102"/>
    <mergeCell ref="I100:I102"/>
    <mergeCell ref="M100:M102"/>
    <mergeCell ref="N100:N102"/>
    <mergeCell ref="O100:O102"/>
    <mergeCell ref="P100:Q102"/>
    <mergeCell ref="H91:H94"/>
    <mergeCell ref="I91:I94"/>
    <mergeCell ref="M91:M94"/>
    <mergeCell ref="N91:N94"/>
    <mergeCell ref="O91:O94"/>
    <mergeCell ref="P91:Q94"/>
    <mergeCell ref="B91:B94"/>
    <mergeCell ref="C91:C94"/>
    <mergeCell ref="D91:D94"/>
    <mergeCell ref="E91:E94"/>
    <mergeCell ref="F91:F94"/>
    <mergeCell ref="G91:G94"/>
    <mergeCell ref="O74:P74"/>
    <mergeCell ref="B80:N80"/>
    <mergeCell ref="J85:L85"/>
    <mergeCell ref="P85:Q85"/>
    <mergeCell ref="B86:B90"/>
    <mergeCell ref="C86:C90"/>
    <mergeCell ref="D86:D90"/>
    <mergeCell ref="E86:E90"/>
    <mergeCell ref="F86:F90"/>
    <mergeCell ref="G86:G90"/>
    <mergeCell ref="H86:H90"/>
    <mergeCell ref="I86:I90"/>
    <mergeCell ref="M86:M90"/>
    <mergeCell ref="N86:N90"/>
    <mergeCell ref="O86:O90"/>
    <mergeCell ref="P87:Q87"/>
    <mergeCell ref="P88:Q88"/>
    <mergeCell ref="P89:Q89"/>
    <mergeCell ref="P90:Q90"/>
    <mergeCell ref="O68:P68"/>
    <mergeCell ref="O69:P69"/>
    <mergeCell ref="O70:P70"/>
    <mergeCell ref="O71:P71"/>
    <mergeCell ref="O72:P72"/>
    <mergeCell ref="O73:P73"/>
    <mergeCell ref="B58:B59"/>
    <mergeCell ref="C58:C59"/>
    <mergeCell ref="D58:E58"/>
    <mergeCell ref="C62:N62"/>
    <mergeCell ref="B64:N64"/>
    <mergeCell ref="O67:P67"/>
    <mergeCell ref="C10:E10"/>
    <mergeCell ref="B14:C21"/>
    <mergeCell ref="B22:C22"/>
    <mergeCell ref="B36:E36"/>
    <mergeCell ref="E44:E45"/>
    <mergeCell ref="M47:N47"/>
    <mergeCell ref="B2:P2"/>
    <mergeCell ref="B4:P4"/>
    <mergeCell ref="C6:N6"/>
    <mergeCell ref="C7:N7"/>
    <mergeCell ref="C8:N8"/>
    <mergeCell ref="C9:N9"/>
  </mergeCells>
  <dataValidations count="2">
    <dataValidation type="decimal" allowBlank="1" showInputMessage="1" showErrorMessage="1" sqref="WVH983107 WBP983107 VRT983107 VHX983107 UYB983107 UOF983107 UEJ983107 TUN983107 TKR983107 TAV983107 SQZ983107 SHD983107 RXH983107 RNL983107 RDP983107 QTT983107 QJX983107 QAB983107 PQF983107 PGJ983107 OWN983107 OMR983107 OCV983107 NSZ983107 NJD983107 MZH983107 MPL983107 MFP983107 LVT983107 LLX983107 LCB983107 KSF983107 KIJ983107 JYN983107 JOR983107 JEV983107 IUZ983107 ILD983107 IBH983107 HRL983107 HHP983107 GXT983107 GNX983107 GEB983107 FUF983107 FKJ983107 FAN983107 EQR983107 EGV983107 DWZ983107 DND983107 DDH983107 CTL983107 CJP983107 BZT983107 BPX983107 BGB983107 AWF983107 AMJ983107 ACN983107 SR983107 IV983107 C983107 WVH917571 WLL917571 WBP917571 VRT917571 VHX917571 UYB917571 UOF917571 UEJ917571 TUN917571 TKR917571 TAV917571 SQZ917571 SHD917571 RXH917571 RNL917571 RDP917571 QTT917571 QJX917571 QAB917571 PQF917571 PGJ917571 OWN917571 OMR917571 OCV917571 NSZ917571 NJD917571 MZH917571 MPL917571 MFP917571 LVT917571 LLX917571 LCB917571 KSF917571 KIJ917571 JYN917571 JOR917571 JEV917571 IUZ917571 ILD917571 IBH917571 HRL917571 HHP917571 GXT917571 GNX917571 GEB917571 FUF917571 FKJ917571 FAN917571 EQR917571 EGV917571 DWZ917571 DND917571 DDH917571 CTL917571 CJP917571 BZT917571 BPX917571 BGB917571 AWF917571 AMJ917571 ACN917571 SR917571 IV917571 C917571 WVH852035 WLL852035 WBP852035 VRT852035 VHX852035 UYB852035 UOF852035 UEJ852035 TUN852035 TKR852035 TAV852035 SQZ852035 SHD852035 RXH852035 RNL852035 RDP852035 QTT852035 QJX852035 QAB852035 PQF852035 PGJ852035 OWN852035 OMR852035 OCV852035 NSZ852035 NJD852035 MZH852035 MPL852035 MFP852035 LVT852035 LLX852035 LCB852035 KSF852035 KIJ852035 JYN852035 JOR852035 JEV852035 IUZ852035 ILD852035 IBH852035 HRL852035 HHP852035 GXT852035 GNX852035 GEB852035 FUF852035 FKJ852035 FAN852035 EQR852035 EGV852035 DWZ852035 DND852035 DDH852035 CTL852035 CJP852035 BZT852035 BPX852035 BGB852035 AWF852035 AMJ852035 ACN852035 SR852035 IV852035 C852035 WVH786499 WLL786499 WBP786499 VRT786499 VHX786499 UYB786499 UOF786499 UEJ786499 TUN786499 TKR786499 TAV786499 SQZ786499 SHD786499 RXH786499 RNL786499 RDP786499 QTT786499 QJX786499 QAB786499 PQF786499 PGJ786499 OWN786499 OMR786499 OCV786499 NSZ786499 NJD786499 MZH786499 MPL786499 MFP786499 LVT786499 LLX786499 LCB786499 KSF786499 KIJ786499 JYN786499 JOR786499 JEV786499 IUZ786499 ILD786499 IBH786499 HRL786499 HHP786499 GXT786499 GNX786499 GEB786499 FUF786499 FKJ786499 FAN786499 EQR786499 EGV786499 DWZ786499 DND786499 DDH786499 CTL786499 CJP786499 BZT786499 BPX786499 BGB786499 AWF786499 AMJ786499 ACN786499 SR786499 IV786499 C786499 WVH720963 WLL720963 WBP720963 VRT720963 VHX720963 UYB720963 UOF720963 UEJ720963 TUN720963 TKR720963 TAV720963 SQZ720963 SHD720963 RXH720963 RNL720963 RDP720963 QTT720963 QJX720963 QAB720963 PQF720963 PGJ720963 OWN720963 OMR720963 OCV720963 NSZ720963 NJD720963 MZH720963 MPL720963 MFP720963 LVT720963 LLX720963 LCB720963 KSF720963 KIJ720963 JYN720963 JOR720963 JEV720963 IUZ720963 ILD720963 IBH720963 HRL720963 HHP720963 GXT720963 GNX720963 GEB720963 FUF720963 FKJ720963 FAN720963 EQR720963 EGV720963 DWZ720963 DND720963 DDH720963 CTL720963 CJP720963 BZT720963 BPX720963 BGB720963 AWF720963 AMJ720963 ACN720963 SR720963 IV720963 C720963 WVH655427 WLL655427 WBP655427 VRT655427 VHX655427 UYB655427 UOF655427 UEJ655427 TUN655427 TKR655427 TAV655427 SQZ655427 SHD655427 RXH655427 RNL655427 RDP655427 QTT655427 QJX655427 QAB655427 PQF655427 PGJ655427 OWN655427 OMR655427 OCV655427 NSZ655427 NJD655427 MZH655427 MPL655427 MFP655427 LVT655427 LLX655427 LCB655427 KSF655427 KIJ655427 JYN655427 JOR655427 JEV655427 IUZ655427 ILD655427 IBH655427 HRL655427 HHP655427 GXT655427 GNX655427 GEB655427 FUF655427 FKJ655427 FAN655427 EQR655427 EGV655427 DWZ655427 DND655427 DDH655427 CTL655427 CJP655427 BZT655427 BPX655427 BGB655427 AWF655427 AMJ655427 ACN655427 SR655427 IV655427 C655427 WVH589891 WLL589891 WBP589891 VRT589891 VHX589891 UYB589891 UOF589891 UEJ589891 TUN589891 TKR589891 TAV589891 SQZ589891 SHD589891 RXH589891 RNL589891 RDP589891 QTT589891 QJX589891 QAB589891 PQF589891 PGJ589891 OWN589891 OMR589891 OCV589891 NSZ589891 NJD589891 MZH589891 MPL589891 MFP589891 LVT589891 LLX589891 LCB589891 KSF589891 KIJ589891 JYN589891 JOR589891 JEV589891 IUZ589891 ILD589891 IBH589891 HRL589891 HHP589891 GXT589891 GNX589891 GEB589891 FUF589891 FKJ589891 FAN589891 EQR589891 EGV589891 DWZ589891 DND589891 DDH589891 CTL589891 CJP589891 BZT589891 BPX589891 BGB589891 AWF589891 AMJ589891 ACN589891 SR589891 IV589891 C589891 WVH524355 WLL524355 WBP524355 VRT524355 VHX524355 UYB524355 UOF524355 UEJ524355 TUN524355 TKR524355 TAV524355 SQZ524355 SHD524355 RXH524355 RNL524355 RDP524355 QTT524355 QJX524355 QAB524355 PQF524355 PGJ524355 OWN524355 OMR524355 OCV524355 NSZ524355 NJD524355 MZH524355 MPL524355 MFP524355 LVT524355 LLX524355 LCB524355 KSF524355 KIJ524355 JYN524355 JOR524355 JEV524355 IUZ524355 ILD524355 IBH524355 HRL524355 HHP524355 GXT524355 GNX524355 GEB524355 FUF524355 FKJ524355 FAN524355 EQR524355 EGV524355 DWZ524355 DND524355 DDH524355 CTL524355 CJP524355 BZT524355 BPX524355 BGB524355 AWF524355 AMJ524355 ACN524355 SR524355 IV524355 C524355 WVH458819 WLL458819 WBP458819 VRT458819 VHX458819 UYB458819 UOF458819 UEJ458819 TUN458819 TKR458819 TAV458819 SQZ458819 SHD458819 RXH458819 RNL458819 RDP458819 QTT458819 QJX458819 QAB458819 PQF458819 PGJ458819 OWN458819 OMR458819 OCV458819 NSZ458819 NJD458819 MZH458819 MPL458819 MFP458819 LVT458819 LLX458819 LCB458819 KSF458819 KIJ458819 JYN458819 JOR458819 JEV458819 IUZ458819 ILD458819 IBH458819 HRL458819 HHP458819 GXT458819 GNX458819 GEB458819 FUF458819 FKJ458819 FAN458819 EQR458819 EGV458819 DWZ458819 DND458819 DDH458819 CTL458819 CJP458819 BZT458819 BPX458819 BGB458819 AWF458819 AMJ458819 ACN458819 SR458819 IV458819 C458819 WVH393283 WLL393283 WBP393283 VRT393283 VHX393283 UYB393283 UOF393283 UEJ393283 TUN393283 TKR393283 TAV393283 SQZ393283 SHD393283 RXH393283 RNL393283 RDP393283 QTT393283 QJX393283 QAB393283 PQF393283 PGJ393283 OWN393283 OMR393283 OCV393283 NSZ393283 NJD393283 MZH393283 MPL393283 MFP393283 LVT393283 LLX393283 LCB393283 KSF393283 KIJ393283 JYN393283 JOR393283 JEV393283 IUZ393283 ILD393283 IBH393283 HRL393283 HHP393283 GXT393283 GNX393283 GEB393283 FUF393283 FKJ393283 FAN393283 EQR393283 EGV393283 DWZ393283 DND393283 DDH393283 CTL393283 CJP393283 BZT393283 BPX393283 BGB393283 AWF393283 AMJ393283 ACN393283 SR393283 IV393283 C393283 WVH327747 WLL327747 WBP327747 VRT327747 VHX327747 UYB327747 UOF327747 UEJ327747 TUN327747 TKR327747 TAV327747 SQZ327747 SHD327747 RXH327747 RNL327747 RDP327747 QTT327747 QJX327747 QAB327747 PQF327747 PGJ327747 OWN327747 OMR327747 OCV327747 NSZ327747 NJD327747 MZH327747 MPL327747 MFP327747 LVT327747 LLX327747 LCB327747 KSF327747 KIJ327747 JYN327747 JOR327747 JEV327747 IUZ327747 ILD327747 IBH327747 HRL327747 HHP327747 GXT327747 GNX327747 GEB327747 FUF327747 FKJ327747 FAN327747 EQR327747 EGV327747 DWZ327747 DND327747 DDH327747 CTL327747 CJP327747 BZT327747 BPX327747 BGB327747 AWF327747 AMJ327747 ACN327747 SR327747 IV327747 C327747 WVH262211 WLL262211 WBP262211 VRT262211 VHX262211 UYB262211 UOF262211 UEJ262211 TUN262211 TKR262211 TAV262211 SQZ262211 SHD262211 RXH262211 RNL262211 RDP262211 QTT262211 QJX262211 QAB262211 PQF262211 PGJ262211 OWN262211 OMR262211 OCV262211 NSZ262211 NJD262211 MZH262211 MPL262211 MFP262211 LVT262211 LLX262211 LCB262211 KSF262211 KIJ262211 JYN262211 JOR262211 JEV262211 IUZ262211 ILD262211 IBH262211 HRL262211 HHP262211 GXT262211 GNX262211 GEB262211 FUF262211 FKJ262211 FAN262211 EQR262211 EGV262211 DWZ262211 DND262211 DDH262211 CTL262211 CJP262211 BZT262211 BPX262211 BGB262211 AWF262211 AMJ262211 ACN262211 SR262211 IV262211 C262211 WVH196675 WLL196675 WBP196675 VRT196675 VHX196675 UYB196675 UOF196675 UEJ196675 TUN196675 TKR196675 TAV196675 SQZ196675 SHD196675 RXH196675 RNL196675 RDP196675 QTT196675 QJX196675 QAB196675 PQF196675 PGJ196675 OWN196675 OMR196675 OCV196675 NSZ196675 NJD196675 MZH196675 MPL196675 MFP196675 LVT196675 LLX196675 LCB196675 KSF196675 KIJ196675 JYN196675 JOR196675 JEV196675 IUZ196675 ILD196675 IBH196675 HRL196675 HHP196675 GXT196675 GNX196675 GEB196675 FUF196675 FKJ196675 FAN196675 EQR196675 EGV196675 DWZ196675 DND196675 DDH196675 CTL196675 CJP196675 BZT196675 BPX196675 BGB196675 AWF196675 AMJ196675 ACN196675 SR196675 IV196675 C196675 WVH131139 WLL131139 WBP131139 VRT131139 VHX131139 UYB131139 UOF131139 UEJ131139 TUN131139 TKR131139 TAV131139 SQZ131139 SHD131139 RXH131139 RNL131139 RDP131139 QTT131139 QJX131139 QAB131139 PQF131139 PGJ131139 OWN131139 OMR131139 OCV131139 NSZ131139 NJD131139 MZH131139 MPL131139 MFP131139 LVT131139 LLX131139 LCB131139 KSF131139 KIJ131139 JYN131139 JOR131139 JEV131139 IUZ131139 ILD131139 IBH131139 HRL131139 HHP131139 GXT131139 GNX131139 GEB131139 FUF131139 FKJ131139 FAN131139 EQR131139 EGV131139 DWZ131139 DND131139 DDH131139 CTL131139 CJP131139 BZT131139 BPX131139 BGB131139 AWF131139 AMJ131139 ACN131139 SR131139 IV131139 C131139 WVH65603 WLL65603 WBP65603 VRT65603 VHX65603 UYB65603 UOF65603 UEJ65603 TUN65603 TKR65603 TAV65603 SQZ65603 SHD65603 RXH65603 RNL65603 RDP65603 QTT65603 QJX65603 QAB65603 PQF65603 PGJ65603 OWN65603 OMR65603 OCV65603 NSZ65603 NJD65603 MZH65603 MPL65603 MFP65603 LVT65603 LLX65603 LCB65603 KSF65603 KIJ65603 JYN65603 JOR65603 JEV65603 IUZ65603 ILD65603 IBH65603 HRL65603 HHP65603 GXT65603 GNX65603 GEB65603 FUF65603 FKJ65603 FAN65603 EQR65603 EGV65603 DWZ65603 DND65603 DDH65603 CTL65603 CJP65603 BZT65603 BPX65603 BGB65603 AWF65603 AMJ65603 ACN65603 SR65603 IV65603 C65603 WLL983107 IV24:IV46 SR24:SR46 ACN24:ACN46 AMJ24:AMJ46 AWF24:AWF46 BGB24:BGB46 BPX24:BPX46 BZT24:BZT46 CJP24:CJP46 CTL24:CTL46 DDH24:DDH46 DND24:DND46 DWZ24:DWZ46 EGV24:EGV46 EQR24:EQR46 FAN24:FAN46 FKJ24:FKJ46 FUF24:FUF46 GEB24:GEB46 GNX24:GNX46 GXT24:GXT46 HHP24:HHP46 HRL24:HRL46 IBH24:IBH46 ILD24:ILD46 IUZ24:IUZ46 JEV24:JEV46 JOR24:JOR46 JYN24:JYN46 KIJ24:KIJ46 KSF24:KSF46 LCB24:LCB46 LLX24:LLX46 LVT24:LVT46 MFP24:MFP46 MPL24:MPL46 MZH24:MZH46 NJD24:NJD46 NSZ24:NSZ46 OCV24:OCV46 OMR24:OMR46 OWN24:OWN46 PGJ24:PGJ46 PQF24:PQF46 QAB24:QAB46 QJX24:QJX46 QTT24:QTT46 RDP24:RDP46 RNL24:RNL46 RXH24:RXH46 SHD24:SHD46 SQZ24:SQZ46 TAV24:TAV46 TKR24:TKR46 TUN24:TUN46 UEJ24:UEJ46 UOF24:UOF46 UYB24:UYB46 VHX24:VHX46 VRT24:VRT46 WBP24:WBP46 WLL24:WLL46 WVH24:WVH46">
      <formula1>0</formula1>
      <formula2>1</formula2>
    </dataValidation>
    <dataValidation type="list" allowBlank="1" showInputMessage="1" showErrorMessage="1" sqref="WVE983107 WLI983107 WBM983107 VRQ983107 VHU983107 UXY983107 UOC983107 UEG983107 TUK983107 TKO983107 TAS983107 SQW983107 SHA983107 RXE983107 RNI983107 RDM983107 QTQ983107 QJU983107 PZY983107 PQC983107 PGG983107 OWK983107 OMO983107 OCS983107 NSW983107 NJA983107 MZE983107 MPI983107 MFM983107 LVQ983107 LLU983107 LBY983107 KSC983107 KIG983107 JYK983107 JOO983107 JES983107 IUW983107 ILA983107 IBE983107 HRI983107 HHM983107 GXQ983107 GNU983107 GDY983107 FUC983107 FKG983107 FAK983107 EQO983107 EGS983107 DWW983107 DNA983107 DDE983107 CTI983107 CJM983107 BZQ983107 BPU983107 BFY983107 AWC983107 AMG983107 ACK983107 SO983107 IS983107 A983107 WVE917571 WLI917571 WBM917571 VRQ917571 VHU917571 UXY917571 UOC917571 UEG917571 TUK917571 TKO917571 TAS917571 SQW917571 SHA917571 RXE917571 RNI917571 RDM917571 QTQ917571 QJU917571 PZY917571 PQC917571 PGG917571 OWK917571 OMO917571 OCS917571 NSW917571 NJA917571 MZE917571 MPI917571 MFM917571 LVQ917571 LLU917571 LBY917571 KSC917571 KIG917571 JYK917571 JOO917571 JES917571 IUW917571 ILA917571 IBE917571 HRI917571 HHM917571 GXQ917571 GNU917571 GDY917571 FUC917571 FKG917571 FAK917571 EQO917571 EGS917571 DWW917571 DNA917571 DDE917571 CTI917571 CJM917571 BZQ917571 BPU917571 BFY917571 AWC917571 AMG917571 ACK917571 SO917571 IS917571 A917571 WVE852035 WLI852035 WBM852035 VRQ852035 VHU852035 UXY852035 UOC852035 UEG852035 TUK852035 TKO852035 TAS852035 SQW852035 SHA852035 RXE852035 RNI852035 RDM852035 QTQ852035 QJU852035 PZY852035 PQC852035 PGG852035 OWK852035 OMO852035 OCS852035 NSW852035 NJA852035 MZE852035 MPI852035 MFM852035 LVQ852035 LLU852035 LBY852035 KSC852035 KIG852035 JYK852035 JOO852035 JES852035 IUW852035 ILA852035 IBE852035 HRI852035 HHM852035 GXQ852035 GNU852035 GDY852035 FUC852035 FKG852035 FAK852035 EQO852035 EGS852035 DWW852035 DNA852035 DDE852035 CTI852035 CJM852035 BZQ852035 BPU852035 BFY852035 AWC852035 AMG852035 ACK852035 SO852035 IS852035 A852035 WVE786499 WLI786499 WBM786499 VRQ786499 VHU786499 UXY786499 UOC786499 UEG786499 TUK786499 TKO786499 TAS786499 SQW786499 SHA786499 RXE786499 RNI786499 RDM786499 QTQ786499 QJU786499 PZY786499 PQC786499 PGG786499 OWK786499 OMO786499 OCS786499 NSW786499 NJA786499 MZE786499 MPI786499 MFM786499 LVQ786499 LLU786499 LBY786499 KSC786499 KIG786499 JYK786499 JOO786499 JES786499 IUW786499 ILA786499 IBE786499 HRI786499 HHM786499 GXQ786499 GNU786499 GDY786499 FUC786499 FKG786499 FAK786499 EQO786499 EGS786499 DWW786499 DNA786499 DDE786499 CTI786499 CJM786499 BZQ786499 BPU786499 BFY786499 AWC786499 AMG786499 ACK786499 SO786499 IS786499 A786499 WVE720963 WLI720963 WBM720963 VRQ720963 VHU720963 UXY720963 UOC720963 UEG720963 TUK720963 TKO720963 TAS720963 SQW720963 SHA720963 RXE720963 RNI720963 RDM720963 QTQ720963 QJU720963 PZY720963 PQC720963 PGG720963 OWK720963 OMO720963 OCS720963 NSW720963 NJA720963 MZE720963 MPI720963 MFM720963 LVQ720963 LLU720963 LBY720963 KSC720963 KIG720963 JYK720963 JOO720963 JES720963 IUW720963 ILA720963 IBE720963 HRI720963 HHM720963 GXQ720963 GNU720963 GDY720963 FUC720963 FKG720963 FAK720963 EQO720963 EGS720963 DWW720963 DNA720963 DDE720963 CTI720963 CJM720963 BZQ720963 BPU720963 BFY720963 AWC720963 AMG720963 ACK720963 SO720963 IS720963 A720963 WVE655427 WLI655427 WBM655427 VRQ655427 VHU655427 UXY655427 UOC655427 UEG655427 TUK655427 TKO655427 TAS655427 SQW655427 SHA655427 RXE655427 RNI655427 RDM655427 QTQ655427 QJU655427 PZY655427 PQC655427 PGG655427 OWK655427 OMO655427 OCS655427 NSW655427 NJA655427 MZE655427 MPI655427 MFM655427 LVQ655427 LLU655427 LBY655427 KSC655427 KIG655427 JYK655427 JOO655427 JES655427 IUW655427 ILA655427 IBE655427 HRI655427 HHM655427 GXQ655427 GNU655427 GDY655427 FUC655427 FKG655427 FAK655427 EQO655427 EGS655427 DWW655427 DNA655427 DDE655427 CTI655427 CJM655427 BZQ655427 BPU655427 BFY655427 AWC655427 AMG655427 ACK655427 SO655427 IS655427 A655427 WVE589891 WLI589891 WBM589891 VRQ589891 VHU589891 UXY589891 UOC589891 UEG589891 TUK589891 TKO589891 TAS589891 SQW589891 SHA589891 RXE589891 RNI589891 RDM589891 QTQ589891 QJU589891 PZY589891 PQC589891 PGG589891 OWK589891 OMO589891 OCS589891 NSW589891 NJA589891 MZE589891 MPI589891 MFM589891 LVQ589891 LLU589891 LBY589891 KSC589891 KIG589891 JYK589891 JOO589891 JES589891 IUW589891 ILA589891 IBE589891 HRI589891 HHM589891 GXQ589891 GNU589891 GDY589891 FUC589891 FKG589891 FAK589891 EQO589891 EGS589891 DWW589891 DNA589891 DDE589891 CTI589891 CJM589891 BZQ589891 BPU589891 BFY589891 AWC589891 AMG589891 ACK589891 SO589891 IS589891 A589891 WVE524355 WLI524355 WBM524355 VRQ524355 VHU524355 UXY524355 UOC524355 UEG524355 TUK524355 TKO524355 TAS524355 SQW524355 SHA524355 RXE524355 RNI524355 RDM524355 QTQ524355 QJU524355 PZY524355 PQC524355 PGG524355 OWK524355 OMO524355 OCS524355 NSW524355 NJA524355 MZE524355 MPI524355 MFM524355 LVQ524355 LLU524355 LBY524355 KSC524355 KIG524355 JYK524355 JOO524355 JES524355 IUW524355 ILA524355 IBE524355 HRI524355 HHM524355 GXQ524355 GNU524355 GDY524355 FUC524355 FKG524355 FAK524355 EQO524355 EGS524355 DWW524355 DNA524355 DDE524355 CTI524355 CJM524355 BZQ524355 BPU524355 BFY524355 AWC524355 AMG524355 ACK524355 SO524355 IS524355 A524355 WVE458819 WLI458819 WBM458819 VRQ458819 VHU458819 UXY458819 UOC458819 UEG458819 TUK458819 TKO458819 TAS458819 SQW458819 SHA458819 RXE458819 RNI458819 RDM458819 QTQ458819 QJU458819 PZY458819 PQC458819 PGG458819 OWK458819 OMO458819 OCS458819 NSW458819 NJA458819 MZE458819 MPI458819 MFM458819 LVQ458819 LLU458819 LBY458819 KSC458819 KIG458819 JYK458819 JOO458819 JES458819 IUW458819 ILA458819 IBE458819 HRI458819 HHM458819 GXQ458819 GNU458819 GDY458819 FUC458819 FKG458819 FAK458819 EQO458819 EGS458819 DWW458819 DNA458819 DDE458819 CTI458819 CJM458819 BZQ458819 BPU458819 BFY458819 AWC458819 AMG458819 ACK458819 SO458819 IS458819 A458819 WVE393283 WLI393283 WBM393283 VRQ393283 VHU393283 UXY393283 UOC393283 UEG393283 TUK393283 TKO393283 TAS393283 SQW393283 SHA393283 RXE393283 RNI393283 RDM393283 QTQ393283 QJU393283 PZY393283 PQC393283 PGG393283 OWK393283 OMO393283 OCS393283 NSW393283 NJA393283 MZE393283 MPI393283 MFM393283 LVQ393283 LLU393283 LBY393283 KSC393283 KIG393283 JYK393283 JOO393283 JES393283 IUW393283 ILA393283 IBE393283 HRI393283 HHM393283 GXQ393283 GNU393283 GDY393283 FUC393283 FKG393283 FAK393283 EQO393283 EGS393283 DWW393283 DNA393283 DDE393283 CTI393283 CJM393283 BZQ393283 BPU393283 BFY393283 AWC393283 AMG393283 ACK393283 SO393283 IS393283 A393283 WVE327747 WLI327747 WBM327747 VRQ327747 VHU327747 UXY327747 UOC327747 UEG327747 TUK327747 TKO327747 TAS327747 SQW327747 SHA327747 RXE327747 RNI327747 RDM327747 QTQ327747 QJU327747 PZY327747 PQC327747 PGG327747 OWK327747 OMO327747 OCS327747 NSW327747 NJA327747 MZE327747 MPI327747 MFM327747 LVQ327747 LLU327747 LBY327747 KSC327747 KIG327747 JYK327747 JOO327747 JES327747 IUW327747 ILA327747 IBE327747 HRI327747 HHM327747 GXQ327747 GNU327747 GDY327747 FUC327747 FKG327747 FAK327747 EQO327747 EGS327747 DWW327747 DNA327747 DDE327747 CTI327747 CJM327747 BZQ327747 BPU327747 BFY327747 AWC327747 AMG327747 ACK327747 SO327747 IS327747 A327747 WVE262211 WLI262211 WBM262211 VRQ262211 VHU262211 UXY262211 UOC262211 UEG262211 TUK262211 TKO262211 TAS262211 SQW262211 SHA262211 RXE262211 RNI262211 RDM262211 QTQ262211 QJU262211 PZY262211 PQC262211 PGG262211 OWK262211 OMO262211 OCS262211 NSW262211 NJA262211 MZE262211 MPI262211 MFM262211 LVQ262211 LLU262211 LBY262211 KSC262211 KIG262211 JYK262211 JOO262211 JES262211 IUW262211 ILA262211 IBE262211 HRI262211 HHM262211 GXQ262211 GNU262211 GDY262211 FUC262211 FKG262211 FAK262211 EQO262211 EGS262211 DWW262211 DNA262211 DDE262211 CTI262211 CJM262211 BZQ262211 BPU262211 BFY262211 AWC262211 AMG262211 ACK262211 SO262211 IS262211 A262211 WVE196675 WLI196675 WBM196675 VRQ196675 VHU196675 UXY196675 UOC196675 UEG196675 TUK196675 TKO196675 TAS196675 SQW196675 SHA196675 RXE196675 RNI196675 RDM196675 QTQ196675 QJU196675 PZY196675 PQC196675 PGG196675 OWK196675 OMO196675 OCS196675 NSW196675 NJA196675 MZE196675 MPI196675 MFM196675 LVQ196675 LLU196675 LBY196675 KSC196675 KIG196675 JYK196675 JOO196675 JES196675 IUW196675 ILA196675 IBE196675 HRI196675 HHM196675 GXQ196675 GNU196675 GDY196675 FUC196675 FKG196675 FAK196675 EQO196675 EGS196675 DWW196675 DNA196675 DDE196675 CTI196675 CJM196675 BZQ196675 BPU196675 BFY196675 AWC196675 AMG196675 ACK196675 SO196675 IS196675 A196675 WVE131139 WLI131139 WBM131139 VRQ131139 VHU131139 UXY131139 UOC131139 UEG131139 TUK131139 TKO131139 TAS131139 SQW131139 SHA131139 RXE131139 RNI131139 RDM131139 QTQ131139 QJU131139 PZY131139 PQC131139 PGG131139 OWK131139 OMO131139 OCS131139 NSW131139 NJA131139 MZE131139 MPI131139 MFM131139 LVQ131139 LLU131139 LBY131139 KSC131139 KIG131139 JYK131139 JOO131139 JES131139 IUW131139 ILA131139 IBE131139 HRI131139 HHM131139 GXQ131139 GNU131139 GDY131139 FUC131139 FKG131139 FAK131139 EQO131139 EGS131139 DWW131139 DNA131139 DDE131139 CTI131139 CJM131139 BZQ131139 BPU131139 BFY131139 AWC131139 AMG131139 ACK131139 SO131139 IS131139 A131139 WVE65603 WLI65603 WBM65603 VRQ65603 VHU65603 UXY65603 UOC65603 UEG65603 TUK65603 TKO65603 TAS65603 SQW65603 SHA65603 RXE65603 RNI65603 RDM65603 QTQ65603 QJU65603 PZY65603 PQC65603 PGG65603 OWK65603 OMO65603 OCS65603 NSW65603 NJA65603 MZE65603 MPI65603 MFM65603 LVQ65603 LLU65603 LBY65603 KSC65603 KIG65603 JYK65603 JOO65603 JES65603 IUW65603 ILA65603 IBE65603 HRI65603 HHM65603 GXQ65603 GNU65603 GDY65603 FUC65603 FKG65603 FAK65603 EQO65603 EGS65603 DWW65603 DNA65603 DDE65603 CTI65603 CJM65603 BZQ65603 BPU65603 BFY65603 AWC65603 AMG65603 ACK65603 SO65603 IS65603 A65603 A24:A46 IS24:IS46 SO24:SO46 ACK24:ACK46 AMG24:AMG46 AWC24:AWC46 BFY24:BFY46 BPU24:BPU46 BZQ24:BZQ46 CJM24:CJM46 CTI24:CTI46 DDE24:DDE46 DNA24:DNA46 DWW24:DWW46 EGS24:EGS46 EQO24:EQO46 FAK24:FAK46 FKG24:FKG46 FUC24:FUC46 GDY24:GDY46 GNU24:GNU46 GXQ24:GXQ46 HHM24:HHM46 HRI24:HRI46 IBE24:IBE46 ILA24:ILA46 IUW24:IUW46 JES24:JES46 JOO24:JOO46 JYK24:JYK46 KIG24:KIG46 KSC24:KSC46 LBY24:LBY46 LLU24:LLU46 LVQ24:LVQ46 MFM24:MFM46 MPI24:MPI46 MZE24:MZE46 NJA24:NJA46 NSW24:NSW46 OCS24:OCS46 OMO24:OMO46 OWK24:OWK46 PGG24:PGG46 PQC24:PQC46 PZY24:PZY46 QJU24:QJU46 QTQ24:QTQ46 RDM24:RDM46 RNI24:RNI46 RXE24:RXE46 SHA24:SHA46 SQW24:SQW46 TAS24:TAS46 TKO24:TKO46 TUK24:TUK46 UEG24:UEG46 UOC24:UOC46 UXY24:UXY46 VHU24:VHU46 VRQ24:VRQ46 WBM24:WBM46 WLI24:WLI46 WVE24:WVE46">
      <formula1>"1,2,3,4,5"</formula1>
    </dataValidation>
  </dataValidation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3"/>
  <sheetViews>
    <sheetView topLeftCell="B43" zoomScale="71" zoomScaleNormal="71" workbookViewId="0">
      <selection activeCell="L45" sqref="L45"/>
    </sheetView>
  </sheetViews>
  <sheetFormatPr baseColWidth="10" defaultRowHeight="15"/>
  <cols>
    <col min="1" max="1" width="3.140625" style="236" bestFit="1" customWidth="1"/>
    <col min="2" max="2" width="102.7109375" style="236" bestFit="1" customWidth="1"/>
    <col min="3" max="3" width="31.140625" style="236" customWidth="1"/>
    <col min="4" max="4" width="26.7109375" style="236" customWidth="1"/>
    <col min="5" max="5" width="25" style="236" customWidth="1"/>
    <col min="6" max="7" width="29.7109375" style="236" customWidth="1"/>
    <col min="8" max="8" width="24.5703125" style="236" customWidth="1"/>
    <col min="9" max="9" width="24"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29.1406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2021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32</v>
      </c>
      <c r="D10" s="1514"/>
      <c r="E10" s="1515"/>
      <c r="F10" s="239"/>
      <c r="G10" s="239"/>
      <c r="H10" s="239"/>
      <c r="I10" s="239"/>
      <c r="J10" s="239"/>
      <c r="K10" s="239"/>
      <c r="L10" s="239"/>
      <c r="M10" s="239"/>
      <c r="N10" s="240"/>
    </row>
    <row r="11" spans="2:16" ht="16.5" thickBot="1">
      <c r="B11" s="314" t="s">
        <v>8</v>
      </c>
      <c r="C11" s="1308">
        <v>41989</v>
      </c>
      <c r="D11" s="1308"/>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32</v>
      </c>
      <c r="E15" s="251">
        <v>1670624800</v>
      </c>
      <c r="F15" s="753">
        <v>800</v>
      </c>
      <c r="G15" s="316"/>
      <c r="I15" s="252"/>
      <c r="J15" s="252"/>
      <c r="K15" s="252"/>
      <c r="L15" s="252"/>
      <c r="M15" s="252"/>
      <c r="N15" s="1289"/>
    </row>
    <row r="16" spans="2:16" ht="15.75" thickBot="1">
      <c r="B16" s="1765" t="s">
        <v>13</v>
      </c>
      <c r="C16" s="1766"/>
      <c r="D16" s="1314"/>
      <c r="E16" s="3">
        <v>1670624800</v>
      </c>
      <c r="F16" s="754">
        <v>800</v>
      </c>
      <c r="G16" s="316"/>
      <c r="H16" s="253"/>
      <c r="I16" s="248"/>
      <c r="J16" s="248"/>
      <c r="K16" s="248"/>
      <c r="L16" s="248"/>
      <c r="M16" s="248"/>
      <c r="N16" s="254"/>
    </row>
    <row r="17" spans="1:14" ht="45.75" thickBot="1">
      <c r="A17" s="255"/>
      <c r="B17" s="256" t="s">
        <v>14</v>
      </c>
      <c r="C17" s="256" t="s">
        <v>15</v>
      </c>
      <c r="E17" s="250"/>
      <c r="F17" s="250"/>
      <c r="G17" s="250"/>
      <c r="H17" s="250"/>
      <c r="I17" s="257"/>
      <c r="J17" s="257"/>
      <c r="K17" s="257"/>
      <c r="L17" s="257"/>
      <c r="M17" s="257"/>
    </row>
    <row r="18" spans="1:14" ht="15.75" thickBot="1">
      <c r="A18" s="258">
        <v>1</v>
      </c>
      <c r="C18" s="755">
        <f>+F16*0.8</f>
        <v>640</v>
      </c>
      <c r="D18" s="224"/>
      <c r="E18" s="225">
        <f>E16</f>
        <v>1670624800</v>
      </c>
      <c r="F18" s="7"/>
      <c r="G18" s="7"/>
      <c r="H18" s="7"/>
      <c r="I18" s="260"/>
      <c r="J18" s="260"/>
      <c r="K18" s="260"/>
      <c r="L18" s="260"/>
      <c r="M18" s="260"/>
    </row>
    <row r="19" spans="1:14">
      <c r="A19" s="1333"/>
      <c r="C19" s="262"/>
      <c r="D19" s="252"/>
      <c r="E19" s="263"/>
      <c r="F19" s="7"/>
      <c r="G19" s="7"/>
      <c r="H19" s="7"/>
      <c r="I19" s="260"/>
      <c r="J19" s="260"/>
      <c r="K19" s="260"/>
      <c r="L19" s="260"/>
      <c r="M19" s="260"/>
    </row>
    <row r="20" spans="1:14">
      <c r="A20" s="1333"/>
      <c r="C20" s="262"/>
      <c r="D20" s="252"/>
      <c r="E20" s="263"/>
      <c r="F20" s="7"/>
      <c r="G20" s="7"/>
      <c r="H20" s="7"/>
      <c r="I20" s="260"/>
      <c r="J20" s="260"/>
      <c r="K20" s="260"/>
      <c r="L20" s="260"/>
      <c r="M20" s="260"/>
    </row>
    <row r="21" spans="1:14">
      <c r="A21" s="1333"/>
      <c r="B21" s="8" t="s">
        <v>16</v>
      </c>
      <c r="C21"/>
      <c r="D21"/>
      <c r="E21"/>
      <c r="F21"/>
      <c r="G21"/>
      <c r="H21"/>
      <c r="I21" s="248"/>
      <c r="J21" s="248"/>
      <c r="K21" s="248"/>
      <c r="L21" s="248"/>
      <c r="M21" s="248"/>
      <c r="N21" s="1289"/>
    </row>
    <row r="22" spans="1:14">
      <c r="A22" s="1333"/>
      <c r="B22"/>
      <c r="C22"/>
      <c r="D22"/>
      <c r="E22"/>
      <c r="F22"/>
      <c r="G22"/>
      <c r="H22"/>
      <c r="I22" s="248"/>
      <c r="J22" s="248"/>
      <c r="K22" s="248"/>
      <c r="L22" s="248"/>
      <c r="M22" s="248"/>
      <c r="N22" s="1289"/>
    </row>
    <row r="23" spans="1:14">
      <c r="A23" s="1333"/>
      <c r="B23" s="264" t="s">
        <v>17</v>
      </c>
      <c r="C23" s="264" t="s">
        <v>18</v>
      </c>
      <c r="D23" s="264" t="s">
        <v>19</v>
      </c>
      <c r="E23"/>
      <c r="F23"/>
      <c r="G23"/>
      <c r="H23"/>
      <c r="I23" s="248"/>
      <c r="J23" s="248"/>
      <c r="K23" s="248"/>
      <c r="L23" s="248"/>
      <c r="M23" s="248"/>
      <c r="N23" s="1289"/>
    </row>
    <row r="24" spans="1:14">
      <c r="A24" s="1333"/>
      <c r="B24" s="265" t="s">
        <v>20</v>
      </c>
      <c r="C24" s="1271"/>
      <c r="D24" s="1271" t="s">
        <v>21</v>
      </c>
      <c r="E24"/>
      <c r="F24"/>
      <c r="G24"/>
      <c r="H24"/>
      <c r="I24" s="248"/>
      <c r="J24" s="248"/>
      <c r="K24" s="248"/>
      <c r="L24" s="248"/>
      <c r="M24" s="248"/>
      <c r="N24" s="1289"/>
    </row>
    <row r="25" spans="1:14">
      <c r="A25" s="1333"/>
      <c r="B25" s="265" t="s">
        <v>22</v>
      </c>
      <c r="C25" s="1271"/>
      <c r="D25" s="1271" t="s">
        <v>21</v>
      </c>
      <c r="E25"/>
      <c r="F25"/>
      <c r="G25"/>
      <c r="H25"/>
      <c r="I25" s="248"/>
      <c r="J25" s="248"/>
      <c r="K25" s="248"/>
      <c r="L25" s="248"/>
      <c r="M25" s="248"/>
      <c r="N25" s="1289"/>
    </row>
    <row r="26" spans="1:14">
      <c r="A26" s="1333"/>
      <c r="B26" s="265" t="s">
        <v>23</v>
      </c>
      <c r="C26" s="1271"/>
      <c r="D26" s="1271" t="s">
        <v>21</v>
      </c>
      <c r="E26"/>
      <c r="F26"/>
      <c r="G26"/>
      <c r="H26"/>
      <c r="I26" s="248"/>
      <c r="J26" s="248"/>
      <c r="K26" s="248"/>
      <c r="L26" s="248"/>
      <c r="M26" s="248"/>
      <c r="N26" s="1289"/>
    </row>
    <row r="27" spans="1:14">
      <c r="A27" s="1333"/>
      <c r="B27" s="265" t="s">
        <v>24</v>
      </c>
      <c r="C27" s="1271"/>
      <c r="D27" s="1271" t="s">
        <v>21</v>
      </c>
      <c r="E27"/>
      <c r="F27"/>
      <c r="G27"/>
      <c r="H27"/>
      <c r="I27" s="248"/>
      <c r="J27" s="248"/>
      <c r="K27" s="248"/>
      <c r="L27" s="248"/>
      <c r="M27" s="248"/>
      <c r="N27" s="1289"/>
    </row>
    <row r="28" spans="1:14">
      <c r="A28" s="1333"/>
      <c r="B28" s="266" t="s">
        <v>25</v>
      </c>
      <c r="C28" s="1330" t="s">
        <v>21</v>
      </c>
      <c r="D28" s="289"/>
      <c r="E28"/>
      <c r="F28"/>
      <c r="G28"/>
      <c r="H28"/>
      <c r="I28" s="248"/>
      <c r="J28" s="248"/>
      <c r="K28" s="248"/>
      <c r="L28" s="248"/>
      <c r="M28" s="248"/>
      <c r="N28" s="1289"/>
    </row>
    <row r="29" spans="1:14">
      <c r="A29" s="1333"/>
      <c r="B29" s="978"/>
      <c r="C29" s="778"/>
      <c r="D29" s="781"/>
      <c r="E29"/>
      <c r="F29"/>
      <c r="G29"/>
      <c r="H29"/>
      <c r="I29" s="248"/>
      <c r="J29" s="248"/>
      <c r="K29" s="248"/>
      <c r="L29" s="248"/>
      <c r="M29" s="248"/>
      <c r="N29" s="1289"/>
    </row>
    <row r="30" spans="1:14">
      <c r="A30" s="1333"/>
      <c r="B30"/>
      <c r="C30"/>
      <c r="D30"/>
      <c r="E30"/>
      <c r="F30"/>
      <c r="G30"/>
      <c r="H30"/>
      <c r="I30" s="248"/>
      <c r="J30" s="248"/>
      <c r="K30" s="248"/>
      <c r="L30" s="248"/>
      <c r="M30" s="248"/>
      <c r="N30" s="1289"/>
    </row>
    <row r="31" spans="1:14">
      <c r="A31" s="1333"/>
      <c r="B31" s="8" t="s">
        <v>26</v>
      </c>
      <c r="C31"/>
      <c r="D31"/>
      <c r="E31"/>
      <c r="F31"/>
      <c r="G31"/>
      <c r="H31"/>
      <c r="I31" s="248"/>
      <c r="J31" s="248"/>
      <c r="K31" s="248"/>
      <c r="L31" s="248"/>
      <c r="M31" s="248"/>
      <c r="N31" s="1289"/>
    </row>
    <row r="32" spans="1:14">
      <c r="A32" s="1333"/>
      <c r="B32"/>
      <c r="C32"/>
      <c r="D32"/>
      <c r="E32"/>
      <c r="F32"/>
      <c r="G32"/>
      <c r="H32"/>
      <c r="I32" s="248"/>
      <c r="J32" s="248"/>
      <c r="K32" s="248"/>
      <c r="L32" s="248"/>
      <c r="M32" s="248"/>
      <c r="N32" s="1289"/>
    </row>
    <row r="33" spans="1:26">
      <c r="A33" s="1333"/>
      <c r="B33"/>
      <c r="C33"/>
      <c r="D33"/>
      <c r="E33"/>
      <c r="F33"/>
      <c r="G33"/>
      <c r="H33"/>
      <c r="I33" s="248"/>
      <c r="J33" s="248"/>
      <c r="K33" s="248"/>
      <c r="L33" s="248"/>
      <c r="M33" s="248"/>
      <c r="N33" s="1289"/>
    </row>
    <row r="34" spans="1:26">
      <c r="A34" s="1333"/>
      <c r="B34" s="264" t="s">
        <v>17</v>
      </c>
      <c r="C34" s="264" t="s">
        <v>27</v>
      </c>
      <c r="D34" s="1283" t="s">
        <v>28</v>
      </c>
      <c r="E34" s="1283" t="s">
        <v>29</v>
      </c>
      <c r="F34"/>
      <c r="G34"/>
      <c r="H34"/>
      <c r="I34" s="248"/>
      <c r="J34" s="248"/>
      <c r="K34" s="248"/>
      <c r="L34" s="248"/>
      <c r="M34" s="248"/>
      <c r="N34" s="1289"/>
    </row>
    <row r="35" spans="1:26" ht="28.5">
      <c r="A35" s="1333"/>
      <c r="B35" s="269" t="s">
        <v>30</v>
      </c>
      <c r="C35" s="270">
        <v>40</v>
      </c>
      <c r="D35" s="1271">
        <v>0</v>
      </c>
      <c r="E35" s="1560">
        <f>+D35+D36</f>
        <v>0</v>
      </c>
      <c r="F35"/>
      <c r="G35"/>
      <c r="H35"/>
      <c r="I35" s="248"/>
      <c r="J35" s="248"/>
      <c r="K35" s="248"/>
      <c r="L35" s="248"/>
      <c r="M35" s="248"/>
      <c r="N35" s="1289"/>
    </row>
    <row r="36" spans="1:26" ht="42.75">
      <c r="A36" s="1333"/>
      <c r="B36" s="269" t="s">
        <v>31</v>
      </c>
      <c r="C36" s="270">
        <v>60</v>
      </c>
      <c r="D36" s="1271">
        <f>+F112</f>
        <v>0</v>
      </c>
      <c r="E36" s="1562"/>
      <c r="F36"/>
      <c r="G36"/>
      <c r="H36"/>
      <c r="I36" s="248"/>
      <c r="J36" s="248"/>
      <c r="K36" s="248"/>
      <c r="L36" s="248"/>
      <c r="M36" s="248"/>
      <c r="N36" s="1289"/>
    </row>
    <row r="37" spans="1:26">
      <c r="A37" s="1333"/>
      <c r="C37" s="262"/>
      <c r="D37" s="252"/>
      <c r="E37" s="263"/>
      <c r="F37" s="7"/>
      <c r="G37" s="7"/>
      <c r="H37" s="7"/>
      <c r="I37" s="260"/>
      <c r="J37" s="260"/>
      <c r="K37" s="260"/>
      <c r="L37" s="260"/>
      <c r="M37" s="260"/>
    </row>
    <row r="38" spans="1:26">
      <c r="A38" s="1333"/>
      <c r="C38" s="262"/>
      <c r="D38" s="252"/>
      <c r="E38" s="263"/>
      <c r="F38" s="7"/>
      <c r="G38" s="7"/>
      <c r="H38" s="7"/>
      <c r="I38" s="260"/>
      <c r="J38" s="260"/>
      <c r="K38" s="260"/>
      <c r="L38" s="260"/>
      <c r="M38" s="260"/>
    </row>
    <row r="39" spans="1:26">
      <c r="B39" s="8" t="s">
        <v>1080</v>
      </c>
      <c r="M39" s="10"/>
      <c r="N39" s="10"/>
    </row>
    <row r="40" spans="1:26" ht="15.75" thickBot="1">
      <c r="M40" s="10"/>
      <c r="N40" s="10"/>
    </row>
    <row r="41" spans="1:26" s="248" customFormat="1" ht="109.5" customHeight="1">
      <c r="B41" s="11" t="s">
        <v>33</v>
      </c>
      <c r="C41" s="11" t="s">
        <v>34</v>
      </c>
      <c r="D41" s="11" t="s">
        <v>35</v>
      </c>
      <c r="E41" s="11" t="s">
        <v>36</v>
      </c>
      <c r="F41" s="11" t="s">
        <v>37</v>
      </c>
      <c r="G41" s="11" t="s">
        <v>38</v>
      </c>
      <c r="H41" s="11" t="s">
        <v>39</v>
      </c>
      <c r="I41" s="11" t="s">
        <v>40</v>
      </c>
      <c r="J41" s="11" t="s">
        <v>41</v>
      </c>
      <c r="K41" s="11" t="s">
        <v>42</v>
      </c>
      <c r="L41" s="11" t="s">
        <v>43</v>
      </c>
      <c r="M41" s="12" t="s">
        <v>44</v>
      </c>
      <c r="N41" s="11" t="s">
        <v>45</v>
      </c>
      <c r="O41" s="11" t="s">
        <v>46</v>
      </c>
      <c r="P41" s="13" t="s">
        <v>47</v>
      </c>
      <c r="Q41" s="13" t="s">
        <v>48</v>
      </c>
    </row>
    <row r="42" spans="1:26" s="1263" customFormat="1" ht="409.5" customHeight="1">
      <c r="A42" s="1311">
        <v>1</v>
      </c>
      <c r="B42" s="1001" t="s">
        <v>2021</v>
      </c>
      <c r="C42" s="1002" t="s">
        <v>2021</v>
      </c>
      <c r="D42" s="1002" t="s">
        <v>5128</v>
      </c>
      <c r="E42" s="1002" t="s">
        <v>5129</v>
      </c>
      <c r="F42" s="1001" t="s">
        <v>18</v>
      </c>
      <c r="G42" s="1001" t="s">
        <v>5</v>
      </c>
      <c r="H42" s="1001" t="s">
        <v>1881</v>
      </c>
      <c r="I42" s="1001" t="s">
        <v>1881</v>
      </c>
      <c r="J42" s="1001" t="s">
        <v>1881</v>
      </c>
      <c r="K42" s="1001">
        <v>0</v>
      </c>
      <c r="L42" s="1001">
        <v>0</v>
      </c>
      <c r="M42" s="1001">
        <v>210</v>
      </c>
      <c r="N42" s="277" t="s">
        <v>5</v>
      </c>
      <c r="O42" s="972">
        <v>94500000</v>
      </c>
      <c r="P42" s="973" t="s">
        <v>5130</v>
      </c>
      <c r="Q42" s="323" t="s">
        <v>5131</v>
      </c>
      <c r="R42" s="279"/>
      <c r="S42" s="279"/>
      <c r="T42" s="279"/>
      <c r="U42" s="279"/>
      <c r="V42" s="279"/>
      <c r="W42" s="279"/>
      <c r="X42" s="279"/>
      <c r="Y42" s="279"/>
      <c r="Z42" s="279"/>
    </row>
    <row r="43" spans="1:26" s="1263" customFormat="1" ht="207.75" customHeight="1">
      <c r="A43" s="1311">
        <f>+A42+1</f>
        <v>2</v>
      </c>
      <c r="B43" s="1001" t="s">
        <v>2021</v>
      </c>
      <c r="C43" s="1002" t="s">
        <v>2021</v>
      </c>
      <c r="D43" s="1003" t="s">
        <v>5132</v>
      </c>
      <c r="E43" s="1004" t="s">
        <v>5133</v>
      </c>
      <c r="F43" s="1005" t="s">
        <v>1881</v>
      </c>
      <c r="G43" s="1005" t="s">
        <v>5</v>
      </c>
      <c r="H43" s="1006" t="s">
        <v>1881</v>
      </c>
      <c r="I43" s="1006" t="s">
        <v>1881</v>
      </c>
      <c r="J43" s="1007" t="s">
        <v>19</v>
      </c>
      <c r="K43" s="1001">
        <v>0</v>
      </c>
      <c r="L43" s="1001">
        <v>0</v>
      </c>
      <c r="M43" s="1004">
        <v>424</v>
      </c>
      <c r="N43" s="1008" t="s">
        <v>5</v>
      </c>
      <c r="O43" s="523" t="s">
        <v>1881</v>
      </c>
      <c r="P43" s="789" t="s">
        <v>5134</v>
      </c>
      <c r="Q43" s="323" t="s">
        <v>5135</v>
      </c>
      <c r="R43" s="279"/>
      <c r="S43" s="279"/>
      <c r="T43" s="279"/>
      <c r="U43" s="279"/>
      <c r="V43" s="279"/>
      <c r="W43" s="279"/>
      <c r="X43" s="279"/>
      <c r="Y43" s="279"/>
      <c r="Z43" s="279"/>
    </row>
    <row r="44" spans="1:26" s="1263" customFormat="1">
      <c r="A44" s="1311"/>
      <c r="B44" s="17" t="s">
        <v>29</v>
      </c>
      <c r="C44" s="16"/>
      <c r="D44" s="15"/>
      <c r="E44" s="303"/>
      <c r="F44" s="281"/>
      <c r="G44" s="281"/>
      <c r="H44" s="281"/>
      <c r="I44" s="276"/>
      <c r="J44" s="276"/>
      <c r="K44" s="768">
        <f>SUM(K42:K43)</f>
        <v>0</v>
      </c>
      <c r="L44" s="768">
        <f>SUM(L42:L43)</f>
        <v>0</v>
      </c>
      <c r="M44" s="769">
        <f>SUM(M42:M43)</f>
        <v>634</v>
      </c>
      <c r="N44" s="768">
        <f>SUM(N42:N43)</f>
        <v>0</v>
      </c>
      <c r="O44" s="523"/>
      <c r="P44" s="523"/>
      <c r="Q44" s="18"/>
    </row>
    <row r="45" spans="1:26" s="284" customFormat="1">
      <c r="E45" s="285"/>
    </row>
    <row r="46" spans="1:26" s="284" customFormat="1">
      <c r="B46" s="1550" t="s">
        <v>57</v>
      </c>
      <c r="C46" s="1550" t="s">
        <v>58</v>
      </c>
      <c r="D46" s="1552" t="s">
        <v>59</v>
      </c>
      <c r="E46" s="1552"/>
    </row>
    <row r="47" spans="1:26" s="284" customFormat="1">
      <c r="B47" s="1551"/>
      <c r="C47" s="1551"/>
      <c r="D47" s="1276" t="s">
        <v>60</v>
      </c>
      <c r="E47" s="325" t="s">
        <v>61</v>
      </c>
    </row>
    <row r="48" spans="1:26" s="284" customFormat="1" ht="30.6" customHeight="1">
      <c r="B48" s="19" t="s">
        <v>62</v>
      </c>
      <c r="C48" s="286">
        <f>+K44</f>
        <v>0</v>
      </c>
      <c r="D48" s="1369"/>
      <c r="E48" s="1369" t="s">
        <v>21</v>
      </c>
      <c r="F48" s="287"/>
      <c r="G48" s="287"/>
      <c r="H48" s="287"/>
      <c r="I48" s="287"/>
      <c r="J48" s="287"/>
      <c r="K48" s="287"/>
      <c r="L48" s="287"/>
      <c r="M48" s="287"/>
    </row>
    <row r="49" spans="2:17" s="284" customFormat="1" ht="30" customHeight="1">
      <c r="B49" s="19" t="s">
        <v>64</v>
      </c>
      <c r="C49" s="286">
        <f>+M44</f>
        <v>634</v>
      </c>
      <c r="D49" s="1369"/>
      <c r="E49" s="1369" t="s">
        <v>21</v>
      </c>
    </row>
    <row r="50" spans="2:17" s="284" customFormat="1">
      <c r="B50" s="288"/>
      <c r="C50" s="1769"/>
      <c r="D50" s="1769"/>
      <c r="E50" s="1769"/>
      <c r="F50" s="1769"/>
      <c r="G50" s="1769"/>
      <c r="H50" s="1769"/>
      <c r="I50" s="1769"/>
      <c r="J50" s="1769"/>
      <c r="K50" s="1769"/>
      <c r="L50" s="1769"/>
      <c r="M50" s="1769"/>
      <c r="N50" s="1769"/>
    </row>
    <row r="51" spans="2:17" ht="28.15" customHeight="1" thickBot="1"/>
    <row r="52" spans="2:17" ht="27" thickBot="1">
      <c r="B52" s="1770" t="s">
        <v>65</v>
      </c>
      <c r="C52" s="1770"/>
      <c r="D52" s="1770"/>
      <c r="E52" s="1770"/>
      <c r="F52" s="1770"/>
      <c r="G52" s="1770"/>
      <c r="H52" s="1770"/>
      <c r="I52" s="1770"/>
      <c r="J52" s="1770"/>
      <c r="K52" s="1770"/>
      <c r="L52" s="1770"/>
      <c r="M52" s="1770"/>
      <c r="N52" s="1770"/>
    </row>
    <row r="55" spans="2:17" ht="109.5" customHeight="1">
      <c r="B55" s="1309" t="s">
        <v>66</v>
      </c>
      <c r="C55" s="22" t="s">
        <v>67</v>
      </c>
      <c r="D55" s="22" t="s">
        <v>68</v>
      </c>
      <c r="E55" s="22" t="s">
        <v>69</v>
      </c>
      <c r="F55" s="22" t="s">
        <v>70</v>
      </c>
      <c r="G55" s="22" t="s">
        <v>71</v>
      </c>
      <c r="H55" s="22" t="s">
        <v>72</v>
      </c>
      <c r="I55" s="22" t="s">
        <v>73</v>
      </c>
      <c r="J55" s="22" t="s">
        <v>74</v>
      </c>
      <c r="K55" s="22" t="s">
        <v>75</v>
      </c>
      <c r="L55" s="22" t="s">
        <v>76</v>
      </c>
      <c r="M55" s="23" t="s">
        <v>77</v>
      </c>
      <c r="N55" s="23" t="s">
        <v>78</v>
      </c>
      <c r="O55" s="1522" t="s">
        <v>79</v>
      </c>
      <c r="P55" s="1523"/>
      <c r="Q55" s="22" t="s">
        <v>80</v>
      </c>
    </row>
    <row r="56" spans="2:17" ht="44.25" customHeight="1">
      <c r="B56" s="309" t="s">
        <v>81</v>
      </c>
      <c r="C56" s="309" t="s">
        <v>251</v>
      </c>
      <c r="D56" s="310" t="s">
        <v>5136</v>
      </c>
      <c r="E56" s="310">
        <v>800</v>
      </c>
      <c r="F56" s="1328" t="s">
        <v>5</v>
      </c>
      <c r="G56" s="1328" t="s">
        <v>5</v>
      </c>
      <c r="H56" s="1328" t="s">
        <v>5</v>
      </c>
      <c r="I56" s="291" t="s">
        <v>19</v>
      </c>
      <c r="J56" s="291" t="s">
        <v>19</v>
      </c>
      <c r="K56" s="309" t="s">
        <v>19</v>
      </c>
      <c r="L56" s="309" t="s">
        <v>19</v>
      </c>
      <c r="M56" s="309" t="s">
        <v>19</v>
      </c>
      <c r="N56" s="309" t="s">
        <v>19</v>
      </c>
      <c r="O56" s="1574" t="s">
        <v>5137</v>
      </c>
      <c r="P56" s="1575"/>
      <c r="Q56" s="1330" t="s">
        <v>19</v>
      </c>
    </row>
    <row r="57" spans="2:17">
      <c r="B57" s="236" t="s">
        <v>84</v>
      </c>
    </row>
    <row r="58" spans="2:17">
      <c r="B58" s="236" t="s">
        <v>85</v>
      </c>
    </row>
    <row r="59" spans="2:17">
      <c r="B59" s="236" t="s">
        <v>86</v>
      </c>
    </row>
    <row r="61" spans="2:17" ht="15.75" thickBot="1"/>
    <row r="62" spans="2:17" ht="27" thickBot="1">
      <c r="B62" s="1771" t="s">
        <v>87</v>
      </c>
      <c r="C62" s="1772"/>
      <c r="D62" s="1772"/>
      <c r="E62" s="1772"/>
      <c r="F62" s="1772"/>
      <c r="G62" s="1772"/>
      <c r="H62" s="1772"/>
      <c r="I62" s="1772"/>
      <c r="J62" s="1772"/>
      <c r="K62" s="1772"/>
      <c r="L62" s="1772"/>
      <c r="M62" s="1772"/>
      <c r="N62" s="1773"/>
    </row>
    <row r="65" spans="2:17" ht="76.5" customHeight="1">
      <c r="B65" s="1309" t="s">
        <v>88</v>
      </c>
      <c r="C65" s="1309" t="s">
        <v>89</v>
      </c>
      <c r="D65" s="1309" t="s">
        <v>90</v>
      </c>
      <c r="E65" s="1309" t="s">
        <v>91</v>
      </c>
      <c r="F65" s="1309" t="s">
        <v>92</v>
      </c>
      <c r="G65" s="1309" t="s">
        <v>93</v>
      </c>
      <c r="H65" s="1309" t="s">
        <v>94</v>
      </c>
      <c r="I65" s="1309" t="s">
        <v>95</v>
      </c>
      <c r="J65" s="1522" t="s">
        <v>96</v>
      </c>
      <c r="K65" s="1529"/>
      <c r="L65" s="1523"/>
      <c r="M65" s="1309" t="s">
        <v>97</v>
      </c>
      <c r="N65" s="1309" t="s">
        <v>992</v>
      </c>
      <c r="O65" s="1309" t="s">
        <v>993</v>
      </c>
      <c r="P65" s="1522" t="s">
        <v>79</v>
      </c>
      <c r="Q65" s="1523"/>
    </row>
    <row r="66" spans="2:17" ht="20.25" customHeight="1">
      <c r="B66" s="1329"/>
      <c r="C66" s="1329"/>
      <c r="D66" s="1330"/>
      <c r="E66" s="1330"/>
      <c r="F66" s="1330"/>
      <c r="G66" s="1329"/>
      <c r="H66" s="1327"/>
      <c r="I66" s="1009"/>
      <c r="J66" s="1330"/>
      <c r="K66" s="752"/>
      <c r="L66" s="1328"/>
      <c r="M66" s="1271"/>
      <c r="N66" s="1271"/>
      <c r="O66" s="1271"/>
      <c r="P66" s="1539"/>
      <c r="Q66" s="1539"/>
    </row>
    <row r="67" spans="2:17" ht="96.75" customHeight="1">
      <c r="B67" s="353" t="s">
        <v>5138</v>
      </c>
      <c r="C67" s="1269"/>
      <c r="D67" s="1269"/>
      <c r="E67" s="1269"/>
      <c r="F67" s="1269"/>
      <c r="G67" s="1269"/>
      <c r="H67" s="1269"/>
      <c r="I67" s="1269"/>
      <c r="J67" s="1269"/>
      <c r="K67" s="1269"/>
      <c r="L67" s="1269"/>
      <c r="M67" s="1269"/>
      <c r="N67" s="1269"/>
      <c r="O67" s="1269"/>
      <c r="P67" s="1808"/>
      <c r="Q67" s="1809"/>
    </row>
    <row r="70" spans="2:17" ht="46.15" customHeight="1">
      <c r="B70" s="22" t="s">
        <v>17</v>
      </c>
      <c r="C70" s="22" t="s">
        <v>1064</v>
      </c>
      <c r="D70" s="1522" t="s">
        <v>79</v>
      </c>
      <c r="E70" s="1523"/>
    </row>
    <row r="71" spans="2:17" ht="46.9" customHeight="1">
      <c r="B71" s="217" t="s">
        <v>140</v>
      </c>
      <c r="C71" s="1271" t="s">
        <v>18</v>
      </c>
      <c r="D71" s="1567"/>
      <c r="E71" s="1567"/>
    </row>
    <row r="73" spans="2:17" ht="15.75" thickBot="1"/>
    <row r="74" spans="2:17" ht="27" thickBot="1">
      <c r="B74" s="1771" t="s">
        <v>141</v>
      </c>
      <c r="C74" s="1772"/>
      <c r="D74" s="1772"/>
      <c r="E74" s="1772"/>
      <c r="F74" s="1772"/>
      <c r="G74" s="1772"/>
      <c r="H74" s="1772"/>
      <c r="I74" s="1772"/>
      <c r="J74" s="1772"/>
      <c r="K74" s="1772"/>
      <c r="L74" s="1772"/>
      <c r="M74" s="1772"/>
      <c r="N74" s="1773"/>
      <c r="O74" s="1771"/>
      <c r="P74" s="1772"/>
    </row>
    <row r="76" spans="2:17" ht="15.75" thickBot="1"/>
    <row r="77" spans="2:17" ht="27" thickBot="1">
      <c r="B77" s="1771" t="s">
        <v>142</v>
      </c>
      <c r="C77" s="1772"/>
      <c r="D77" s="1772"/>
      <c r="E77" s="1772"/>
      <c r="F77" s="1772"/>
      <c r="G77" s="1772"/>
      <c r="H77" s="1772"/>
      <c r="I77" s="1772"/>
      <c r="J77" s="1772"/>
      <c r="K77" s="1772"/>
      <c r="L77" s="1772"/>
      <c r="M77" s="1772"/>
      <c r="N77" s="1773"/>
    </row>
    <row r="79" spans="2:17" ht="15.75" thickBot="1">
      <c r="M79" s="10"/>
      <c r="N79" s="10"/>
    </row>
    <row r="80" spans="2:17" s="248" customFormat="1" ht="109.5" customHeight="1">
      <c r="B80" s="11" t="s">
        <v>33</v>
      </c>
      <c r="C80" s="11" t="s">
        <v>34</v>
      </c>
      <c r="D80" s="11" t="s">
        <v>35</v>
      </c>
      <c r="E80" s="11" t="s">
        <v>36</v>
      </c>
      <c r="F80" s="11" t="s">
        <v>37</v>
      </c>
      <c r="G80" s="11" t="s">
        <v>38</v>
      </c>
      <c r="H80" s="11" t="s">
        <v>39</v>
      </c>
      <c r="I80" s="11" t="s">
        <v>40</v>
      </c>
      <c r="J80" s="11" t="s">
        <v>41</v>
      </c>
      <c r="K80" s="11" t="s">
        <v>42</v>
      </c>
      <c r="L80" s="11" t="s">
        <v>43</v>
      </c>
      <c r="M80" s="12" t="s">
        <v>44</v>
      </c>
      <c r="N80" s="11" t="s">
        <v>45</v>
      </c>
      <c r="O80" s="11" t="s">
        <v>46</v>
      </c>
      <c r="P80" s="13" t="s">
        <v>47</v>
      </c>
      <c r="Q80" s="13" t="s">
        <v>48</v>
      </c>
    </row>
    <row r="81" spans="1:26" s="1263" customFormat="1">
      <c r="A81" s="1311"/>
      <c r="B81" s="15" t="s">
        <v>2696</v>
      </c>
      <c r="C81" s="16"/>
      <c r="D81" s="15"/>
      <c r="E81" s="441"/>
      <c r="F81" s="281"/>
      <c r="G81" s="274"/>
      <c r="H81" s="275"/>
      <c r="I81" s="275"/>
      <c r="J81" s="276"/>
      <c r="K81" s="705"/>
      <c r="L81" s="276"/>
      <c r="M81" s="277"/>
      <c r="N81" s="277"/>
      <c r="O81" s="523"/>
      <c r="P81" s="523"/>
      <c r="Q81" s="323"/>
      <c r="R81" s="279"/>
      <c r="S81" s="279"/>
      <c r="T81" s="279"/>
      <c r="U81" s="279"/>
      <c r="V81" s="279"/>
      <c r="W81" s="279"/>
      <c r="X81" s="279"/>
      <c r="Y81" s="279"/>
      <c r="Z81" s="279"/>
    </row>
    <row r="82" spans="1:26" s="1263" customFormat="1">
      <c r="A82" s="1311"/>
      <c r="B82" s="17" t="s">
        <v>29</v>
      </c>
      <c r="C82" s="16"/>
      <c r="D82" s="15"/>
      <c r="E82" s="303"/>
      <c r="F82" s="281"/>
      <c r="G82" s="281"/>
      <c r="H82" s="281"/>
      <c r="I82" s="276"/>
      <c r="J82" s="276"/>
      <c r="K82" s="282">
        <f>SUM(K81:K81)</f>
        <v>0</v>
      </c>
      <c r="L82" s="282">
        <f>SUM(L81:L81)</f>
        <v>0</v>
      </c>
      <c r="M82" s="283">
        <f>SUM(M81:M81)</f>
        <v>0</v>
      </c>
      <c r="N82" s="282">
        <f>SUM(N81:N81)</f>
        <v>0</v>
      </c>
      <c r="O82" s="523"/>
      <c r="P82" s="523"/>
      <c r="Q82" s="18"/>
    </row>
    <row r="83" spans="1:26">
      <c r="B83" s="284"/>
      <c r="C83" s="284"/>
      <c r="D83" s="284"/>
      <c r="E83" s="285"/>
      <c r="F83" s="284"/>
      <c r="G83" s="284"/>
      <c r="H83" s="284"/>
      <c r="I83" s="284"/>
      <c r="J83" s="284"/>
      <c r="K83" s="284"/>
      <c r="L83" s="284"/>
      <c r="M83" s="284"/>
      <c r="N83" s="284"/>
      <c r="O83" s="284"/>
      <c r="P83" s="284"/>
    </row>
    <row r="84" spans="1:26" ht="18.75">
      <c r="B84" s="19" t="s">
        <v>156</v>
      </c>
      <c r="C84" s="304">
        <f>+K82</f>
        <v>0</v>
      </c>
      <c r="H84" s="287"/>
      <c r="I84" s="287"/>
      <c r="J84" s="287"/>
      <c r="K84" s="287"/>
      <c r="L84" s="287"/>
      <c r="M84" s="287"/>
      <c r="N84" s="284"/>
      <c r="O84" s="284"/>
      <c r="P84" s="284"/>
    </row>
    <row r="86" spans="1:26" ht="15.75" thickBot="1"/>
    <row r="87" spans="1:26" ht="37.15" customHeight="1" thickBot="1">
      <c r="B87" s="24" t="s">
        <v>157</v>
      </c>
      <c r="C87" s="25" t="s">
        <v>158</v>
      </c>
      <c r="D87" s="24" t="s">
        <v>28</v>
      </c>
      <c r="E87" s="25" t="s">
        <v>159</v>
      </c>
    </row>
    <row r="88" spans="1:26" ht="41.45" customHeight="1">
      <c r="B88" s="305" t="s">
        <v>160</v>
      </c>
      <c r="C88" s="306">
        <v>20</v>
      </c>
      <c r="D88" s="306">
        <v>0</v>
      </c>
      <c r="E88" s="1781">
        <f>+D88+D89+D90</f>
        <v>0</v>
      </c>
    </row>
    <row r="89" spans="1:26">
      <c r="B89" s="305" t="s">
        <v>161</v>
      </c>
      <c r="C89" s="1369">
        <v>30</v>
      </c>
      <c r="D89" s="1271">
        <v>0</v>
      </c>
      <c r="E89" s="1561"/>
    </row>
    <row r="90" spans="1:26" ht="15.75" thickBot="1">
      <c r="B90" s="305" t="s">
        <v>162</v>
      </c>
      <c r="C90" s="307">
        <v>40</v>
      </c>
      <c r="D90" s="307">
        <v>0</v>
      </c>
      <c r="E90" s="1782"/>
    </row>
    <row r="92" spans="1:26" ht="15.75" thickBot="1"/>
    <row r="93" spans="1:26" ht="27" thickBot="1">
      <c r="B93" s="1771" t="s">
        <v>163</v>
      </c>
      <c r="C93" s="1772"/>
      <c r="D93" s="1772"/>
      <c r="E93" s="1772"/>
      <c r="F93" s="1772"/>
      <c r="G93" s="1772"/>
      <c r="H93" s="1772"/>
      <c r="I93" s="1772"/>
      <c r="J93" s="1772"/>
      <c r="K93" s="1772"/>
      <c r="L93" s="1772"/>
      <c r="M93" s="1772"/>
      <c r="N93" s="1773"/>
    </row>
    <row r="95" spans="1:26" ht="76.5" customHeight="1">
      <c r="B95" s="1309" t="s">
        <v>88</v>
      </c>
      <c r="C95" s="1309" t="s">
        <v>89</v>
      </c>
      <c r="D95" s="1309" t="s">
        <v>90</v>
      </c>
      <c r="E95" s="1309" t="s">
        <v>91</v>
      </c>
      <c r="F95" s="1309" t="s">
        <v>92</v>
      </c>
      <c r="G95" s="1309" t="s">
        <v>93</v>
      </c>
      <c r="H95" s="1309" t="s">
        <v>94</v>
      </c>
      <c r="I95" s="1309" t="s">
        <v>95</v>
      </c>
      <c r="J95" s="1522" t="s">
        <v>96</v>
      </c>
      <c r="K95" s="1529"/>
      <c r="L95" s="1523"/>
      <c r="M95" s="1309" t="s">
        <v>97</v>
      </c>
      <c r="N95" s="1309" t="s">
        <v>992</v>
      </c>
      <c r="O95" s="1309" t="s">
        <v>993</v>
      </c>
      <c r="P95" s="1522" t="s">
        <v>79</v>
      </c>
      <c r="Q95" s="1523"/>
    </row>
    <row r="96" spans="1:26" ht="76.5" customHeight="1">
      <c r="B96" s="308" t="s">
        <v>1495</v>
      </c>
      <c r="C96" s="1329" t="s">
        <v>3632</v>
      </c>
      <c r="D96" s="1329" t="s">
        <v>5139</v>
      </c>
      <c r="E96" s="1330">
        <v>10261566</v>
      </c>
      <c r="F96" s="1329" t="s">
        <v>5140</v>
      </c>
      <c r="G96" s="1329" t="s">
        <v>1331</v>
      </c>
      <c r="H96" s="1327">
        <v>31962</v>
      </c>
      <c r="I96" s="1328" t="s">
        <v>5</v>
      </c>
      <c r="J96" s="1330" t="s">
        <v>1881</v>
      </c>
      <c r="K96" s="752" t="s">
        <v>1881</v>
      </c>
      <c r="L96" s="1328" t="s">
        <v>1881</v>
      </c>
      <c r="M96" s="1330" t="s">
        <v>18</v>
      </c>
      <c r="N96" s="1330" t="s">
        <v>19</v>
      </c>
      <c r="O96" s="1330" t="s">
        <v>18</v>
      </c>
      <c r="P96" s="1539" t="s">
        <v>5141</v>
      </c>
      <c r="Q96" s="1539"/>
    </row>
    <row r="97" spans="2:17" ht="76.5" customHeight="1">
      <c r="B97" s="308" t="s">
        <v>1075</v>
      </c>
      <c r="C97" s="1329" t="s">
        <v>3632</v>
      </c>
      <c r="D97" s="1329" t="s">
        <v>5142</v>
      </c>
      <c r="E97" s="1330">
        <v>29975730</v>
      </c>
      <c r="F97" s="1329" t="s">
        <v>5143</v>
      </c>
      <c r="G97" s="1329" t="s">
        <v>5144</v>
      </c>
      <c r="H97" s="1327">
        <v>40875</v>
      </c>
      <c r="I97" s="1328" t="s">
        <v>5</v>
      </c>
      <c r="J97" s="1328" t="s">
        <v>1881</v>
      </c>
      <c r="K97" s="1328" t="s">
        <v>1881</v>
      </c>
      <c r="L97" s="1328" t="s">
        <v>1881</v>
      </c>
      <c r="M97" s="1271" t="s">
        <v>18</v>
      </c>
      <c r="N97" s="1271" t="s">
        <v>19</v>
      </c>
      <c r="O97" s="1271" t="s">
        <v>18</v>
      </c>
      <c r="P97" s="1539" t="s">
        <v>5141</v>
      </c>
      <c r="Q97" s="1539"/>
    </row>
    <row r="98" spans="2:17" ht="76.5" customHeight="1">
      <c r="B98" s="308" t="s">
        <v>227</v>
      </c>
      <c r="C98" s="1329" t="s">
        <v>3632</v>
      </c>
      <c r="D98" s="1329" t="s">
        <v>5145</v>
      </c>
      <c r="E98" s="1330">
        <v>16760566</v>
      </c>
      <c r="F98" s="1329" t="s">
        <v>1497</v>
      </c>
      <c r="G98" s="308" t="s">
        <v>5146</v>
      </c>
      <c r="H98" s="1330" t="s">
        <v>1881</v>
      </c>
      <c r="I98" s="1330" t="s">
        <v>5147</v>
      </c>
      <c r="J98" s="1330" t="s">
        <v>1881</v>
      </c>
      <c r="K98" s="1330" t="s">
        <v>1881</v>
      </c>
      <c r="L98" s="1330" t="s">
        <v>1881</v>
      </c>
      <c r="M98" s="1330" t="s">
        <v>18</v>
      </c>
      <c r="N98" s="1330" t="s">
        <v>19</v>
      </c>
      <c r="O98" s="1330" t="s">
        <v>18</v>
      </c>
      <c r="P98" s="1539" t="s">
        <v>5148</v>
      </c>
      <c r="Q98" s="1539"/>
    </row>
    <row r="99" spans="2:17" ht="36.75" customHeight="1">
      <c r="B99" s="2022" t="s">
        <v>2971</v>
      </c>
      <c r="C99" s="2022"/>
      <c r="D99" s="2022"/>
      <c r="E99" s="2022"/>
      <c r="F99" s="2022"/>
      <c r="G99" s="2022"/>
      <c r="H99" s="778"/>
      <c r="I99" s="778"/>
      <c r="J99" s="778"/>
      <c r="K99" s="778"/>
      <c r="L99" s="778"/>
      <c r="M99" s="778"/>
      <c r="N99" s="778"/>
      <c r="O99" s="778"/>
      <c r="P99" s="1333"/>
      <c r="Q99" s="1333"/>
    </row>
    <row r="100" spans="2:17">
      <c r="B100" s="257"/>
      <c r="C100" s="257"/>
      <c r="D100" s="257"/>
      <c r="E100" s="257"/>
      <c r="F100" s="257"/>
      <c r="G100" s="257"/>
      <c r="H100" s="800"/>
      <c r="I100" s="257"/>
      <c r="J100" s="257"/>
      <c r="K100" s="801"/>
      <c r="L100" s="456"/>
      <c r="M100" s="257"/>
      <c r="N100" s="257"/>
      <c r="O100" s="257"/>
      <c r="P100" s="783"/>
      <c r="Q100" s="783"/>
    </row>
    <row r="101" spans="2:17" ht="15.75" thickBot="1"/>
    <row r="102" spans="2:17" ht="54" customHeight="1">
      <c r="B102" s="1283" t="s">
        <v>17</v>
      </c>
      <c r="C102" s="1283" t="s">
        <v>157</v>
      </c>
      <c r="D102" s="1309" t="s">
        <v>158</v>
      </c>
      <c r="E102" s="1283" t="s">
        <v>28</v>
      </c>
      <c r="F102" s="25" t="s">
        <v>228</v>
      </c>
      <c r="G102" s="26"/>
    </row>
    <row r="103" spans="2:17" ht="120.75" customHeight="1">
      <c r="B103" s="1783" t="s">
        <v>229</v>
      </c>
      <c r="C103" s="311" t="s">
        <v>230</v>
      </c>
      <c r="D103" s="1271">
        <v>25</v>
      </c>
      <c r="E103" s="1271"/>
      <c r="F103" s="1541">
        <f>+E103+E104+E105</f>
        <v>0</v>
      </c>
      <c r="G103" s="27"/>
    </row>
    <row r="104" spans="2:17" ht="76.150000000000006" customHeight="1">
      <c r="B104" s="1783"/>
      <c r="C104" s="311" t="s">
        <v>231</v>
      </c>
      <c r="D104" s="1253">
        <v>25</v>
      </c>
      <c r="E104" s="1271"/>
      <c r="F104" s="1542"/>
      <c r="G104" s="27"/>
    </row>
    <row r="105" spans="2:17" ht="69" customHeight="1">
      <c r="B105" s="1783"/>
      <c r="C105" s="311" t="s">
        <v>232</v>
      </c>
      <c r="D105" s="1271">
        <v>10</v>
      </c>
      <c r="E105" s="1271"/>
      <c r="F105" s="1543"/>
      <c r="G105" s="27"/>
    </row>
    <row r="106" spans="2:17">
      <c r="C106"/>
    </row>
    <row r="108" spans="2:17">
      <c r="B108" s="8" t="s">
        <v>233</v>
      </c>
    </row>
    <row r="111" spans="2:17">
      <c r="B111" s="264" t="s">
        <v>17</v>
      </c>
      <c r="C111" s="264" t="s">
        <v>27</v>
      </c>
      <c r="D111" s="1283" t="s">
        <v>28</v>
      </c>
      <c r="E111" s="1283" t="s">
        <v>29</v>
      </c>
    </row>
    <row r="112" spans="2:17" ht="28.5">
      <c r="B112" s="269" t="s">
        <v>1076</v>
      </c>
      <c r="C112" s="270">
        <v>40</v>
      </c>
      <c r="D112" s="1271">
        <f>+E88</f>
        <v>0</v>
      </c>
      <c r="E112" s="1560">
        <f>+D112+D113</f>
        <v>0</v>
      </c>
    </row>
    <row r="113" spans="2:5" ht="42.75">
      <c r="B113" s="269" t="s">
        <v>1077</v>
      </c>
      <c r="C113" s="270">
        <v>60</v>
      </c>
      <c r="D113" s="1271">
        <f>+F103</f>
        <v>0</v>
      </c>
      <c r="E113" s="1562"/>
    </row>
  </sheetData>
  <mergeCells count="38">
    <mergeCell ref="P97:Q97"/>
    <mergeCell ref="P98:Q98"/>
    <mergeCell ref="B99:G99"/>
    <mergeCell ref="B103:B105"/>
    <mergeCell ref="F103:F105"/>
    <mergeCell ref="E112:E113"/>
    <mergeCell ref="B77:N77"/>
    <mergeCell ref="E88:E90"/>
    <mergeCell ref="B93:N93"/>
    <mergeCell ref="J95:L95"/>
    <mergeCell ref="P95:Q95"/>
    <mergeCell ref="P96:Q96"/>
    <mergeCell ref="P66:Q66"/>
    <mergeCell ref="P67:Q67"/>
    <mergeCell ref="D70:E70"/>
    <mergeCell ref="D71:E71"/>
    <mergeCell ref="B74:N74"/>
    <mergeCell ref="O74:P74"/>
    <mergeCell ref="J65:L65"/>
    <mergeCell ref="P65:Q65"/>
    <mergeCell ref="C10:E10"/>
    <mergeCell ref="B14:C15"/>
    <mergeCell ref="B16:C16"/>
    <mergeCell ref="E35:E36"/>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list" allowBlank="1" showInputMessage="1" showErrorMessage="1" sqref="WVE983029 A65525 IS65525 SO65525 ACK65525 AMG65525 AWC65525 BFY65525 BPU65525 BZQ65525 CJM65525 CTI65525 DDE65525 DNA65525 DWW65525 EGS65525 EQO65525 FAK65525 FKG65525 FUC65525 GDY65525 GNU65525 GXQ65525 HHM65525 HRI65525 IBE65525 ILA65525 IUW65525 JES65525 JOO65525 JYK65525 KIG65525 KSC65525 LBY65525 LLU65525 LVQ65525 MFM65525 MPI65525 MZE65525 NJA65525 NSW65525 OCS65525 OMO65525 OWK65525 PGG65525 PQC65525 PZY65525 QJU65525 QTQ65525 RDM65525 RNI65525 RXE65525 SHA65525 SQW65525 TAS65525 TKO65525 TUK65525 UEG65525 UOC65525 UXY65525 VHU65525 VRQ65525 WBM65525 WLI65525 WVE65525 A131061 IS131061 SO131061 ACK131061 AMG131061 AWC131061 BFY131061 BPU131061 BZQ131061 CJM131061 CTI131061 DDE131061 DNA131061 DWW131061 EGS131061 EQO131061 FAK131061 FKG131061 FUC131061 GDY131061 GNU131061 GXQ131061 HHM131061 HRI131061 IBE131061 ILA131061 IUW131061 JES131061 JOO131061 JYK131061 KIG131061 KSC131061 LBY131061 LLU131061 LVQ131061 MFM131061 MPI131061 MZE131061 NJA131061 NSW131061 OCS131061 OMO131061 OWK131061 PGG131061 PQC131061 PZY131061 QJU131061 QTQ131061 RDM131061 RNI131061 RXE131061 SHA131061 SQW131061 TAS131061 TKO131061 TUK131061 UEG131061 UOC131061 UXY131061 VHU131061 VRQ131061 WBM131061 WLI131061 WVE131061 A196597 IS196597 SO196597 ACK196597 AMG196597 AWC196597 BFY196597 BPU196597 BZQ196597 CJM196597 CTI196597 DDE196597 DNA196597 DWW196597 EGS196597 EQO196597 FAK196597 FKG196597 FUC196597 GDY196597 GNU196597 GXQ196597 HHM196597 HRI196597 IBE196597 ILA196597 IUW196597 JES196597 JOO196597 JYK196597 KIG196597 KSC196597 LBY196597 LLU196597 LVQ196597 MFM196597 MPI196597 MZE196597 NJA196597 NSW196597 OCS196597 OMO196597 OWK196597 PGG196597 PQC196597 PZY196597 QJU196597 QTQ196597 RDM196597 RNI196597 RXE196597 SHA196597 SQW196597 TAS196597 TKO196597 TUK196597 UEG196597 UOC196597 UXY196597 VHU196597 VRQ196597 WBM196597 WLI196597 WVE196597 A262133 IS262133 SO262133 ACK262133 AMG262133 AWC262133 BFY262133 BPU262133 BZQ262133 CJM262133 CTI262133 DDE262133 DNA262133 DWW262133 EGS262133 EQO262133 FAK262133 FKG262133 FUC262133 GDY262133 GNU262133 GXQ262133 HHM262133 HRI262133 IBE262133 ILA262133 IUW262133 JES262133 JOO262133 JYK262133 KIG262133 KSC262133 LBY262133 LLU262133 LVQ262133 MFM262133 MPI262133 MZE262133 NJA262133 NSW262133 OCS262133 OMO262133 OWK262133 PGG262133 PQC262133 PZY262133 QJU262133 QTQ262133 RDM262133 RNI262133 RXE262133 SHA262133 SQW262133 TAS262133 TKO262133 TUK262133 UEG262133 UOC262133 UXY262133 VHU262133 VRQ262133 WBM262133 WLI262133 WVE262133 A327669 IS327669 SO327669 ACK327669 AMG327669 AWC327669 BFY327669 BPU327669 BZQ327669 CJM327669 CTI327669 DDE327669 DNA327669 DWW327669 EGS327669 EQO327669 FAK327669 FKG327669 FUC327669 GDY327669 GNU327669 GXQ327669 HHM327669 HRI327669 IBE327669 ILA327669 IUW327669 JES327669 JOO327669 JYK327669 KIG327669 KSC327669 LBY327669 LLU327669 LVQ327669 MFM327669 MPI327669 MZE327669 NJA327669 NSW327669 OCS327669 OMO327669 OWK327669 PGG327669 PQC327669 PZY327669 QJU327669 QTQ327669 RDM327669 RNI327669 RXE327669 SHA327669 SQW327669 TAS327669 TKO327669 TUK327669 UEG327669 UOC327669 UXY327669 VHU327669 VRQ327669 WBM327669 WLI327669 WVE327669 A393205 IS393205 SO393205 ACK393205 AMG393205 AWC393205 BFY393205 BPU393205 BZQ393205 CJM393205 CTI393205 DDE393205 DNA393205 DWW393205 EGS393205 EQO393205 FAK393205 FKG393205 FUC393205 GDY393205 GNU393205 GXQ393205 HHM393205 HRI393205 IBE393205 ILA393205 IUW393205 JES393205 JOO393205 JYK393205 KIG393205 KSC393205 LBY393205 LLU393205 LVQ393205 MFM393205 MPI393205 MZE393205 NJA393205 NSW393205 OCS393205 OMO393205 OWK393205 PGG393205 PQC393205 PZY393205 QJU393205 QTQ393205 RDM393205 RNI393205 RXE393205 SHA393205 SQW393205 TAS393205 TKO393205 TUK393205 UEG393205 UOC393205 UXY393205 VHU393205 VRQ393205 WBM393205 WLI393205 WVE393205 A458741 IS458741 SO458741 ACK458741 AMG458741 AWC458741 BFY458741 BPU458741 BZQ458741 CJM458741 CTI458741 DDE458741 DNA458741 DWW458741 EGS458741 EQO458741 FAK458741 FKG458741 FUC458741 GDY458741 GNU458741 GXQ458741 HHM458741 HRI458741 IBE458741 ILA458741 IUW458741 JES458741 JOO458741 JYK458741 KIG458741 KSC458741 LBY458741 LLU458741 LVQ458741 MFM458741 MPI458741 MZE458741 NJA458741 NSW458741 OCS458741 OMO458741 OWK458741 PGG458741 PQC458741 PZY458741 QJU458741 QTQ458741 RDM458741 RNI458741 RXE458741 SHA458741 SQW458741 TAS458741 TKO458741 TUK458741 UEG458741 UOC458741 UXY458741 VHU458741 VRQ458741 WBM458741 WLI458741 WVE458741 A524277 IS524277 SO524277 ACK524277 AMG524277 AWC524277 BFY524277 BPU524277 BZQ524277 CJM524277 CTI524277 DDE524277 DNA524277 DWW524277 EGS524277 EQO524277 FAK524277 FKG524277 FUC524277 GDY524277 GNU524277 GXQ524277 HHM524277 HRI524277 IBE524277 ILA524277 IUW524277 JES524277 JOO524277 JYK524277 KIG524277 KSC524277 LBY524277 LLU524277 LVQ524277 MFM524277 MPI524277 MZE524277 NJA524277 NSW524277 OCS524277 OMO524277 OWK524277 PGG524277 PQC524277 PZY524277 QJU524277 QTQ524277 RDM524277 RNI524277 RXE524277 SHA524277 SQW524277 TAS524277 TKO524277 TUK524277 UEG524277 UOC524277 UXY524277 VHU524277 VRQ524277 WBM524277 WLI524277 WVE524277 A589813 IS589813 SO589813 ACK589813 AMG589813 AWC589813 BFY589813 BPU589813 BZQ589813 CJM589813 CTI589813 DDE589813 DNA589813 DWW589813 EGS589813 EQO589813 FAK589813 FKG589813 FUC589813 GDY589813 GNU589813 GXQ589813 HHM589813 HRI589813 IBE589813 ILA589813 IUW589813 JES589813 JOO589813 JYK589813 KIG589813 KSC589813 LBY589813 LLU589813 LVQ589813 MFM589813 MPI589813 MZE589813 NJA589813 NSW589813 OCS589813 OMO589813 OWK589813 PGG589813 PQC589813 PZY589813 QJU589813 QTQ589813 RDM589813 RNI589813 RXE589813 SHA589813 SQW589813 TAS589813 TKO589813 TUK589813 UEG589813 UOC589813 UXY589813 VHU589813 VRQ589813 WBM589813 WLI589813 WVE589813 A655349 IS655349 SO655349 ACK655349 AMG655349 AWC655349 BFY655349 BPU655349 BZQ655349 CJM655349 CTI655349 DDE655349 DNA655349 DWW655349 EGS655349 EQO655349 FAK655349 FKG655349 FUC655349 GDY655349 GNU655349 GXQ655349 HHM655349 HRI655349 IBE655349 ILA655349 IUW655349 JES655349 JOO655349 JYK655349 KIG655349 KSC655349 LBY655349 LLU655349 LVQ655349 MFM655349 MPI655349 MZE655349 NJA655349 NSW655349 OCS655349 OMO655349 OWK655349 PGG655349 PQC655349 PZY655349 QJU655349 QTQ655349 RDM655349 RNI655349 RXE655349 SHA655349 SQW655349 TAS655349 TKO655349 TUK655349 UEG655349 UOC655349 UXY655349 VHU655349 VRQ655349 WBM655349 WLI655349 WVE655349 A720885 IS720885 SO720885 ACK720885 AMG720885 AWC720885 BFY720885 BPU720885 BZQ720885 CJM720885 CTI720885 DDE720885 DNA720885 DWW720885 EGS720885 EQO720885 FAK720885 FKG720885 FUC720885 GDY720885 GNU720885 GXQ720885 HHM720885 HRI720885 IBE720885 ILA720885 IUW720885 JES720885 JOO720885 JYK720885 KIG720885 KSC720885 LBY720885 LLU720885 LVQ720885 MFM720885 MPI720885 MZE720885 NJA720885 NSW720885 OCS720885 OMO720885 OWK720885 PGG720885 PQC720885 PZY720885 QJU720885 QTQ720885 RDM720885 RNI720885 RXE720885 SHA720885 SQW720885 TAS720885 TKO720885 TUK720885 UEG720885 UOC720885 UXY720885 VHU720885 VRQ720885 WBM720885 WLI720885 WVE720885 A786421 IS786421 SO786421 ACK786421 AMG786421 AWC786421 BFY786421 BPU786421 BZQ786421 CJM786421 CTI786421 DDE786421 DNA786421 DWW786421 EGS786421 EQO786421 FAK786421 FKG786421 FUC786421 GDY786421 GNU786421 GXQ786421 HHM786421 HRI786421 IBE786421 ILA786421 IUW786421 JES786421 JOO786421 JYK786421 KIG786421 KSC786421 LBY786421 LLU786421 LVQ786421 MFM786421 MPI786421 MZE786421 NJA786421 NSW786421 OCS786421 OMO786421 OWK786421 PGG786421 PQC786421 PZY786421 QJU786421 QTQ786421 RDM786421 RNI786421 RXE786421 SHA786421 SQW786421 TAS786421 TKO786421 TUK786421 UEG786421 UOC786421 UXY786421 VHU786421 VRQ786421 WBM786421 WLI786421 WVE786421 A851957 IS851957 SO851957 ACK851957 AMG851957 AWC851957 BFY851957 BPU851957 BZQ851957 CJM851957 CTI851957 DDE851957 DNA851957 DWW851957 EGS851957 EQO851957 FAK851957 FKG851957 FUC851957 GDY851957 GNU851957 GXQ851957 HHM851957 HRI851957 IBE851957 ILA851957 IUW851957 JES851957 JOO851957 JYK851957 KIG851957 KSC851957 LBY851957 LLU851957 LVQ851957 MFM851957 MPI851957 MZE851957 NJA851957 NSW851957 OCS851957 OMO851957 OWK851957 PGG851957 PQC851957 PZY851957 QJU851957 QTQ851957 RDM851957 RNI851957 RXE851957 SHA851957 SQW851957 TAS851957 TKO851957 TUK851957 UEG851957 UOC851957 UXY851957 VHU851957 VRQ851957 WBM851957 WLI851957 WVE851957 A917493 IS917493 SO917493 ACK917493 AMG917493 AWC917493 BFY917493 BPU917493 BZQ917493 CJM917493 CTI917493 DDE917493 DNA917493 DWW917493 EGS917493 EQO917493 FAK917493 FKG917493 FUC917493 GDY917493 GNU917493 GXQ917493 HHM917493 HRI917493 IBE917493 ILA917493 IUW917493 JES917493 JOO917493 JYK917493 KIG917493 KSC917493 LBY917493 LLU917493 LVQ917493 MFM917493 MPI917493 MZE917493 NJA917493 NSW917493 OCS917493 OMO917493 OWK917493 PGG917493 PQC917493 PZY917493 QJU917493 QTQ917493 RDM917493 RNI917493 RXE917493 SHA917493 SQW917493 TAS917493 TKO917493 TUK917493 UEG917493 UOC917493 UXY917493 VHU917493 VRQ917493 WBM917493 WLI917493 WVE917493 A983029 IS983029 SO983029 ACK983029 AMG983029 AWC983029 BFY983029 BPU983029 BZQ983029 CJM983029 CTI983029 DDE983029 DNA983029 DWW983029 EGS983029 EQO983029 FAK983029 FKG983029 FUC983029 GDY983029 GNU983029 GXQ983029 HHM983029 HRI983029 IBE983029 ILA983029 IUW983029 JES983029 JOO983029 JYK983029 KIG983029 KSC983029 LBY983029 LLU983029 LVQ983029 MFM983029 MPI983029 MZE983029 NJA983029 NSW983029 OCS983029 OMO983029 OWK983029 PGG983029 PQC983029 PZY983029 QJU983029 QTQ983029 RDM983029 RNI983029 RXE983029 SHA983029 SQW983029 TAS983029 TKO983029 TUK983029 UEG983029 UOC983029 UXY983029 VHU983029 VRQ983029 WBM983029 WLI983029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29 WLL983029 C65525 IV65525 SR65525 ACN65525 AMJ65525 AWF65525 BGB65525 BPX65525 BZT65525 CJP65525 CTL65525 DDH65525 DND65525 DWZ65525 EGV65525 EQR65525 FAN65525 FKJ65525 FUF65525 GEB65525 GNX65525 GXT65525 HHP65525 HRL65525 IBH65525 ILD65525 IUZ65525 JEV65525 JOR65525 JYN65525 KIJ65525 KSF65525 LCB65525 LLX65525 LVT65525 MFP65525 MPL65525 MZH65525 NJD65525 NSZ65525 OCV65525 OMR65525 OWN65525 PGJ65525 PQF65525 QAB65525 QJX65525 QTT65525 RDP65525 RNL65525 RXH65525 SHD65525 SQZ65525 TAV65525 TKR65525 TUN65525 UEJ65525 UOF65525 UYB65525 VHX65525 VRT65525 WBP65525 WLL65525 WVH65525 C131061 IV131061 SR131061 ACN131061 AMJ131061 AWF131061 BGB131061 BPX131061 BZT131061 CJP131061 CTL131061 DDH131061 DND131061 DWZ131061 EGV131061 EQR131061 FAN131061 FKJ131061 FUF131061 GEB131061 GNX131061 GXT131061 HHP131061 HRL131061 IBH131061 ILD131061 IUZ131061 JEV131061 JOR131061 JYN131061 KIJ131061 KSF131061 LCB131061 LLX131061 LVT131061 MFP131061 MPL131061 MZH131061 NJD131061 NSZ131061 OCV131061 OMR131061 OWN131061 PGJ131061 PQF131061 QAB131061 QJX131061 QTT131061 RDP131061 RNL131061 RXH131061 SHD131061 SQZ131061 TAV131061 TKR131061 TUN131061 UEJ131061 UOF131061 UYB131061 VHX131061 VRT131061 WBP131061 WLL131061 WVH131061 C196597 IV196597 SR196597 ACN196597 AMJ196597 AWF196597 BGB196597 BPX196597 BZT196597 CJP196597 CTL196597 DDH196597 DND196597 DWZ196597 EGV196597 EQR196597 FAN196597 FKJ196597 FUF196597 GEB196597 GNX196597 GXT196597 HHP196597 HRL196597 IBH196597 ILD196597 IUZ196597 JEV196597 JOR196597 JYN196597 KIJ196597 KSF196597 LCB196597 LLX196597 LVT196597 MFP196597 MPL196597 MZH196597 NJD196597 NSZ196597 OCV196597 OMR196597 OWN196597 PGJ196597 PQF196597 QAB196597 QJX196597 QTT196597 RDP196597 RNL196597 RXH196597 SHD196597 SQZ196597 TAV196597 TKR196597 TUN196597 UEJ196597 UOF196597 UYB196597 VHX196597 VRT196597 WBP196597 WLL196597 WVH196597 C262133 IV262133 SR262133 ACN262133 AMJ262133 AWF262133 BGB262133 BPX262133 BZT262133 CJP262133 CTL262133 DDH262133 DND262133 DWZ262133 EGV262133 EQR262133 FAN262133 FKJ262133 FUF262133 GEB262133 GNX262133 GXT262133 HHP262133 HRL262133 IBH262133 ILD262133 IUZ262133 JEV262133 JOR262133 JYN262133 KIJ262133 KSF262133 LCB262133 LLX262133 LVT262133 MFP262133 MPL262133 MZH262133 NJD262133 NSZ262133 OCV262133 OMR262133 OWN262133 PGJ262133 PQF262133 QAB262133 QJX262133 QTT262133 RDP262133 RNL262133 RXH262133 SHD262133 SQZ262133 TAV262133 TKR262133 TUN262133 UEJ262133 UOF262133 UYB262133 VHX262133 VRT262133 WBP262133 WLL262133 WVH262133 C327669 IV327669 SR327669 ACN327669 AMJ327669 AWF327669 BGB327669 BPX327669 BZT327669 CJP327669 CTL327669 DDH327669 DND327669 DWZ327669 EGV327669 EQR327669 FAN327669 FKJ327669 FUF327669 GEB327669 GNX327669 GXT327669 HHP327669 HRL327669 IBH327669 ILD327669 IUZ327669 JEV327669 JOR327669 JYN327669 KIJ327669 KSF327669 LCB327669 LLX327669 LVT327669 MFP327669 MPL327669 MZH327669 NJD327669 NSZ327669 OCV327669 OMR327669 OWN327669 PGJ327669 PQF327669 QAB327669 QJX327669 QTT327669 RDP327669 RNL327669 RXH327669 SHD327669 SQZ327669 TAV327669 TKR327669 TUN327669 UEJ327669 UOF327669 UYB327669 VHX327669 VRT327669 WBP327669 WLL327669 WVH327669 C393205 IV393205 SR393205 ACN393205 AMJ393205 AWF393205 BGB393205 BPX393205 BZT393205 CJP393205 CTL393205 DDH393205 DND393205 DWZ393205 EGV393205 EQR393205 FAN393205 FKJ393205 FUF393205 GEB393205 GNX393205 GXT393205 HHP393205 HRL393205 IBH393205 ILD393205 IUZ393205 JEV393205 JOR393205 JYN393205 KIJ393205 KSF393205 LCB393205 LLX393205 LVT393205 MFP393205 MPL393205 MZH393205 NJD393205 NSZ393205 OCV393205 OMR393205 OWN393205 PGJ393205 PQF393205 QAB393205 QJX393205 QTT393205 RDP393205 RNL393205 RXH393205 SHD393205 SQZ393205 TAV393205 TKR393205 TUN393205 UEJ393205 UOF393205 UYB393205 VHX393205 VRT393205 WBP393205 WLL393205 WVH393205 C458741 IV458741 SR458741 ACN458741 AMJ458741 AWF458741 BGB458741 BPX458741 BZT458741 CJP458741 CTL458741 DDH458741 DND458741 DWZ458741 EGV458741 EQR458741 FAN458741 FKJ458741 FUF458741 GEB458741 GNX458741 GXT458741 HHP458741 HRL458741 IBH458741 ILD458741 IUZ458741 JEV458741 JOR458741 JYN458741 KIJ458741 KSF458741 LCB458741 LLX458741 LVT458741 MFP458741 MPL458741 MZH458741 NJD458741 NSZ458741 OCV458741 OMR458741 OWN458741 PGJ458741 PQF458741 QAB458741 QJX458741 QTT458741 RDP458741 RNL458741 RXH458741 SHD458741 SQZ458741 TAV458741 TKR458741 TUN458741 UEJ458741 UOF458741 UYB458741 VHX458741 VRT458741 WBP458741 WLL458741 WVH458741 C524277 IV524277 SR524277 ACN524277 AMJ524277 AWF524277 BGB524277 BPX524277 BZT524277 CJP524277 CTL524277 DDH524277 DND524277 DWZ524277 EGV524277 EQR524277 FAN524277 FKJ524277 FUF524277 GEB524277 GNX524277 GXT524277 HHP524277 HRL524277 IBH524277 ILD524277 IUZ524277 JEV524277 JOR524277 JYN524277 KIJ524277 KSF524277 LCB524277 LLX524277 LVT524277 MFP524277 MPL524277 MZH524277 NJD524277 NSZ524277 OCV524277 OMR524277 OWN524277 PGJ524277 PQF524277 QAB524277 QJX524277 QTT524277 RDP524277 RNL524277 RXH524277 SHD524277 SQZ524277 TAV524277 TKR524277 TUN524277 UEJ524277 UOF524277 UYB524277 VHX524277 VRT524277 WBP524277 WLL524277 WVH524277 C589813 IV589813 SR589813 ACN589813 AMJ589813 AWF589813 BGB589813 BPX589813 BZT589813 CJP589813 CTL589813 DDH589813 DND589813 DWZ589813 EGV589813 EQR589813 FAN589813 FKJ589813 FUF589813 GEB589813 GNX589813 GXT589813 HHP589813 HRL589813 IBH589813 ILD589813 IUZ589813 JEV589813 JOR589813 JYN589813 KIJ589813 KSF589813 LCB589813 LLX589813 LVT589813 MFP589813 MPL589813 MZH589813 NJD589813 NSZ589813 OCV589813 OMR589813 OWN589813 PGJ589813 PQF589813 QAB589813 QJX589813 QTT589813 RDP589813 RNL589813 RXH589813 SHD589813 SQZ589813 TAV589813 TKR589813 TUN589813 UEJ589813 UOF589813 UYB589813 VHX589813 VRT589813 WBP589813 WLL589813 WVH589813 C655349 IV655349 SR655349 ACN655349 AMJ655349 AWF655349 BGB655349 BPX655349 BZT655349 CJP655349 CTL655349 DDH655349 DND655349 DWZ655349 EGV655349 EQR655349 FAN655349 FKJ655349 FUF655349 GEB655349 GNX655349 GXT655349 HHP655349 HRL655349 IBH655349 ILD655349 IUZ655349 JEV655349 JOR655349 JYN655349 KIJ655349 KSF655349 LCB655349 LLX655349 LVT655349 MFP655349 MPL655349 MZH655349 NJD655349 NSZ655349 OCV655349 OMR655349 OWN655349 PGJ655349 PQF655349 QAB655349 QJX655349 QTT655349 RDP655349 RNL655349 RXH655349 SHD655349 SQZ655349 TAV655349 TKR655349 TUN655349 UEJ655349 UOF655349 UYB655349 VHX655349 VRT655349 WBP655349 WLL655349 WVH655349 C720885 IV720885 SR720885 ACN720885 AMJ720885 AWF720885 BGB720885 BPX720885 BZT720885 CJP720885 CTL720885 DDH720885 DND720885 DWZ720885 EGV720885 EQR720885 FAN720885 FKJ720885 FUF720885 GEB720885 GNX720885 GXT720885 HHP720885 HRL720885 IBH720885 ILD720885 IUZ720885 JEV720885 JOR720885 JYN720885 KIJ720885 KSF720885 LCB720885 LLX720885 LVT720885 MFP720885 MPL720885 MZH720885 NJD720885 NSZ720885 OCV720885 OMR720885 OWN720885 PGJ720885 PQF720885 QAB720885 QJX720885 QTT720885 RDP720885 RNL720885 RXH720885 SHD720885 SQZ720885 TAV720885 TKR720885 TUN720885 UEJ720885 UOF720885 UYB720885 VHX720885 VRT720885 WBP720885 WLL720885 WVH720885 C786421 IV786421 SR786421 ACN786421 AMJ786421 AWF786421 BGB786421 BPX786421 BZT786421 CJP786421 CTL786421 DDH786421 DND786421 DWZ786421 EGV786421 EQR786421 FAN786421 FKJ786421 FUF786421 GEB786421 GNX786421 GXT786421 HHP786421 HRL786421 IBH786421 ILD786421 IUZ786421 JEV786421 JOR786421 JYN786421 KIJ786421 KSF786421 LCB786421 LLX786421 LVT786421 MFP786421 MPL786421 MZH786421 NJD786421 NSZ786421 OCV786421 OMR786421 OWN786421 PGJ786421 PQF786421 QAB786421 QJX786421 QTT786421 RDP786421 RNL786421 RXH786421 SHD786421 SQZ786421 TAV786421 TKR786421 TUN786421 UEJ786421 UOF786421 UYB786421 VHX786421 VRT786421 WBP786421 WLL786421 WVH786421 C851957 IV851957 SR851957 ACN851957 AMJ851957 AWF851957 BGB851957 BPX851957 BZT851957 CJP851957 CTL851957 DDH851957 DND851957 DWZ851957 EGV851957 EQR851957 FAN851957 FKJ851957 FUF851957 GEB851957 GNX851957 GXT851957 HHP851957 HRL851957 IBH851957 ILD851957 IUZ851957 JEV851957 JOR851957 JYN851957 KIJ851957 KSF851957 LCB851957 LLX851957 LVT851957 MFP851957 MPL851957 MZH851957 NJD851957 NSZ851957 OCV851957 OMR851957 OWN851957 PGJ851957 PQF851957 QAB851957 QJX851957 QTT851957 RDP851957 RNL851957 RXH851957 SHD851957 SQZ851957 TAV851957 TKR851957 TUN851957 UEJ851957 UOF851957 UYB851957 VHX851957 VRT851957 WBP851957 WLL851957 WVH851957 C917493 IV917493 SR917493 ACN917493 AMJ917493 AWF917493 BGB917493 BPX917493 BZT917493 CJP917493 CTL917493 DDH917493 DND917493 DWZ917493 EGV917493 EQR917493 FAN917493 FKJ917493 FUF917493 GEB917493 GNX917493 GXT917493 HHP917493 HRL917493 IBH917493 ILD917493 IUZ917493 JEV917493 JOR917493 JYN917493 KIJ917493 KSF917493 LCB917493 LLX917493 LVT917493 MFP917493 MPL917493 MZH917493 NJD917493 NSZ917493 OCV917493 OMR917493 OWN917493 PGJ917493 PQF917493 QAB917493 QJX917493 QTT917493 RDP917493 RNL917493 RXH917493 SHD917493 SQZ917493 TAV917493 TKR917493 TUN917493 UEJ917493 UOF917493 UYB917493 VHX917493 VRT917493 WBP917493 WLL917493 WVH917493 C983029 IV983029 SR983029 ACN983029 AMJ983029 AWF983029 BGB983029 BPX983029 BZT983029 CJP983029 CTL983029 DDH983029 DND983029 DWZ983029 EGV983029 EQR983029 FAN983029 FKJ983029 FUF983029 GEB983029 GNX983029 GXT983029 HHP983029 HRL983029 IBH983029 ILD983029 IUZ983029 JEV983029 JOR983029 JYN983029 KIJ983029 KSF983029 LCB983029 LLX983029 LVT983029 MFP983029 MPL983029 MZH983029 NJD983029 NSZ983029 OCV983029 OMR983029 OWN983029 PGJ983029 PQF983029 QAB983029 QJX983029 QTT983029 RDP983029 RNL983029 RXH983029 SHD983029 SQZ983029 TAV983029 TKR983029 TUN983029 UEJ983029 UOF983029 UYB983029 VHX983029 VRT983029 WBP983029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3"/>
  <sheetViews>
    <sheetView topLeftCell="A7" zoomScale="70" zoomScaleNormal="70" workbookViewId="0">
      <selection activeCell="L45" sqref="L45"/>
    </sheetView>
  </sheetViews>
  <sheetFormatPr baseColWidth="10" defaultRowHeight="15"/>
  <cols>
    <col min="1" max="1" width="3.140625" style="28" bestFit="1" customWidth="1"/>
    <col min="2" max="2" width="102.7109375" style="28" bestFit="1" customWidth="1"/>
    <col min="3" max="3" width="33.5703125" style="39" customWidth="1"/>
    <col min="4" max="4" width="26.7109375" style="28" customWidth="1"/>
    <col min="5" max="5" width="25" style="838" customWidth="1"/>
    <col min="6" max="6" width="29.7109375" style="1010" customWidth="1"/>
    <col min="7" max="7" width="29.7109375" style="566" customWidth="1"/>
    <col min="8" max="8" width="24.5703125" style="1011" customWidth="1"/>
    <col min="9" max="9" width="22.85546875" style="838" customWidth="1"/>
    <col min="10" max="10" width="23.5703125" style="1010" customWidth="1"/>
    <col min="11" max="11" width="14.7109375" style="1010" bestFit="1" customWidth="1"/>
    <col min="12" max="12" width="20.140625" style="1010" customWidth="1"/>
    <col min="13" max="13" width="18.7109375" style="1010" customWidth="1"/>
    <col min="14" max="14" width="22.140625" style="1010" customWidth="1"/>
    <col min="15" max="15" width="26.140625" style="1010" customWidth="1"/>
    <col min="16" max="16" width="19.5703125" style="1010" bestFit="1" customWidth="1"/>
    <col min="17" max="17" width="27.42578125" style="1010"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1:16">
      <c r="B2" s="1505" t="s">
        <v>0</v>
      </c>
      <c r="C2" s="1506"/>
      <c r="D2" s="1506"/>
      <c r="E2" s="1506"/>
      <c r="F2" s="1506"/>
      <c r="G2" s="1506"/>
      <c r="H2" s="1506"/>
      <c r="I2" s="1506"/>
      <c r="J2" s="1506"/>
      <c r="K2" s="1506"/>
      <c r="L2" s="1506"/>
      <c r="M2" s="1506"/>
      <c r="N2" s="1506"/>
      <c r="O2" s="1506"/>
      <c r="P2" s="1506"/>
    </row>
    <row r="4" spans="1:16">
      <c r="B4" s="1505" t="s">
        <v>1</v>
      </c>
      <c r="C4" s="1506"/>
      <c r="D4" s="1506"/>
      <c r="E4" s="1506"/>
      <c r="F4" s="1506"/>
      <c r="G4" s="1506"/>
      <c r="H4" s="1506"/>
      <c r="I4" s="1506"/>
      <c r="J4" s="1506"/>
      <c r="K4" s="1506"/>
      <c r="L4" s="1506"/>
      <c r="M4" s="1506"/>
      <c r="N4" s="1506"/>
      <c r="O4" s="1506"/>
      <c r="P4" s="1506"/>
    </row>
    <row r="5" spans="1:16" ht="15.75" thickBot="1"/>
    <row r="6" spans="1:16" ht="15.75" thickBot="1">
      <c r="B6" s="116" t="s">
        <v>2</v>
      </c>
      <c r="C6" s="1507" t="s">
        <v>5149</v>
      </c>
      <c r="D6" s="1507"/>
      <c r="E6" s="1507"/>
      <c r="F6" s="1507"/>
      <c r="G6" s="1507"/>
      <c r="H6" s="1507"/>
      <c r="I6" s="1507"/>
      <c r="J6" s="1507"/>
      <c r="K6" s="1507"/>
      <c r="L6" s="1507"/>
      <c r="M6" s="1507"/>
      <c r="N6" s="1508"/>
    </row>
    <row r="7" spans="1:16" ht="15.75" thickBot="1">
      <c r="B7" s="116" t="s">
        <v>4</v>
      </c>
      <c r="C7" s="1503" t="s">
        <v>5150</v>
      </c>
      <c r="D7" s="1503"/>
      <c r="E7" s="1503"/>
      <c r="F7" s="1503"/>
      <c r="G7" s="1503"/>
      <c r="H7" s="1503"/>
      <c r="I7" s="1503"/>
      <c r="J7" s="1503"/>
      <c r="K7" s="1503"/>
      <c r="L7" s="1503"/>
      <c r="M7" s="1503"/>
      <c r="N7" s="1504"/>
    </row>
    <row r="8" spans="1:16" ht="15.75" thickBot="1">
      <c r="B8" s="116" t="s">
        <v>6</v>
      </c>
      <c r="C8" s="1503" t="s">
        <v>5151</v>
      </c>
      <c r="D8" s="1503"/>
      <c r="E8" s="1503"/>
      <c r="F8" s="1503"/>
      <c r="G8" s="1503"/>
      <c r="H8" s="1503"/>
      <c r="I8" s="1503"/>
      <c r="J8" s="1503"/>
      <c r="K8" s="1503"/>
      <c r="L8" s="1503"/>
      <c r="M8" s="1503"/>
      <c r="N8" s="1504"/>
    </row>
    <row r="9" spans="1:16" ht="15.75" thickBot="1">
      <c r="B9" s="116" t="s">
        <v>238</v>
      </c>
      <c r="C9" s="1514">
        <v>40</v>
      </c>
      <c r="D9" s="1514"/>
      <c r="E9" s="1515"/>
      <c r="F9" s="1012"/>
      <c r="G9" s="1267"/>
      <c r="H9" s="1013"/>
      <c r="I9" s="1014"/>
      <c r="J9" s="1012"/>
      <c r="K9" s="1012"/>
      <c r="L9" s="1012"/>
      <c r="M9" s="1012"/>
      <c r="N9" s="1015"/>
    </row>
    <row r="10" spans="1:16" ht="15.75" thickBot="1">
      <c r="B10" s="117" t="s">
        <v>8</v>
      </c>
      <c r="C10" s="1308">
        <v>41989</v>
      </c>
      <c r="D10" s="35"/>
      <c r="E10" s="840"/>
      <c r="F10" s="840"/>
      <c r="G10" s="35"/>
      <c r="H10" s="1016"/>
      <c r="I10" s="1017"/>
      <c r="J10" s="840"/>
      <c r="K10" s="840"/>
      <c r="L10" s="840"/>
      <c r="M10" s="840"/>
      <c r="N10" s="1018"/>
    </row>
    <row r="11" spans="1:16">
      <c r="B11" s="94"/>
      <c r="C11" s="1019"/>
      <c r="D11" s="96"/>
      <c r="E11" s="842"/>
      <c r="F11" s="842"/>
      <c r="G11" s="96"/>
      <c r="H11" s="1020"/>
      <c r="N11" s="842"/>
    </row>
    <row r="12" spans="1:16">
      <c r="N12" s="1021"/>
    </row>
    <row r="13" spans="1:16" ht="45.75" customHeight="1">
      <c r="B13" s="1516" t="s">
        <v>9</v>
      </c>
      <c r="C13" s="1516"/>
      <c r="D13" s="1265" t="s">
        <v>10</v>
      </c>
      <c r="E13" s="844" t="s">
        <v>11</v>
      </c>
      <c r="F13" s="1022" t="s">
        <v>12</v>
      </c>
      <c r="G13" s="551"/>
      <c r="I13" s="850"/>
      <c r="J13" s="1023"/>
      <c r="K13" s="1023"/>
      <c r="L13" s="1023"/>
      <c r="M13" s="1023"/>
      <c r="N13" s="1021"/>
    </row>
    <row r="14" spans="1:16">
      <c r="B14" s="1516"/>
      <c r="C14" s="1516"/>
      <c r="D14" s="1265">
        <v>40</v>
      </c>
      <c r="E14" s="846">
        <v>835312400</v>
      </c>
      <c r="F14" s="1024">
        <v>400</v>
      </c>
      <c r="G14" s="1025"/>
      <c r="H14" s="1026"/>
    </row>
    <row r="15" spans="1:16" ht="15.75" thickBot="1">
      <c r="B15" s="1517" t="s">
        <v>13</v>
      </c>
      <c r="C15" s="1518"/>
      <c r="D15" s="1265"/>
      <c r="E15" s="4">
        <f>SUM(E14:E14)</f>
        <v>835312400</v>
      </c>
      <c r="F15" s="1027">
        <f>SUM(F14:F14)</f>
        <v>400</v>
      </c>
      <c r="G15" s="1025"/>
      <c r="H15" s="1026"/>
    </row>
    <row r="16" spans="1:16" ht="55.5" customHeight="1" thickBot="1">
      <c r="A16" s="48"/>
      <c r="B16" s="49" t="s">
        <v>14</v>
      </c>
      <c r="C16" s="1028" t="s">
        <v>15</v>
      </c>
      <c r="E16" s="850"/>
      <c r="F16" s="1023"/>
      <c r="G16" s="845"/>
      <c r="H16" s="1029"/>
      <c r="I16" s="1030"/>
      <c r="J16" s="1031"/>
      <c r="K16" s="1031"/>
      <c r="L16" s="1031"/>
      <c r="M16" s="1031"/>
    </row>
    <row r="17" spans="1:14" ht="15.75" thickBot="1">
      <c r="A17" s="51">
        <v>1</v>
      </c>
      <c r="C17" s="586">
        <f>F15*80%</f>
        <v>320</v>
      </c>
      <c r="D17" s="195"/>
      <c r="E17" s="853">
        <f>E15</f>
        <v>835312400</v>
      </c>
      <c r="F17" s="1032"/>
      <c r="G17" s="1033"/>
      <c r="H17" s="1034"/>
      <c r="I17" s="1030"/>
      <c r="J17" s="1031"/>
      <c r="K17" s="1031"/>
      <c r="L17" s="1031"/>
      <c r="M17" s="1031"/>
    </row>
    <row r="18" spans="1:14">
      <c r="A18" s="142"/>
      <c r="C18" s="1035"/>
      <c r="D18" s="45"/>
      <c r="E18" s="856"/>
      <c r="F18" s="1032"/>
      <c r="G18" s="1033"/>
      <c r="H18" s="1034"/>
      <c r="I18" s="1030"/>
      <c r="J18" s="1031"/>
      <c r="K18" s="1031"/>
      <c r="L18" s="1031"/>
      <c r="M18" s="1031"/>
    </row>
    <row r="19" spans="1:14">
      <c r="A19" s="142"/>
      <c r="C19" s="1035"/>
      <c r="D19" s="45"/>
      <c r="E19" s="856"/>
      <c r="F19" s="1032"/>
      <c r="G19" s="1033"/>
      <c r="H19" s="1034"/>
      <c r="I19" s="1030"/>
      <c r="J19" s="1031"/>
      <c r="K19" s="1031"/>
      <c r="L19" s="1031"/>
      <c r="M19" s="1031"/>
    </row>
    <row r="20" spans="1:14">
      <c r="A20" s="142"/>
      <c r="B20" s="8" t="s">
        <v>16</v>
      </c>
      <c r="C20" s="1036"/>
      <c r="D20" s="57"/>
      <c r="E20" s="858"/>
      <c r="F20" s="1037"/>
      <c r="G20" s="1038"/>
      <c r="H20" s="1039"/>
      <c r="N20" s="1021"/>
    </row>
    <row r="21" spans="1:14">
      <c r="A21" s="142"/>
      <c r="B21" s="57"/>
      <c r="C21" s="1036"/>
      <c r="D21" s="57"/>
      <c r="E21" s="858"/>
      <c r="F21" s="1037"/>
      <c r="G21" s="1038"/>
      <c r="H21" s="1039"/>
      <c r="N21" s="1021"/>
    </row>
    <row r="22" spans="1:14">
      <c r="A22" s="142"/>
      <c r="B22" s="1309" t="s">
        <v>17</v>
      </c>
      <c r="C22" s="1309" t="s">
        <v>18</v>
      </c>
      <c r="D22" s="1309" t="s">
        <v>19</v>
      </c>
      <c r="E22" s="858"/>
      <c r="F22" s="1037"/>
      <c r="G22" s="1038"/>
      <c r="H22" s="1039"/>
      <c r="N22" s="1021"/>
    </row>
    <row r="23" spans="1:14">
      <c r="A23" s="142"/>
      <c r="B23" s="59" t="s">
        <v>20</v>
      </c>
      <c r="C23" s="1256"/>
      <c r="D23" s="59" t="s">
        <v>21</v>
      </c>
      <c r="E23" s="858"/>
      <c r="F23" s="1037"/>
      <c r="G23" s="1038"/>
      <c r="H23" s="1039"/>
      <c r="N23" s="1021"/>
    </row>
    <row r="24" spans="1:14">
      <c r="A24" s="142"/>
      <c r="B24" s="59" t="s">
        <v>22</v>
      </c>
      <c r="C24" s="1256"/>
      <c r="D24" s="59" t="s">
        <v>21</v>
      </c>
      <c r="E24" s="858"/>
      <c r="F24" s="1037"/>
      <c r="G24" s="1038"/>
      <c r="H24" s="1039"/>
      <c r="N24" s="1021"/>
    </row>
    <row r="25" spans="1:14">
      <c r="A25" s="142"/>
      <c r="B25" s="59" t="s">
        <v>23</v>
      </c>
      <c r="C25" s="1256" t="s">
        <v>21</v>
      </c>
      <c r="D25" s="59"/>
      <c r="E25" s="858"/>
      <c r="F25" s="1037"/>
      <c r="G25" s="1038"/>
      <c r="H25" s="1039"/>
      <c r="N25" s="1021"/>
    </row>
    <row r="26" spans="1:14">
      <c r="A26" s="142"/>
      <c r="B26" s="59" t="s">
        <v>24</v>
      </c>
      <c r="C26" s="1256"/>
      <c r="D26" s="59" t="s">
        <v>21</v>
      </c>
      <c r="E26" s="858"/>
      <c r="F26" s="1037"/>
      <c r="G26" s="1038"/>
      <c r="H26" s="1039"/>
      <c r="N26" s="1021"/>
    </row>
    <row r="27" spans="1:14">
      <c r="A27" s="142"/>
      <c r="B27" s="88" t="s">
        <v>3882</v>
      </c>
      <c r="C27" s="417" t="s">
        <v>21</v>
      </c>
      <c r="D27" s="88"/>
      <c r="E27" s="858"/>
      <c r="F27" s="1037"/>
      <c r="G27" s="1038"/>
      <c r="H27" s="1039"/>
      <c r="N27" s="1021"/>
    </row>
    <row r="28" spans="1:14" ht="72.75" customHeight="1">
      <c r="A28" s="142"/>
      <c r="B28" s="1928" t="s">
        <v>5152</v>
      </c>
      <c r="C28" s="1928"/>
      <c r="D28" s="1928"/>
      <c r="E28" s="1928"/>
      <c r="F28" s="1037"/>
      <c r="G28" s="1038"/>
      <c r="H28" s="1039"/>
      <c r="N28" s="1021"/>
    </row>
    <row r="29" spans="1:14">
      <c r="A29" s="142"/>
      <c r="B29" s="57"/>
      <c r="C29" s="1036"/>
      <c r="D29" s="57"/>
      <c r="E29" s="858"/>
      <c r="F29" s="1037"/>
      <c r="G29" s="1038"/>
      <c r="H29" s="1039"/>
      <c r="N29" s="1021"/>
    </row>
    <row r="30" spans="1:14">
      <c r="A30" s="142"/>
      <c r="B30" s="8" t="s">
        <v>26</v>
      </c>
      <c r="C30" s="1036"/>
      <c r="D30" s="57"/>
      <c r="E30" s="858"/>
      <c r="F30" s="1037"/>
      <c r="G30" s="1038"/>
      <c r="H30" s="1039"/>
      <c r="N30" s="1021"/>
    </row>
    <row r="31" spans="1:14">
      <c r="A31" s="142"/>
      <c r="B31" s="57"/>
      <c r="C31" s="1036"/>
      <c r="D31" s="57"/>
      <c r="E31" s="858"/>
      <c r="F31" s="1037"/>
      <c r="G31" s="1038"/>
      <c r="H31" s="1039"/>
      <c r="N31" s="1021"/>
    </row>
    <row r="32" spans="1:14">
      <c r="A32" s="142"/>
      <c r="B32" s="57"/>
      <c r="C32" s="1036"/>
      <c r="D32" s="57"/>
      <c r="E32" s="858"/>
      <c r="F32" s="1037"/>
      <c r="G32" s="1038"/>
      <c r="H32" s="1039"/>
      <c r="N32" s="1021"/>
    </row>
    <row r="33" spans="1:26">
      <c r="A33" s="142"/>
      <c r="B33" s="1309" t="s">
        <v>17</v>
      </c>
      <c r="C33" s="1309" t="s">
        <v>27</v>
      </c>
      <c r="D33" s="1283" t="s">
        <v>28</v>
      </c>
      <c r="E33" s="862" t="s">
        <v>29</v>
      </c>
      <c r="F33" s="1037"/>
      <c r="G33" s="1038"/>
      <c r="H33" s="1039"/>
      <c r="N33" s="1021"/>
    </row>
    <row r="34" spans="1:26" ht="30">
      <c r="A34" s="142"/>
      <c r="B34" s="1302" t="s">
        <v>30</v>
      </c>
      <c r="C34" s="1262">
        <v>40</v>
      </c>
      <c r="D34" s="864">
        <f>+D142</f>
        <v>0</v>
      </c>
      <c r="E34" s="1880">
        <f>+D34+D35</f>
        <v>0</v>
      </c>
      <c r="F34" s="1037"/>
      <c r="G34" s="1038"/>
      <c r="H34" s="1039"/>
      <c r="N34" s="1021"/>
    </row>
    <row r="35" spans="1:26" ht="45">
      <c r="A35" s="142"/>
      <c r="B35" s="1302" t="s">
        <v>31</v>
      </c>
      <c r="C35" s="1262">
        <v>60</v>
      </c>
      <c r="D35" s="864">
        <f>+D143</f>
        <v>0</v>
      </c>
      <c r="E35" s="1881"/>
      <c r="F35" s="1032"/>
      <c r="G35" s="1033"/>
      <c r="H35" s="1034"/>
      <c r="I35" s="1030"/>
      <c r="J35" s="1031"/>
      <c r="K35" s="1031"/>
      <c r="L35" s="1031"/>
      <c r="M35" s="1031"/>
    </row>
    <row r="36" spans="1:26" ht="15.75" thickBot="1">
      <c r="C36" s="1035"/>
      <c r="D36" s="45"/>
      <c r="E36" s="856"/>
      <c r="M36" s="2026" t="s">
        <v>518</v>
      </c>
      <c r="N36" s="2026"/>
    </row>
    <row r="37" spans="1:26">
      <c r="M37" s="1040"/>
      <c r="N37" s="1040"/>
    </row>
    <row r="38" spans="1:26" ht="15.75" thickBot="1">
      <c r="B38" s="8" t="s">
        <v>32</v>
      </c>
      <c r="M38" s="1040"/>
      <c r="N38" s="1040"/>
    </row>
    <row r="39" spans="1:26" s="39" customFormat="1" ht="109.5" customHeight="1" thickBot="1">
      <c r="B39" s="28"/>
      <c r="D39" s="28"/>
      <c r="E39" s="838"/>
      <c r="F39" s="868" t="s">
        <v>37</v>
      </c>
      <c r="G39" s="11" t="s">
        <v>38</v>
      </c>
      <c r="H39" s="868" t="s">
        <v>39</v>
      </c>
      <c r="I39" s="868" t="s">
        <v>40</v>
      </c>
      <c r="J39" s="868" t="s">
        <v>41</v>
      </c>
      <c r="K39" s="868" t="s">
        <v>42</v>
      </c>
      <c r="L39" s="868" t="s">
        <v>43</v>
      </c>
      <c r="M39" s="868" t="s">
        <v>44</v>
      </c>
      <c r="N39" s="868" t="s">
        <v>45</v>
      </c>
      <c r="O39" s="868" t="s">
        <v>46</v>
      </c>
      <c r="P39" s="1041" t="s">
        <v>47</v>
      </c>
      <c r="Q39" s="1041" t="s">
        <v>48</v>
      </c>
    </row>
    <row r="40" spans="1:26" s="1263" customFormat="1" ht="75.75" customHeight="1">
      <c r="A40" s="1311">
        <v>1</v>
      </c>
      <c r="B40" s="11" t="s">
        <v>33</v>
      </c>
      <c r="C40" s="11" t="s">
        <v>34</v>
      </c>
      <c r="D40" s="11" t="s">
        <v>35</v>
      </c>
      <c r="E40" s="868" t="s">
        <v>36</v>
      </c>
      <c r="F40" s="876" t="s">
        <v>18</v>
      </c>
      <c r="G40" s="1042" t="s">
        <v>51</v>
      </c>
      <c r="H40" s="877">
        <v>40182</v>
      </c>
      <c r="I40" s="878">
        <v>40543</v>
      </c>
      <c r="J40" s="876" t="s">
        <v>19</v>
      </c>
      <c r="K40" s="872">
        <f>(DAYS360(H40,I40))/30</f>
        <v>11.9</v>
      </c>
      <c r="L40" s="872">
        <v>0</v>
      </c>
      <c r="M40" s="872">
        <v>40</v>
      </c>
      <c r="N40" s="876" t="s">
        <v>51</v>
      </c>
      <c r="O40" s="876">
        <v>209951170</v>
      </c>
      <c r="P40" s="876">
        <v>69</v>
      </c>
      <c r="Q40" s="2027" t="s">
        <v>5153</v>
      </c>
      <c r="R40" s="64"/>
      <c r="S40" s="64"/>
      <c r="T40" s="64"/>
      <c r="U40" s="64"/>
      <c r="V40" s="64"/>
      <c r="W40" s="64"/>
      <c r="X40" s="64"/>
      <c r="Y40" s="64"/>
      <c r="Z40" s="64"/>
    </row>
    <row r="41" spans="1:26" s="1263" customFormat="1" ht="75.75" customHeight="1">
      <c r="A41" s="1311">
        <f>+A40+1</f>
        <v>2</v>
      </c>
      <c r="B41" s="624" t="s">
        <v>5154</v>
      </c>
      <c r="C41" s="580" t="s">
        <v>5155</v>
      </c>
      <c r="D41" s="338" t="s">
        <v>340</v>
      </c>
      <c r="E41" s="1043" t="s">
        <v>5156</v>
      </c>
      <c r="F41" s="876" t="s">
        <v>18</v>
      </c>
      <c r="G41" s="1042" t="s">
        <v>51</v>
      </c>
      <c r="H41" s="877">
        <v>40546</v>
      </c>
      <c r="I41" s="878">
        <v>40908</v>
      </c>
      <c r="J41" s="876" t="s">
        <v>19</v>
      </c>
      <c r="K41" s="872">
        <f t="shared" ref="K41:K47" si="0">(DAYS360(H41,I41))/30</f>
        <v>11.933333333333334</v>
      </c>
      <c r="L41" s="872">
        <v>0</v>
      </c>
      <c r="M41" s="872">
        <v>40</v>
      </c>
      <c r="N41" s="876" t="s">
        <v>51</v>
      </c>
      <c r="O41" s="876">
        <v>144648488</v>
      </c>
      <c r="P41" s="876">
        <v>70</v>
      </c>
      <c r="Q41" s="2028"/>
      <c r="R41" s="64"/>
      <c r="S41" s="64"/>
      <c r="T41" s="64"/>
      <c r="U41" s="64"/>
      <c r="V41" s="64"/>
      <c r="W41" s="64"/>
      <c r="X41" s="64"/>
      <c r="Y41" s="64"/>
      <c r="Z41" s="64"/>
    </row>
    <row r="42" spans="1:26" s="1263" customFormat="1" ht="81.75" customHeight="1">
      <c r="A42" s="1311">
        <f t="shared" ref="A42:A46" si="1">+A41+1</f>
        <v>3</v>
      </c>
      <c r="B42" s="624" t="s">
        <v>5154</v>
      </c>
      <c r="C42" s="580" t="s">
        <v>5155</v>
      </c>
      <c r="D42" s="338" t="s">
        <v>340</v>
      </c>
      <c r="E42" s="1043" t="s">
        <v>5157</v>
      </c>
      <c r="F42" s="876" t="s">
        <v>18</v>
      </c>
      <c r="G42" s="1042" t="s">
        <v>51</v>
      </c>
      <c r="H42" s="877">
        <v>40925</v>
      </c>
      <c r="I42" s="878">
        <v>41273</v>
      </c>
      <c r="J42" s="876" t="s">
        <v>19</v>
      </c>
      <c r="K42" s="872">
        <f t="shared" si="0"/>
        <v>11.433333333333334</v>
      </c>
      <c r="L42" s="872">
        <v>0</v>
      </c>
      <c r="M42" s="872">
        <v>40</v>
      </c>
      <c r="N42" s="876" t="s">
        <v>51</v>
      </c>
      <c r="O42" s="876">
        <v>115981643</v>
      </c>
      <c r="P42" s="876">
        <v>70</v>
      </c>
      <c r="Q42" s="2028"/>
      <c r="R42" s="64"/>
      <c r="S42" s="64"/>
      <c r="T42" s="64"/>
      <c r="U42" s="64"/>
      <c r="V42" s="64"/>
      <c r="W42" s="64"/>
      <c r="X42" s="64"/>
      <c r="Y42" s="64"/>
      <c r="Z42" s="64"/>
    </row>
    <row r="43" spans="1:26" s="1263" customFormat="1" ht="67.5" customHeight="1">
      <c r="A43" s="1311">
        <f t="shared" si="1"/>
        <v>4</v>
      </c>
      <c r="B43" s="624" t="s">
        <v>5154</v>
      </c>
      <c r="C43" s="580" t="s">
        <v>5155</v>
      </c>
      <c r="D43" s="338" t="s">
        <v>340</v>
      </c>
      <c r="E43" s="1043" t="s">
        <v>5158</v>
      </c>
      <c r="F43" s="872" t="s">
        <v>18</v>
      </c>
      <c r="G43" s="1042" t="s">
        <v>51</v>
      </c>
      <c r="H43" s="874">
        <v>41291</v>
      </c>
      <c r="I43" s="875">
        <v>41639</v>
      </c>
      <c r="J43" s="872" t="s">
        <v>19</v>
      </c>
      <c r="K43" s="872">
        <f t="shared" si="0"/>
        <v>11.466666666666667</v>
      </c>
      <c r="L43" s="872">
        <v>0</v>
      </c>
      <c r="M43" s="872">
        <v>40</v>
      </c>
      <c r="N43" s="876" t="s">
        <v>51</v>
      </c>
      <c r="O43" s="872">
        <v>210725530</v>
      </c>
      <c r="P43" s="872">
        <v>71</v>
      </c>
      <c r="Q43" s="2028"/>
      <c r="R43" s="64"/>
      <c r="S43" s="64"/>
      <c r="T43" s="64"/>
      <c r="U43" s="64"/>
      <c r="V43" s="64"/>
      <c r="W43" s="64"/>
      <c r="X43" s="64"/>
      <c r="Y43" s="64"/>
      <c r="Z43" s="64"/>
    </row>
    <row r="44" spans="1:26" s="1263" customFormat="1" ht="62.25" customHeight="1">
      <c r="A44" s="1311">
        <f t="shared" si="1"/>
        <v>5</v>
      </c>
      <c r="B44" s="17" t="s">
        <v>5154</v>
      </c>
      <c r="C44" s="16" t="s">
        <v>5155</v>
      </c>
      <c r="D44" s="15" t="s">
        <v>340</v>
      </c>
      <c r="E44" s="155" t="s">
        <v>5159</v>
      </c>
      <c r="F44" s="872" t="s">
        <v>18</v>
      </c>
      <c r="G44" s="1042" t="s">
        <v>51</v>
      </c>
      <c r="H44" s="874">
        <v>41652</v>
      </c>
      <c r="I44" s="878">
        <v>41961</v>
      </c>
      <c r="J44" s="872" t="s">
        <v>19</v>
      </c>
      <c r="K44" s="872">
        <f t="shared" si="0"/>
        <v>10.166666666666666</v>
      </c>
      <c r="L44" s="872">
        <v>0</v>
      </c>
      <c r="M44" s="872">
        <v>40</v>
      </c>
      <c r="N44" s="876" t="s">
        <v>51</v>
      </c>
      <c r="O44" s="872">
        <v>207053098</v>
      </c>
      <c r="P44" s="872">
        <v>71</v>
      </c>
      <c r="Q44" s="2028"/>
      <c r="R44" s="64"/>
      <c r="S44" s="64"/>
      <c r="T44" s="64"/>
      <c r="U44" s="64"/>
      <c r="V44" s="64"/>
      <c r="W44" s="64"/>
      <c r="X44" s="64"/>
      <c r="Y44" s="64"/>
      <c r="Z44" s="64"/>
    </row>
    <row r="45" spans="1:26" s="1263" customFormat="1" ht="65.25" customHeight="1">
      <c r="A45" s="1311">
        <f t="shared" si="1"/>
        <v>6</v>
      </c>
      <c r="B45" s="17" t="s">
        <v>5154</v>
      </c>
      <c r="C45" s="16" t="s">
        <v>5155</v>
      </c>
      <c r="D45" s="15" t="s">
        <v>340</v>
      </c>
      <c r="E45" s="155" t="s">
        <v>5160</v>
      </c>
      <c r="F45" s="872" t="s">
        <v>18</v>
      </c>
      <c r="G45" s="1042" t="s">
        <v>51</v>
      </c>
      <c r="H45" s="874">
        <v>40546</v>
      </c>
      <c r="I45" s="875">
        <v>40880</v>
      </c>
      <c r="J45" s="872" t="s">
        <v>19</v>
      </c>
      <c r="K45" s="872">
        <f t="shared" si="0"/>
        <v>11</v>
      </c>
      <c r="L45" s="872">
        <v>0</v>
      </c>
      <c r="M45" s="872">
        <v>68</v>
      </c>
      <c r="N45" s="876" t="s">
        <v>51</v>
      </c>
      <c r="O45" s="872">
        <v>152304102</v>
      </c>
      <c r="P45" s="872">
        <v>76</v>
      </c>
      <c r="Q45" s="2028"/>
      <c r="R45" s="64"/>
      <c r="S45" s="64"/>
      <c r="T45" s="64"/>
      <c r="U45" s="64"/>
      <c r="V45" s="64"/>
      <c r="W45" s="64"/>
      <c r="X45" s="64"/>
      <c r="Y45" s="64"/>
      <c r="Z45" s="64"/>
    </row>
    <row r="46" spans="1:26" s="1263" customFormat="1" ht="62.25" customHeight="1">
      <c r="A46" s="1311">
        <f t="shared" si="1"/>
        <v>7</v>
      </c>
      <c r="B46" s="17" t="s">
        <v>5154</v>
      </c>
      <c r="C46" s="16" t="s">
        <v>5161</v>
      </c>
      <c r="D46" s="15" t="s">
        <v>340</v>
      </c>
      <c r="E46" s="155" t="s">
        <v>5162</v>
      </c>
      <c r="F46" s="872" t="s">
        <v>18</v>
      </c>
      <c r="G46" s="1042" t="s">
        <v>51</v>
      </c>
      <c r="H46" s="874">
        <v>40925</v>
      </c>
      <c r="I46" s="875">
        <v>41273</v>
      </c>
      <c r="J46" s="872" t="s">
        <v>19</v>
      </c>
      <c r="K46" s="872">
        <f t="shared" si="0"/>
        <v>11.433333333333334</v>
      </c>
      <c r="L46" s="872">
        <v>0</v>
      </c>
      <c r="M46" s="872">
        <v>68</v>
      </c>
      <c r="N46" s="876" t="s">
        <v>51</v>
      </c>
      <c r="O46" s="872">
        <v>161737939</v>
      </c>
      <c r="P46" s="872">
        <v>76</v>
      </c>
      <c r="Q46" s="2028"/>
      <c r="R46" s="64"/>
      <c r="S46" s="64"/>
      <c r="T46" s="64"/>
      <c r="U46" s="64"/>
      <c r="V46" s="64"/>
      <c r="W46" s="64"/>
      <c r="X46" s="64"/>
      <c r="Y46" s="64"/>
      <c r="Z46" s="64"/>
    </row>
    <row r="47" spans="1:26" s="1263" customFormat="1" ht="59.25" customHeight="1">
      <c r="A47" s="1311">
        <v>8</v>
      </c>
      <c r="B47" s="17" t="s">
        <v>5154</v>
      </c>
      <c r="C47" s="16" t="s">
        <v>5161</v>
      </c>
      <c r="D47" s="15" t="s">
        <v>340</v>
      </c>
      <c r="E47" s="155" t="s">
        <v>5163</v>
      </c>
      <c r="F47" s="872" t="s">
        <v>18</v>
      </c>
      <c r="G47" s="1042" t="s">
        <v>51</v>
      </c>
      <c r="H47" s="874">
        <v>41291</v>
      </c>
      <c r="I47" s="875">
        <v>41639</v>
      </c>
      <c r="J47" s="872" t="s">
        <v>19</v>
      </c>
      <c r="K47" s="872">
        <f t="shared" si="0"/>
        <v>11.466666666666667</v>
      </c>
      <c r="L47" s="872">
        <v>0</v>
      </c>
      <c r="M47" s="872">
        <v>68</v>
      </c>
      <c r="N47" s="876" t="s">
        <v>51</v>
      </c>
      <c r="O47" s="872">
        <v>210725530</v>
      </c>
      <c r="P47" s="872">
        <v>77</v>
      </c>
      <c r="Q47" s="2029"/>
      <c r="R47" s="64"/>
      <c r="S47" s="64"/>
      <c r="T47" s="64"/>
      <c r="U47" s="64"/>
      <c r="V47" s="64"/>
      <c r="W47" s="64"/>
      <c r="X47" s="64"/>
      <c r="Y47" s="64"/>
      <c r="Z47" s="64"/>
    </row>
    <row r="48" spans="1:26" s="136" customFormat="1" ht="45">
      <c r="A48" s="129"/>
      <c r="B48" s="17" t="s">
        <v>5154</v>
      </c>
      <c r="C48" s="16" t="s">
        <v>5161</v>
      </c>
      <c r="D48" s="15" t="s">
        <v>340</v>
      </c>
      <c r="E48" s="155" t="s">
        <v>5159</v>
      </c>
      <c r="F48" s="1044"/>
      <c r="G48" s="1044"/>
      <c r="H48" s="1045"/>
      <c r="I48" s="1046"/>
      <c r="J48" s="1044"/>
      <c r="K48" s="1047">
        <f>SUM(K40:K47)</f>
        <v>90.800000000000011</v>
      </c>
      <c r="L48" s="1044">
        <f>SUM(L40:L47)</f>
        <v>0</v>
      </c>
      <c r="M48" s="1044">
        <f>SUM(M40:M47)</f>
        <v>404</v>
      </c>
      <c r="N48" s="1044">
        <f>SUM(N40:N47)</f>
        <v>0</v>
      </c>
      <c r="O48" s="1044"/>
      <c r="P48" s="1044"/>
      <c r="Q48" s="571"/>
    </row>
    <row r="49" spans="2:17" s="66" customFormat="1">
      <c r="B49" s="130" t="s">
        <v>29</v>
      </c>
      <c r="C49" s="131"/>
      <c r="D49" s="109"/>
      <c r="E49" s="571"/>
      <c r="F49" s="1048"/>
      <c r="G49" s="884"/>
      <c r="H49" s="1049"/>
      <c r="I49" s="883"/>
      <c r="J49" s="1048"/>
      <c r="K49" s="1048"/>
      <c r="L49" s="1048"/>
      <c r="M49" s="1048"/>
      <c r="N49" s="1048"/>
      <c r="O49" s="1048"/>
      <c r="P49" s="1048"/>
      <c r="Q49" s="1048"/>
    </row>
    <row r="50" spans="2:17" s="66" customFormat="1">
      <c r="C50" s="520"/>
      <c r="E50" s="883"/>
      <c r="F50" s="1048"/>
      <c r="G50" s="884"/>
      <c r="H50" s="1049"/>
      <c r="I50" s="883"/>
      <c r="J50" s="1048"/>
      <c r="K50" s="1048"/>
      <c r="L50" s="1048"/>
      <c r="M50" s="1048"/>
      <c r="N50" s="1048"/>
      <c r="O50" s="1048"/>
      <c r="P50" s="1048"/>
      <c r="Q50" s="1048"/>
    </row>
    <row r="51" spans="2:17" s="66" customFormat="1">
      <c r="B51" s="1587" t="s">
        <v>57</v>
      </c>
      <c r="C51" s="1587" t="s">
        <v>58</v>
      </c>
      <c r="D51" s="1589" t="s">
        <v>59</v>
      </c>
      <c r="E51" s="1589"/>
      <c r="F51" s="1048"/>
      <c r="G51" s="884"/>
      <c r="H51" s="1049"/>
      <c r="I51" s="883"/>
      <c r="J51" s="1048"/>
      <c r="K51" s="1048"/>
      <c r="L51" s="1048"/>
      <c r="M51" s="1048"/>
      <c r="N51" s="1048"/>
      <c r="O51" s="1048"/>
      <c r="P51" s="1048"/>
      <c r="Q51" s="1048"/>
    </row>
    <row r="52" spans="2:17" s="66" customFormat="1">
      <c r="B52" s="1588"/>
      <c r="C52" s="1588"/>
      <c r="D52" s="1283" t="s">
        <v>60</v>
      </c>
      <c r="E52" s="862" t="s">
        <v>61</v>
      </c>
      <c r="F52" s="1050"/>
      <c r="G52" s="112"/>
      <c r="H52" s="1051"/>
      <c r="I52" s="1052"/>
      <c r="J52" s="1050"/>
      <c r="K52" s="1050"/>
      <c r="L52" s="1050"/>
      <c r="M52" s="1050"/>
      <c r="N52" s="1048"/>
      <c r="O52" s="1048"/>
      <c r="P52" s="1048"/>
      <c r="Q52" s="1048"/>
    </row>
    <row r="53" spans="2:17" s="66" customFormat="1">
      <c r="B53" s="19" t="s">
        <v>62</v>
      </c>
      <c r="C53" s="160">
        <f>+K48</f>
        <v>90.800000000000011</v>
      </c>
      <c r="D53" s="71"/>
      <c r="E53" s="21" t="s">
        <v>21</v>
      </c>
      <c r="F53" s="1048"/>
      <c r="G53" s="884"/>
      <c r="H53" s="1049"/>
      <c r="I53" s="883"/>
      <c r="J53" s="1048"/>
      <c r="K53" s="1048"/>
      <c r="L53" s="1048"/>
      <c r="M53" s="1048"/>
      <c r="N53" s="1048"/>
      <c r="O53" s="1048"/>
      <c r="P53" s="1048"/>
      <c r="Q53" s="1048"/>
    </row>
    <row r="54" spans="2:17" s="66" customFormat="1" ht="15.75" thickBot="1">
      <c r="B54" s="19" t="s">
        <v>64</v>
      </c>
      <c r="C54" s="160">
        <f>+M48</f>
        <v>404</v>
      </c>
      <c r="D54" s="71"/>
      <c r="E54" s="21" t="s">
        <v>21</v>
      </c>
      <c r="F54" s="1263"/>
      <c r="G54" s="1263"/>
      <c r="H54" s="1263"/>
      <c r="I54" s="1263"/>
      <c r="J54" s="1263"/>
      <c r="K54" s="1263"/>
      <c r="L54" s="1263"/>
      <c r="M54" s="1263"/>
      <c r="N54" s="1263"/>
      <c r="O54" s="1048"/>
      <c r="P54" s="1048"/>
      <c r="Q54" s="1048"/>
    </row>
    <row r="55" spans="2:17" ht="15.75" thickBot="1">
      <c r="B55" s="113"/>
      <c r="C55" s="1263"/>
      <c r="D55" s="1263"/>
      <c r="E55" s="1263"/>
      <c r="F55" s="1264"/>
      <c r="G55" s="1264"/>
      <c r="H55" s="1264"/>
      <c r="I55" s="1264"/>
      <c r="J55" s="1264"/>
      <c r="K55" s="1264"/>
      <c r="L55" s="1264"/>
      <c r="M55" s="1264"/>
      <c r="N55" s="1264"/>
    </row>
    <row r="56" spans="2:17" ht="15.75" thickBot="1">
      <c r="B56" s="1264" t="s">
        <v>65</v>
      </c>
      <c r="C56" s="1264"/>
      <c r="D56" s="1264"/>
      <c r="E56" s="1264"/>
    </row>
    <row r="57" spans="2:17" s="39" customFormat="1" ht="109.5" customHeight="1">
      <c r="B57" s="28"/>
      <c r="D57" s="28"/>
      <c r="E57" s="838"/>
      <c r="F57" s="887" t="s">
        <v>70</v>
      </c>
      <c r="G57" s="22" t="s">
        <v>71</v>
      </c>
      <c r="H57" s="887" t="s">
        <v>72</v>
      </c>
      <c r="I57" s="887" t="s">
        <v>73</v>
      </c>
      <c r="J57" s="887" t="s">
        <v>74</v>
      </c>
      <c r="K57" s="887" t="s">
        <v>75</v>
      </c>
      <c r="L57" s="887" t="s">
        <v>76</v>
      </c>
      <c r="M57" s="1053" t="s">
        <v>77</v>
      </c>
      <c r="N57" s="1053" t="s">
        <v>78</v>
      </c>
      <c r="O57" s="2030" t="s">
        <v>79</v>
      </c>
      <c r="P57" s="2031"/>
      <c r="Q57" s="887" t="s">
        <v>80</v>
      </c>
    </row>
    <row r="58" spans="2:17" s="30" customFormat="1" ht="159.75" customHeight="1">
      <c r="B58" s="1309" t="s">
        <v>66</v>
      </c>
      <c r="C58" s="22" t="s">
        <v>67</v>
      </c>
      <c r="D58" s="22" t="s">
        <v>68</v>
      </c>
      <c r="E58" s="887" t="s">
        <v>69</v>
      </c>
      <c r="F58" s="1360" t="s">
        <v>5164</v>
      </c>
      <c r="G58" s="1360" t="s">
        <v>5164</v>
      </c>
      <c r="H58" s="1360" t="s">
        <v>5164</v>
      </c>
      <c r="I58" s="1054" t="s">
        <v>18</v>
      </c>
      <c r="J58" s="1360" t="s">
        <v>5164</v>
      </c>
      <c r="K58" s="1360" t="s">
        <v>5164</v>
      </c>
      <c r="L58" s="1360" t="s">
        <v>5164</v>
      </c>
      <c r="M58" s="1360" t="s">
        <v>5164</v>
      </c>
      <c r="N58" s="1360" t="s">
        <v>5164</v>
      </c>
      <c r="O58" s="2032" t="s">
        <v>5165</v>
      </c>
      <c r="P58" s="1525"/>
      <c r="Q58" s="1354" t="s">
        <v>18</v>
      </c>
    </row>
    <row r="59" spans="2:17" ht="30">
      <c r="B59" s="78" t="s">
        <v>3894</v>
      </c>
      <c r="C59" s="1262" t="s">
        <v>251</v>
      </c>
      <c r="D59" s="91" t="s">
        <v>5166</v>
      </c>
      <c r="E59" s="1054">
        <v>300</v>
      </c>
    </row>
    <row r="60" spans="2:17">
      <c r="B60" s="28" t="s">
        <v>84</v>
      </c>
    </row>
    <row r="61" spans="2:17">
      <c r="B61" s="28" t="s">
        <v>85</v>
      </c>
    </row>
    <row r="62" spans="2:17" ht="15.75" thickBot="1">
      <c r="B62" s="28" t="s">
        <v>86</v>
      </c>
    </row>
    <row r="63" spans="2:17" ht="15.75" thickBot="1">
      <c r="F63" s="1260"/>
      <c r="G63" s="1260"/>
      <c r="H63" s="1260"/>
      <c r="I63" s="1260"/>
      <c r="J63" s="1260"/>
      <c r="K63" s="1260"/>
      <c r="L63" s="1260"/>
      <c r="M63" s="1260"/>
      <c r="N63" s="1261"/>
    </row>
    <row r="64" spans="2:17" ht="15.75" thickBot="1">
      <c r="B64" s="1259" t="s">
        <v>87</v>
      </c>
      <c r="C64" s="1260"/>
      <c r="D64" s="1260"/>
      <c r="E64" s="1260"/>
    </row>
    <row r="66" spans="2:17" ht="76.5" customHeight="1">
      <c r="F66" s="1055" t="s">
        <v>92</v>
      </c>
      <c r="G66" s="892" t="s">
        <v>93</v>
      </c>
      <c r="H66" s="891" t="s">
        <v>94</v>
      </c>
      <c r="I66" s="1056" t="s">
        <v>95</v>
      </c>
      <c r="J66" s="2023" t="s">
        <v>164</v>
      </c>
      <c r="K66" s="2024"/>
      <c r="L66" s="2025"/>
      <c r="M66" s="1055" t="s">
        <v>97</v>
      </c>
      <c r="N66" s="1055" t="s">
        <v>234</v>
      </c>
      <c r="O66" s="1055" t="s">
        <v>235</v>
      </c>
      <c r="P66" s="2023" t="s">
        <v>79</v>
      </c>
      <c r="Q66" s="2025"/>
    </row>
    <row r="67" spans="2:17" s="30" customFormat="1" ht="105" customHeight="1">
      <c r="B67" s="1309" t="s">
        <v>88</v>
      </c>
      <c r="C67" s="1309" t="s">
        <v>89</v>
      </c>
      <c r="D67" s="1309" t="s">
        <v>90</v>
      </c>
      <c r="E67" s="891" t="s">
        <v>91</v>
      </c>
      <c r="F67" s="1277" t="s">
        <v>5167</v>
      </c>
      <c r="G67" s="1278" t="s">
        <v>5168</v>
      </c>
      <c r="H67" s="1057">
        <v>35265</v>
      </c>
      <c r="I67" s="1054" t="s">
        <v>514</v>
      </c>
      <c r="J67" s="1354" t="s">
        <v>2487</v>
      </c>
      <c r="K67" s="1360" t="s">
        <v>5169</v>
      </c>
      <c r="L67" s="1360" t="s">
        <v>5170</v>
      </c>
      <c r="M67" s="1354" t="s">
        <v>18</v>
      </c>
      <c r="N67" s="1354" t="s">
        <v>19</v>
      </c>
      <c r="O67" s="1354" t="s">
        <v>259</v>
      </c>
      <c r="P67" s="2033" t="s">
        <v>5171</v>
      </c>
      <c r="Q67" s="2034"/>
    </row>
    <row r="68" spans="2:17" s="30" customFormat="1" ht="124.5" customHeight="1">
      <c r="B68" s="78" t="s">
        <v>356</v>
      </c>
      <c r="C68" s="1262" t="s">
        <v>1185</v>
      </c>
      <c r="D68" s="78" t="s">
        <v>5172</v>
      </c>
      <c r="E68" s="893">
        <v>34567493</v>
      </c>
      <c r="F68" s="1278" t="s">
        <v>5173</v>
      </c>
      <c r="G68" s="1278" t="s">
        <v>2322</v>
      </c>
      <c r="H68" s="1057">
        <v>41020</v>
      </c>
      <c r="I68" s="1054" t="s">
        <v>514</v>
      </c>
      <c r="J68" s="1354" t="s">
        <v>5174</v>
      </c>
      <c r="K68" s="1360" t="s">
        <v>5175</v>
      </c>
      <c r="L68" s="1360" t="s">
        <v>5176</v>
      </c>
      <c r="M68" s="1354" t="s">
        <v>18</v>
      </c>
      <c r="N68" s="1354" t="s">
        <v>18</v>
      </c>
      <c r="O68" s="1354" t="s">
        <v>259</v>
      </c>
      <c r="P68" s="2035" t="s">
        <v>5177</v>
      </c>
      <c r="Q68" s="2036"/>
    </row>
    <row r="69" spans="2:17" s="30" customFormat="1" ht="88.5" customHeight="1">
      <c r="B69" s="92" t="s">
        <v>356</v>
      </c>
      <c r="C69" s="1262" t="s">
        <v>1185</v>
      </c>
      <c r="D69" s="78" t="s">
        <v>5178</v>
      </c>
      <c r="E69" s="893">
        <v>34331199</v>
      </c>
      <c r="F69" s="1278" t="s">
        <v>3001</v>
      </c>
      <c r="G69" s="1278" t="s">
        <v>5179</v>
      </c>
      <c r="H69" s="1057">
        <v>41894</v>
      </c>
      <c r="I69" s="893" t="s">
        <v>3853</v>
      </c>
      <c r="J69" s="1354" t="s">
        <v>3880</v>
      </c>
      <c r="K69" s="1354" t="s">
        <v>5180</v>
      </c>
      <c r="L69" s="1354" t="s">
        <v>3001</v>
      </c>
      <c r="M69" s="1354" t="s">
        <v>18</v>
      </c>
      <c r="N69" s="1360" t="s">
        <v>19</v>
      </c>
      <c r="O69" s="1360" t="s">
        <v>18</v>
      </c>
      <c r="P69" s="2037" t="s">
        <v>5181</v>
      </c>
      <c r="Q69" s="2038"/>
    </row>
    <row r="70" spans="2:17" s="30" customFormat="1" ht="88.5" customHeight="1">
      <c r="B70" s="1642" t="s">
        <v>1110</v>
      </c>
      <c r="C70" s="1262" t="s">
        <v>1729</v>
      </c>
      <c r="D70" s="78" t="s">
        <v>5182</v>
      </c>
      <c r="E70" s="893">
        <v>4708381</v>
      </c>
      <c r="F70" s="1278" t="s">
        <v>3001</v>
      </c>
      <c r="G70" s="1278" t="s">
        <v>438</v>
      </c>
      <c r="H70" s="1057">
        <v>41257</v>
      </c>
      <c r="I70" s="893" t="s">
        <v>3853</v>
      </c>
      <c r="J70" s="1354" t="s">
        <v>2487</v>
      </c>
      <c r="K70" s="1354" t="s">
        <v>5183</v>
      </c>
      <c r="L70" s="1354" t="s">
        <v>3001</v>
      </c>
      <c r="M70" s="1354" t="s">
        <v>18</v>
      </c>
      <c r="N70" s="1360" t="s">
        <v>19</v>
      </c>
      <c r="O70" s="1360" t="s">
        <v>18</v>
      </c>
      <c r="P70" s="2037" t="s">
        <v>5181</v>
      </c>
      <c r="Q70" s="2038"/>
    </row>
    <row r="71" spans="2:17" s="30" customFormat="1" ht="81.75" customHeight="1">
      <c r="B71" s="2039"/>
      <c r="C71" s="1262" t="s">
        <v>1729</v>
      </c>
      <c r="D71" s="78" t="s">
        <v>2573</v>
      </c>
      <c r="E71" s="893">
        <v>34542758</v>
      </c>
      <c r="F71" s="1278" t="s">
        <v>3001</v>
      </c>
      <c r="G71" s="1278" t="s">
        <v>438</v>
      </c>
      <c r="H71" s="1057">
        <v>41915</v>
      </c>
      <c r="I71" s="893" t="s">
        <v>3853</v>
      </c>
      <c r="J71" s="1354" t="s">
        <v>1418</v>
      </c>
      <c r="K71" s="1354" t="s">
        <v>5184</v>
      </c>
      <c r="L71" s="1354" t="s">
        <v>3001</v>
      </c>
      <c r="M71" s="1354" t="s">
        <v>18</v>
      </c>
      <c r="N71" s="1360" t="s">
        <v>19</v>
      </c>
      <c r="O71" s="1360" t="s">
        <v>18</v>
      </c>
      <c r="P71" s="2037" t="s">
        <v>5181</v>
      </c>
      <c r="Q71" s="2038"/>
    </row>
    <row r="72" spans="2:17" s="30" customFormat="1" ht="96" customHeight="1">
      <c r="B72" s="1643"/>
      <c r="C72" s="1262" t="s">
        <v>1729</v>
      </c>
      <c r="D72" s="78" t="s">
        <v>1588</v>
      </c>
      <c r="E72" s="893">
        <v>1061724831</v>
      </c>
      <c r="F72" s="1278" t="s">
        <v>1209</v>
      </c>
      <c r="G72" s="1278" t="s">
        <v>5185</v>
      </c>
      <c r="H72" s="1057">
        <v>40788</v>
      </c>
      <c r="I72" s="893" t="s">
        <v>514</v>
      </c>
      <c r="J72" s="1354" t="s">
        <v>5186</v>
      </c>
      <c r="K72" s="1354" t="s">
        <v>5187</v>
      </c>
      <c r="L72" s="1354" t="s">
        <v>5188</v>
      </c>
      <c r="M72" s="1354" t="s">
        <v>18</v>
      </c>
      <c r="N72" s="1360"/>
      <c r="O72" s="1360"/>
      <c r="P72" s="2037"/>
      <c r="Q72" s="2038"/>
    </row>
    <row r="73" spans="2:17" s="30" customFormat="1" ht="126.75" customHeight="1">
      <c r="B73" s="1528" t="s">
        <v>5189</v>
      </c>
      <c r="C73" s="1262" t="s">
        <v>5190</v>
      </c>
      <c r="D73" s="78" t="s">
        <v>5191</v>
      </c>
      <c r="E73" s="893">
        <v>1061698524</v>
      </c>
      <c r="F73" s="1058" t="s">
        <v>5192</v>
      </c>
      <c r="G73" s="1058" t="s">
        <v>5193</v>
      </c>
      <c r="H73" s="1057">
        <v>41034</v>
      </c>
      <c r="I73" s="1058" t="s">
        <v>514</v>
      </c>
      <c r="J73" s="1354" t="s">
        <v>5194</v>
      </c>
      <c r="K73" s="1354" t="s">
        <v>5195</v>
      </c>
      <c r="L73" s="1354" t="s">
        <v>4258</v>
      </c>
      <c r="M73" s="893" t="s">
        <v>18</v>
      </c>
      <c r="N73" s="1054"/>
      <c r="O73" s="1054"/>
      <c r="P73" s="2037"/>
      <c r="Q73" s="2038"/>
    </row>
    <row r="74" spans="2:17" s="30" customFormat="1" ht="125.25" customHeight="1">
      <c r="B74" s="1528"/>
      <c r="C74" s="1059" t="s">
        <v>5190</v>
      </c>
      <c r="D74" s="1058" t="s">
        <v>5196</v>
      </c>
      <c r="E74" s="1058">
        <v>48605855</v>
      </c>
      <c r="F74" s="1058" t="s">
        <v>4254</v>
      </c>
      <c r="G74" s="1058" t="s">
        <v>5197</v>
      </c>
      <c r="H74" s="1057">
        <v>41599</v>
      </c>
      <c r="I74" s="1058" t="s">
        <v>514</v>
      </c>
      <c r="J74" s="1354" t="s">
        <v>5194</v>
      </c>
      <c r="K74" s="1354" t="s">
        <v>5198</v>
      </c>
      <c r="L74" s="1354" t="s">
        <v>4258</v>
      </c>
      <c r="M74" s="893" t="s">
        <v>18</v>
      </c>
      <c r="N74" s="1054"/>
      <c r="O74" s="1054"/>
      <c r="P74" s="2037"/>
      <c r="Q74" s="2038"/>
    </row>
    <row r="75" spans="2:17" s="30" customFormat="1" ht="109.5" customHeight="1">
      <c r="B75" s="1528"/>
      <c r="C75" s="1262" t="s">
        <v>5190</v>
      </c>
      <c r="D75" s="1058" t="s">
        <v>5199</v>
      </c>
      <c r="E75" s="1058">
        <v>27333122</v>
      </c>
      <c r="F75" s="1058" t="s">
        <v>5200</v>
      </c>
      <c r="G75" s="1058" t="s">
        <v>4053</v>
      </c>
      <c r="H75" s="1057">
        <v>37526</v>
      </c>
      <c r="I75" s="1058" t="s">
        <v>514</v>
      </c>
      <c r="J75" s="1354" t="s">
        <v>5201</v>
      </c>
      <c r="K75" s="1354" t="s">
        <v>5202</v>
      </c>
      <c r="L75" s="1354" t="s">
        <v>5203</v>
      </c>
      <c r="M75" s="1354" t="s">
        <v>18</v>
      </c>
      <c r="N75" s="1360"/>
      <c r="O75" s="1360"/>
      <c r="P75" s="2037"/>
      <c r="Q75" s="2038"/>
    </row>
    <row r="76" spans="2:17" s="30" customFormat="1" ht="79.5" customHeight="1">
      <c r="B76" s="1528"/>
      <c r="C76" s="1262" t="s">
        <v>5190</v>
      </c>
      <c r="D76" s="1058" t="s">
        <v>5204</v>
      </c>
      <c r="E76" s="1058">
        <v>34559762</v>
      </c>
      <c r="F76" s="1278" t="s">
        <v>5205</v>
      </c>
      <c r="G76" s="1278" t="s">
        <v>2371</v>
      </c>
      <c r="H76" s="1057">
        <v>39430</v>
      </c>
      <c r="I76" s="893" t="s">
        <v>514</v>
      </c>
      <c r="J76" s="1354" t="s">
        <v>5201</v>
      </c>
      <c r="K76" s="1354" t="s">
        <v>5206</v>
      </c>
      <c r="L76" s="1354" t="s">
        <v>5203</v>
      </c>
      <c r="M76" s="1354" t="s">
        <v>18</v>
      </c>
      <c r="N76" s="1360"/>
      <c r="O76" s="1360"/>
      <c r="P76" s="2037"/>
      <c r="Q76" s="2038"/>
    </row>
    <row r="77" spans="2:17" s="30" customFormat="1" ht="60.75" customHeight="1">
      <c r="B77" s="1528"/>
      <c r="C77" s="1060" t="s">
        <v>5190</v>
      </c>
      <c r="D77" s="1278" t="s">
        <v>5207</v>
      </c>
      <c r="E77" s="893">
        <v>98322686</v>
      </c>
      <c r="F77" s="1061" t="s">
        <v>5208</v>
      </c>
      <c r="G77" s="1061" t="s">
        <v>5209</v>
      </c>
      <c r="H77" s="1057">
        <v>41432</v>
      </c>
      <c r="I77" s="893" t="s">
        <v>514</v>
      </c>
      <c r="J77" s="1354" t="s">
        <v>5210</v>
      </c>
      <c r="K77" s="1354" t="s">
        <v>5211</v>
      </c>
      <c r="L77" s="1354" t="s">
        <v>5031</v>
      </c>
      <c r="M77" s="893" t="s">
        <v>18</v>
      </c>
      <c r="N77" s="1054"/>
      <c r="O77" s="1054"/>
      <c r="P77" s="2040"/>
      <c r="Q77" s="2040"/>
    </row>
    <row r="78" spans="2:17" s="30" customFormat="1" ht="82.5" customHeight="1">
      <c r="B78" s="1528"/>
      <c r="C78" s="1262" t="s">
        <v>5190</v>
      </c>
      <c r="D78" s="78" t="s">
        <v>5212</v>
      </c>
      <c r="E78" s="893">
        <v>1061716030</v>
      </c>
      <c r="F78" s="1061" t="s">
        <v>5208</v>
      </c>
      <c r="G78" s="1061" t="s">
        <v>5213</v>
      </c>
      <c r="H78" s="1057">
        <v>37239</v>
      </c>
      <c r="I78" s="893" t="s">
        <v>514</v>
      </c>
      <c r="J78" s="1354" t="s">
        <v>5214</v>
      </c>
      <c r="K78" s="1354" t="s">
        <v>5215</v>
      </c>
      <c r="L78" s="1354" t="s">
        <v>5031</v>
      </c>
      <c r="M78" s="893" t="s">
        <v>18</v>
      </c>
      <c r="N78" s="1054"/>
      <c r="O78" s="1054"/>
      <c r="P78" s="2037"/>
      <c r="Q78" s="2038"/>
    </row>
    <row r="79" spans="2:17" s="30" customFormat="1" ht="60.75" customHeight="1">
      <c r="B79" s="1528"/>
      <c r="C79" s="1262" t="s">
        <v>5190</v>
      </c>
      <c r="D79" s="78" t="s">
        <v>5216</v>
      </c>
      <c r="E79" s="893">
        <v>25273254</v>
      </c>
      <c r="F79" s="1061" t="s">
        <v>5217</v>
      </c>
      <c r="G79" s="1061" t="s">
        <v>2371</v>
      </c>
      <c r="H79" s="1057">
        <v>34683</v>
      </c>
      <c r="I79" s="893" t="s">
        <v>514</v>
      </c>
      <c r="J79" s="1354" t="s">
        <v>5218</v>
      </c>
      <c r="K79" s="1354" t="s">
        <v>5219</v>
      </c>
      <c r="L79" s="1354" t="s">
        <v>5220</v>
      </c>
      <c r="M79" s="893" t="s">
        <v>18</v>
      </c>
      <c r="N79" s="1054"/>
      <c r="O79" s="1054"/>
      <c r="P79" s="2037"/>
      <c r="Q79" s="2038"/>
    </row>
    <row r="80" spans="2:17" s="30" customFormat="1" ht="112.5" customHeight="1">
      <c r="B80" s="1528"/>
      <c r="C80" s="1262" t="s">
        <v>5190</v>
      </c>
      <c r="D80" s="78" t="s">
        <v>5221</v>
      </c>
      <c r="E80" s="893">
        <v>34554258</v>
      </c>
      <c r="F80" s="1061" t="s">
        <v>5222</v>
      </c>
      <c r="G80" s="1061" t="s">
        <v>5223</v>
      </c>
      <c r="H80" s="1057">
        <v>41410</v>
      </c>
      <c r="I80" s="893" t="s">
        <v>514</v>
      </c>
      <c r="J80" s="1354" t="s">
        <v>5224</v>
      </c>
      <c r="K80" s="1354" t="s">
        <v>5225</v>
      </c>
      <c r="L80" s="1354" t="s">
        <v>4258</v>
      </c>
      <c r="M80" s="893" t="s">
        <v>19</v>
      </c>
      <c r="N80" s="1054"/>
      <c r="O80" s="1054"/>
      <c r="P80" s="2037"/>
      <c r="Q80" s="2038"/>
    </row>
    <row r="81" spans="2:17" s="30" customFormat="1" ht="122.25" customHeight="1">
      <c r="B81" s="1632" t="s">
        <v>5226</v>
      </c>
      <c r="C81" s="1262" t="s">
        <v>5190</v>
      </c>
      <c r="D81" s="78" t="s">
        <v>5227</v>
      </c>
      <c r="E81" s="893">
        <v>48604988</v>
      </c>
      <c r="F81" s="1061" t="s">
        <v>4166</v>
      </c>
      <c r="G81" s="1061" t="s">
        <v>5228</v>
      </c>
      <c r="H81" s="1057">
        <v>39051</v>
      </c>
      <c r="I81" s="893" t="s">
        <v>514</v>
      </c>
      <c r="J81" s="1354" t="s">
        <v>5224</v>
      </c>
      <c r="K81" s="1354" t="s">
        <v>5229</v>
      </c>
      <c r="L81" s="1354" t="s">
        <v>4258</v>
      </c>
      <c r="M81" s="893" t="s">
        <v>19</v>
      </c>
      <c r="N81" s="1054"/>
      <c r="O81" s="1054"/>
      <c r="P81" s="2037"/>
      <c r="Q81" s="2038"/>
    </row>
    <row r="82" spans="2:17" s="30" customFormat="1" ht="116.25" customHeight="1">
      <c r="B82" s="1636"/>
      <c r="C82" s="1262" t="s">
        <v>5190</v>
      </c>
      <c r="D82" s="78" t="s">
        <v>5230</v>
      </c>
      <c r="E82" s="893">
        <v>25596927</v>
      </c>
      <c r="F82" s="1061" t="s">
        <v>4166</v>
      </c>
      <c r="G82" s="1061" t="s">
        <v>5231</v>
      </c>
      <c r="H82" s="1057">
        <v>36157</v>
      </c>
      <c r="I82" s="893" t="s">
        <v>514</v>
      </c>
      <c r="J82" s="1354" t="s">
        <v>5224</v>
      </c>
      <c r="K82" s="1354" t="s">
        <v>5232</v>
      </c>
      <c r="L82" s="1354" t="s">
        <v>4258</v>
      </c>
      <c r="M82" s="893" t="s">
        <v>19</v>
      </c>
      <c r="N82" s="1054"/>
      <c r="O82" s="1054"/>
      <c r="P82" s="2037"/>
      <c r="Q82" s="2038"/>
    </row>
    <row r="83" spans="2:17" s="30" customFormat="1" ht="109.5" customHeight="1">
      <c r="B83" s="1636"/>
      <c r="C83" s="1262" t="s">
        <v>5190</v>
      </c>
      <c r="D83" s="78" t="s">
        <v>5233</v>
      </c>
      <c r="E83" s="893">
        <v>25592887</v>
      </c>
      <c r="F83" s="1061" t="s">
        <v>5234</v>
      </c>
      <c r="G83" s="1061" t="s">
        <v>5235</v>
      </c>
      <c r="H83" s="1057">
        <v>41431</v>
      </c>
      <c r="I83" s="893" t="s">
        <v>514</v>
      </c>
      <c r="J83" s="1354" t="s">
        <v>5224</v>
      </c>
      <c r="K83" s="1354" t="s">
        <v>5232</v>
      </c>
      <c r="L83" s="1354" t="s">
        <v>4258</v>
      </c>
      <c r="M83" s="893" t="s">
        <v>19</v>
      </c>
      <c r="N83" s="1054"/>
      <c r="O83" s="1054"/>
      <c r="P83" s="2037"/>
      <c r="Q83" s="2038"/>
    </row>
    <row r="84" spans="2:17" s="30" customFormat="1" ht="133.5" customHeight="1">
      <c r="B84" s="1636"/>
      <c r="C84" s="1262" t="s">
        <v>5190</v>
      </c>
      <c r="D84" s="78" t="s">
        <v>5236</v>
      </c>
      <c r="E84" s="893">
        <v>31538487</v>
      </c>
      <c r="F84" s="1061" t="s">
        <v>5237</v>
      </c>
      <c r="G84" s="1061" t="s">
        <v>5238</v>
      </c>
      <c r="H84" s="1057">
        <v>35257</v>
      </c>
      <c r="I84" s="893" t="s">
        <v>514</v>
      </c>
      <c r="J84" s="1354" t="s">
        <v>5224</v>
      </c>
      <c r="K84" s="1354" t="s">
        <v>5239</v>
      </c>
      <c r="L84" s="1354" t="s">
        <v>4258</v>
      </c>
      <c r="M84" s="893" t="s">
        <v>19</v>
      </c>
      <c r="N84" s="1054"/>
      <c r="O84" s="1054"/>
      <c r="P84" s="2037"/>
      <c r="Q84" s="2038"/>
    </row>
    <row r="85" spans="2:17" s="30" customFormat="1" ht="131.25" customHeight="1">
      <c r="B85" s="1636"/>
      <c r="C85" s="1262" t="s">
        <v>5190</v>
      </c>
      <c r="D85" s="78" t="s">
        <v>5240</v>
      </c>
      <c r="E85" s="893">
        <v>25596809</v>
      </c>
      <c r="F85" s="1061"/>
      <c r="G85" s="1061"/>
      <c r="H85" s="1057"/>
      <c r="I85" s="893"/>
      <c r="J85" s="1354" t="s">
        <v>5224</v>
      </c>
      <c r="K85" s="1354" t="s">
        <v>5241</v>
      </c>
      <c r="L85" s="1354" t="s">
        <v>4258</v>
      </c>
      <c r="M85" s="1354" t="s">
        <v>19</v>
      </c>
      <c r="N85" s="1360"/>
      <c r="O85" s="1360"/>
      <c r="P85" s="2040"/>
      <c r="Q85" s="2040"/>
    </row>
    <row r="86" spans="2:17" s="30" customFormat="1" ht="111.75" customHeight="1">
      <c r="B86" s="1636"/>
      <c r="C86" s="1262" t="s">
        <v>5190</v>
      </c>
      <c r="D86" s="78" t="s">
        <v>5242</v>
      </c>
      <c r="E86" s="893">
        <v>25605911</v>
      </c>
      <c r="F86" s="1061" t="s">
        <v>5234</v>
      </c>
      <c r="G86" s="1061" t="s">
        <v>5243</v>
      </c>
      <c r="H86" s="1057">
        <v>41447</v>
      </c>
      <c r="I86" s="893" t="s">
        <v>514</v>
      </c>
      <c r="J86" s="1354" t="s">
        <v>5244</v>
      </c>
      <c r="K86" s="1354" t="s">
        <v>5245</v>
      </c>
      <c r="L86" s="1354" t="s">
        <v>4258</v>
      </c>
      <c r="M86" s="1354" t="s">
        <v>19</v>
      </c>
      <c r="N86" s="1360"/>
      <c r="O86" s="1360"/>
      <c r="P86" s="2037"/>
      <c r="Q86" s="2038"/>
    </row>
    <row r="87" spans="2:17" s="30" customFormat="1" ht="111.75" customHeight="1">
      <c r="B87" s="1636"/>
      <c r="C87" s="1262" t="s">
        <v>5190</v>
      </c>
      <c r="D87" s="78" t="s">
        <v>5246</v>
      </c>
      <c r="E87" s="893">
        <v>1059354153</v>
      </c>
      <c r="F87" s="1061" t="s">
        <v>5247</v>
      </c>
      <c r="G87" s="1061" t="s">
        <v>5248</v>
      </c>
      <c r="H87" s="1057">
        <v>41614</v>
      </c>
      <c r="I87" s="893" t="s">
        <v>514</v>
      </c>
      <c r="J87" s="1354" t="s">
        <v>5244</v>
      </c>
      <c r="K87" s="1354" t="s">
        <v>5249</v>
      </c>
      <c r="L87" s="1354" t="s">
        <v>4258</v>
      </c>
      <c r="M87" s="1354" t="s">
        <v>19</v>
      </c>
      <c r="N87" s="1360"/>
      <c r="O87" s="1360"/>
      <c r="P87" s="2037"/>
      <c r="Q87" s="2038"/>
    </row>
    <row r="88" spans="2:17" s="30" customFormat="1" ht="60.75" customHeight="1">
      <c r="B88" s="1633"/>
      <c r="C88" s="1262" t="s">
        <v>5190</v>
      </c>
      <c r="D88" s="78" t="s">
        <v>5250</v>
      </c>
      <c r="E88" s="893">
        <v>25596749</v>
      </c>
      <c r="F88" s="1632" t="s">
        <v>5251</v>
      </c>
      <c r="G88" s="1668" t="s">
        <v>5252</v>
      </c>
      <c r="H88" s="1668">
        <v>34459</v>
      </c>
      <c r="I88" s="2041" t="s">
        <v>514</v>
      </c>
      <c r="J88" s="1354" t="s">
        <v>5253</v>
      </c>
      <c r="K88" s="1354" t="s">
        <v>5254</v>
      </c>
      <c r="L88" s="1354" t="s">
        <v>5255</v>
      </c>
      <c r="M88" s="2043" t="s">
        <v>259</v>
      </c>
      <c r="N88" s="2045"/>
      <c r="O88" s="2045"/>
      <c r="P88" s="2047"/>
      <c r="Q88" s="2048"/>
    </row>
    <row r="89" spans="2:17" s="30" customFormat="1" ht="60.75" customHeight="1">
      <c r="B89" s="1642" t="s">
        <v>5256</v>
      </c>
      <c r="C89" s="1632" t="s">
        <v>1185</v>
      </c>
      <c r="D89" s="1642" t="s">
        <v>5257</v>
      </c>
      <c r="E89" s="1887">
        <v>25605737</v>
      </c>
      <c r="F89" s="1633"/>
      <c r="G89" s="1669"/>
      <c r="H89" s="1669"/>
      <c r="I89" s="2042"/>
      <c r="J89" s="1357" t="s">
        <v>5258</v>
      </c>
      <c r="K89" s="1357" t="s">
        <v>5259</v>
      </c>
      <c r="L89" s="1357" t="s">
        <v>5260</v>
      </c>
      <c r="M89" s="2044"/>
      <c r="N89" s="2046"/>
      <c r="O89" s="2046"/>
      <c r="P89" s="2049"/>
      <c r="Q89" s="2050"/>
    </row>
    <row r="90" spans="2:17" s="30" customFormat="1" ht="60.75" customHeight="1">
      <c r="B90" s="2039"/>
      <c r="C90" s="1633"/>
      <c r="D90" s="1643"/>
      <c r="E90" s="1888"/>
      <c r="F90" s="1293" t="s">
        <v>5261</v>
      </c>
      <c r="G90" s="1293" t="s">
        <v>1736</v>
      </c>
      <c r="H90" s="1361">
        <v>41011</v>
      </c>
      <c r="I90" s="1355" t="s">
        <v>514</v>
      </c>
      <c r="J90" s="1357" t="s">
        <v>5262</v>
      </c>
      <c r="K90" s="1357" t="s">
        <v>5263</v>
      </c>
      <c r="L90" s="1357" t="s">
        <v>5264</v>
      </c>
      <c r="M90" s="1357" t="s">
        <v>18</v>
      </c>
      <c r="N90" s="1359"/>
      <c r="O90" s="1359"/>
      <c r="P90" s="2037"/>
      <c r="Q90" s="2038"/>
    </row>
    <row r="91" spans="2:17" s="30" customFormat="1" ht="84" customHeight="1">
      <c r="B91" s="2039"/>
      <c r="C91" s="1291" t="s">
        <v>1185</v>
      </c>
      <c r="D91" s="1293" t="s">
        <v>5265</v>
      </c>
      <c r="E91" s="1355">
        <v>1059358230</v>
      </c>
      <c r="F91" s="1354" t="s">
        <v>5266</v>
      </c>
      <c r="G91" s="1278" t="s">
        <v>55</v>
      </c>
      <c r="H91" s="1057"/>
      <c r="I91" s="1054" t="s">
        <v>514</v>
      </c>
      <c r="J91" s="1354" t="s">
        <v>5267</v>
      </c>
      <c r="K91" s="1360" t="s">
        <v>5268</v>
      </c>
      <c r="L91" s="1360" t="s">
        <v>4216</v>
      </c>
      <c r="M91" s="1354" t="s">
        <v>18</v>
      </c>
      <c r="N91" s="1360"/>
      <c r="O91" s="1360"/>
      <c r="P91" s="2037"/>
      <c r="Q91" s="2038"/>
    </row>
    <row r="92" spans="2:17" s="30" customFormat="1" ht="84" customHeight="1">
      <c r="B92" s="1278" t="s">
        <v>207</v>
      </c>
      <c r="C92" s="1262" t="s">
        <v>1185</v>
      </c>
      <c r="D92" s="78" t="s">
        <v>5269</v>
      </c>
      <c r="E92" s="893">
        <v>91291150</v>
      </c>
      <c r="F92" s="1354" t="s">
        <v>5270</v>
      </c>
      <c r="G92" s="1278" t="s">
        <v>5197</v>
      </c>
      <c r="H92" s="1057">
        <v>40606</v>
      </c>
      <c r="I92" s="1054" t="s">
        <v>514</v>
      </c>
      <c r="J92" s="1354" t="s">
        <v>5271</v>
      </c>
      <c r="K92" s="1360" t="s">
        <v>5272</v>
      </c>
      <c r="L92" s="1360" t="s">
        <v>5273</v>
      </c>
      <c r="M92" s="1354" t="s">
        <v>18</v>
      </c>
      <c r="N92" s="1360"/>
      <c r="O92" s="1360"/>
      <c r="P92" s="2037"/>
      <c r="Q92" s="2038"/>
    </row>
    <row r="93" spans="2:17" ht="30">
      <c r="B93" s="1278" t="s">
        <v>207</v>
      </c>
      <c r="C93" s="1262" t="s">
        <v>1185</v>
      </c>
      <c r="D93" s="78" t="s">
        <v>5274</v>
      </c>
      <c r="E93" s="78">
        <v>10304936</v>
      </c>
      <c r="H93" s="1062"/>
    </row>
    <row r="94" spans="2:17" ht="15.75" thickBot="1"/>
    <row r="95" spans="2:17" ht="15.75" thickBot="1">
      <c r="F95" s="1260"/>
      <c r="G95" s="1260"/>
      <c r="H95" s="1260"/>
      <c r="I95" s="1260"/>
      <c r="J95" s="1260"/>
      <c r="K95" s="1260"/>
      <c r="L95" s="1260"/>
      <c r="M95" s="1260"/>
      <c r="N95" s="1261"/>
    </row>
    <row r="96" spans="2:17" ht="15.75" thickBot="1">
      <c r="B96" s="1259" t="s">
        <v>139</v>
      </c>
      <c r="C96" s="1260"/>
      <c r="D96" s="1260"/>
      <c r="E96" s="1260"/>
    </row>
    <row r="98" spans="1:26" ht="46.15" customHeight="1"/>
    <row r="99" spans="1:26" ht="30">
      <c r="B99" s="22" t="s">
        <v>17</v>
      </c>
      <c r="C99" s="22" t="s">
        <v>80</v>
      </c>
      <c r="D99" s="1522" t="s">
        <v>79</v>
      </c>
      <c r="E99" s="1523"/>
    </row>
    <row r="100" spans="1:26">
      <c r="B100" s="78" t="s">
        <v>140</v>
      </c>
      <c r="C100" s="1256" t="s">
        <v>18</v>
      </c>
      <c r="D100" s="1593"/>
      <c r="E100" s="1593"/>
    </row>
    <row r="102" spans="1:26">
      <c r="F102" s="1258"/>
      <c r="G102" s="1258"/>
      <c r="H102" s="1258"/>
      <c r="I102" s="1258"/>
      <c r="J102" s="1258"/>
      <c r="K102" s="1258"/>
      <c r="L102" s="1258"/>
      <c r="M102" s="1258"/>
      <c r="N102" s="1258"/>
      <c r="O102" s="1258"/>
      <c r="P102" s="1258"/>
    </row>
    <row r="103" spans="1:26">
      <c r="B103" s="1257" t="s">
        <v>141</v>
      </c>
      <c r="C103" s="1258"/>
      <c r="D103" s="1258"/>
      <c r="E103" s="1258"/>
    </row>
    <row r="104" spans="1:26" ht="15.75" thickBot="1"/>
    <row r="105" spans="1:26" ht="15.75" thickBot="1">
      <c r="F105" s="1260"/>
      <c r="G105" s="1260"/>
      <c r="H105" s="1260"/>
      <c r="I105" s="1260"/>
      <c r="J105" s="1260"/>
      <c r="K105" s="1260"/>
      <c r="L105" s="1260"/>
      <c r="M105" s="1260"/>
      <c r="N105" s="1261"/>
      <c r="Q105" s="1010">
        <f>3-31</f>
        <v>-28</v>
      </c>
      <c r="S105" s="28">
        <f>28/30</f>
        <v>0.93333333333333335</v>
      </c>
    </row>
    <row r="106" spans="1:26" ht="15.75" thickBot="1">
      <c r="B106" s="1259" t="s">
        <v>142</v>
      </c>
      <c r="C106" s="1260"/>
      <c r="D106" s="1260"/>
      <c r="E106" s="1260"/>
    </row>
    <row r="107" spans="1:26" ht="15.75" thickBot="1">
      <c r="M107" s="1040"/>
      <c r="N107" s="1040"/>
    </row>
    <row r="108" spans="1:26" s="39" customFormat="1" ht="109.5" customHeight="1" thickBot="1">
      <c r="B108" s="28"/>
      <c r="D108" s="28"/>
      <c r="E108" s="838"/>
      <c r="F108" s="1063" t="s">
        <v>37</v>
      </c>
      <c r="G108" s="869" t="s">
        <v>38</v>
      </c>
      <c r="H108" s="868" t="s">
        <v>39</v>
      </c>
      <c r="I108" s="1064" t="s">
        <v>40</v>
      </c>
      <c r="J108" s="1063" t="s">
        <v>41</v>
      </c>
      <c r="K108" s="1063" t="s">
        <v>42</v>
      </c>
      <c r="L108" s="1063" t="s">
        <v>43</v>
      </c>
      <c r="M108" s="1063" t="s">
        <v>44</v>
      </c>
      <c r="N108" s="1063" t="s">
        <v>45</v>
      </c>
      <c r="O108" s="1063" t="s">
        <v>46</v>
      </c>
      <c r="P108" s="1065" t="s">
        <v>47</v>
      </c>
      <c r="Q108" s="1065" t="s">
        <v>48</v>
      </c>
    </row>
    <row r="109" spans="1:26" s="1263" customFormat="1" ht="168" customHeight="1">
      <c r="A109" s="1311">
        <v>1</v>
      </c>
      <c r="B109" s="11" t="s">
        <v>33</v>
      </c>
      <c r="C109" s="11" t="s">
        <v>34</v>
      </c>
      <c r="D109" s="11" t="s">
        <v>35</v>
      </c>
      <c r="E109" s="868" t="s">
        <v>36</v>
      </c>
      <c r="F109" s="872" t="s">
        <v>18</v>
      </c>
      <c r="G109" s="873" t="s">
        <v>51</v>
      </c>
      <c r="H109" s="1066">
        <v>39815</v>
      </c>
      <c r="I109" s="1067">
        <v>40178</v>
      </c>
      <c r="J109" s="872" t="s">
        <v>19</v>
      </c>
      <c r="K109" s="1068">
        <f>28/30</f>
        <v>0.93333333333333335</v>
      </c>
      <c r="L109" s="872"/>
      <c r="M109" s="872">
        <v>68</v>
      </c>
      <c r="N109" s="872" t="s">
        <v>51</v>
      </c>
      <c r="O109" s="1069">
        <v>103997384</v>
      </c>
      <c r="P109" s="1069">
        <v>62</v>
      </c>
      <c r="Q109" s="1070" t="s">
        <v>5275</v>
      </c>
      <c r="R109" s="64"/>
      <c r="S109" s="64"/>
      <c r="T109" s="64"/>
      <c r="U109" s="64"/>
      <c r="V109" s="64"/>
      <c r="W109" s="64"/>
      <c r="X109" s="64"/>
      <c r="Y109" s="64"/>
      <c r="Z109" s="64"/>
    </row>
    <row r="110" spans="1:26" s="1263" customFormat="1" ht="166.5" customHeight="1">
      <c r="A110" s="1311">
        <f>+A109+1</f>
        <v>2</v>
      </c>
      <c r="B110" s="15" t="s">
        <v>5154</v>
      </c>
      <c r="C110" s="536" t="s">
        <v>5276</v>
      </c>
      <c r="D110" s="15" t="s">
        <v>340</v>
      </c>
      <c r="E110" s="155" t="s">
        <v>5277</v>
      </c>
      <c r="F110" s="872" t="s">
        <v>18</v>
      </c>
      <c r="G110" s="873" t="s">
        <v>51</v>
      </c>
      <c r="H110" s="1066">
        <v>41652</v>
      </c>
      <c r="I110" s="1067">
        <v>41961</v>
      </c>
      <c r="J110" s="872" t="s">
        <v>19</v>
      </c>
      <c r="K110" s="872"/>
      <c r="L110" s="1068">
        <v>10.050000000000001</v>
      </c>
      <c r="M110" s="872">
        <v>40</v>
      </c>
      <c r="N110" s="872" t="s">
        <v>51</v>
      </c>
      <c r="O110" s="1069">
        <v>213153985</v>
      </c>
      <c r="P110" s="1069">
        <v>77</v>
      </c>
      <c r="Q110" s="1070" t="s">
        <v>5278</v>
      </c>
      <c r="R110" s="64"/>
      <c r="S110" s="64"/>
      <c r="T110" s="64"/>
      <c r="U110" s="64"/>
      <c r="V110" s="64"/>
      <c r="W110" s="64"/>
      <c r="X110" s="64"/>
      <c r="Y110" s="64"/>
      <c r="Z110" s="64"/>
    </row>
    <row r="111" spans="1:26" s="1263" customFormat="1" ht="45">
      <c r="A111" s="1311"/>
      <c r="B111" s="15" t="s">
        <v>5154</v>
      </c>
      <c r="C111" s="536" t="s">
        <v>5161</v>
      </c>
      <c r="D111" s="15" t="s">
        <v>340</v>
      </c>
      <c r="E111" s="155" t="s">
        <v>5279</v>
      </c>
      <c r="F111" s="872"/>
      <c r="G111" s="536"/>
      <c r="H111" s="155"/>
      <c r="I111" s="1071"/>
      <c r="J111" s="872"/>
      <c r="K111" s="1047">
        <f>SUM(K109:K110)</f>
        <v>0.93333333333333335</v>
      </c>
      <c r="L111" s="1044">
        <f>SUM(L109:L110)</f>
        <v>10.050000000000001</v>
      </c>
      <c r="M111" s="1044">
        <f>SUM(M109:M110)</f>
        <v>108</v>
      </c>
      <c r="N111" s="1044">
        <f>SUM(N109:N110)</f>
        <v>0</v>
      </c>
      <c r="O111" s="1069"/>
      <c r="P111" s="1069"/>
      <c r="Q111" s="1069"/>
    </row>
    <row r="112" spans="1:26">
      <c r="B112" s="17" t="s">
        <v>29</v>
      </c>
      <c r="C112" s="16"/>
      <c r="D112" s="15"/>
      <c r="E112" s="155"/>
      <c r="F112" s="1048"/>
      <c r="G112" s="884"/>
      <c r="H112" s="1049"/>
      <c r="I112" s="883"/>
      <c r="J112" s="1048"/>
      <c r="K112" s="1048"/>
      <c r="L112" s="1048"/>
      <c r="M112" s="1048"/>
      <c r="N112" s="1048"/>
      <c r="O112" s="1048"/>
      <c r="P112" s="1048"/>
    </row>
    <row r="113" spans="2:17">
      <c r="B113" s="66"/>
      <c r="C113" s="520"/>
      <c r="D113" s="66"/>
      <c r="E113" s="883"/>
      <c r="H113" s="1072"/>
      <c r="I113" s="1073"/>
      <c r="J113" s="1074"/>
      <c r="K113" s="1050"/>
      <c r="L113" s="1050"/>
      <c r="M113" s="1050"/>
      <c r="N113" s="1048"/>
      <c r="O113" s="1048"/>
      <c r="P113" s="1048"/>
    </row>
    <row r="114" spans="2:17">
      <c r="B114" s="19" t="s">
        <v>156</v>
      </c>
      <c r="C114" s="84">
        <f>+K111</f>
        <v>0.93333333333333335</v>
      </c>
      <c r="H114" s="1075"/>
      <c r="I114" s="1076"/>
      <c r="J114" s="1077"/>
    </row>
    <row r="116" spans="2:17" ht="37.15" customHeight="1" thickBot="1"/>
    <row r="117" spans="2:17" ht="30.75" thickBot="1">
      <c r="B117" s="24" t="s">
        <v>157</v>
      </c>
      <c r="C117" s="25" t="s">
        <v>158</v>
      </c>
      <c r="D117" s="24" t="s">
        <v>28</v>
      </c>
      <c r="E117" s="912" t="s">
        <v>159</v>
      </c>
    </row>
    <row r="118" spans="2:17">
      <c r="B118" s="85" t="s">
        <v>160</v>
      </c>
      <c r="C118" s="86">
        <v>20</v>
      </c>
      <c r="D118" s="389">
        <v>0</v>
      </c>
      <c r="E118" s="1921">
        <f>SUM(D118:D120)</f>
        <v>0</v>
      </c>
    </row>
    <row r="119" spans="2:17">
      <c r="B119" s="85" t="s">
        <v>161</v>
      </c>
      <c r="C119" s="71">
        <v>30</v>
      </c>
      <c r="D119" s="390">
        <v>0</v>
      </c>
      <c r="E119" s="1922"/>
    </row>
    <row r="120" spans="2:17" ht="15.75" thickBot="1">
      <c r="B120" s="85" t="s">
        <v>162</v>
      </c>
      <c r="C120" s="87">
        <v>40</v>
      </c>
      <c r="D120" s="391">
        <v>0</v>
      </c>
      <c r="E120" s="1923"/>
    </row>
    <row r="121" spans="2:17" ht="15.75" thickBot="1"/>
    <row r="122" spans="2:17" ht="15.75" thickBot="1">
      <c r="F122" s="1260"/>
      <c r="G122" s="1260"/>
      <c r="H122" s="1260"/>
      <c r="I122" s="1260"/>
      <c r="J122" s="1260"/>
      <c r="K122" s="1260"/>
      <c r="L122" s="1260"/>
      <c r="M122" s="1260"/>
      <c r="N122" s="1261"/>
    </row>
    <row r="123" spans="2:17" ht="15.75" thickBot="1">
      <c r="B123" s="1259" t="s">
        <v>163</v>
      </c>
      <c r="C123" s="1260"/>
      <c r="D123" s="1260"/>
      <c r="E123" s="1260"/>
    </row>
    <row r="124" spans="2:17" ht="76.5" customHeight="1">
      <c r="F124" s="1055" t="s">
        <v>92</v>
      </c>
      <c r="G124" s="892" t="s">
        <v>93</v>
      </c>
      <c r="H124" s="891" t="s">
        <v>94</v>
      </c>
      <c r="I124" s="1056" t="s">
        <v>95</v>
      </c>
      <c r="J124" s="2023" t="s">
        <v>164</v>
      </c>
      <c r="K124" s="2024"/>
      <c r="L124" s="2025"/>
      <c r="M124" s="1055" t="s">
        <v>97</v>
      </c>
      <c r="N124" s="1055" t="s">
        <v>234</v>
      </c>
      <c r="O124" s="1055" t="s">
        <v>235</v>
      </c>
      <c r="P124" s="2023" t="s">
        <v>79</v>
      </c>
      <c r="Q124" s="2025"/>
    </row>
    <row r="125" spans="2:17" s="30" customFormat="1" ht="45">
      <c r="B125" s="1309" t="s">
        <v>88</v>
      </c>
      <c r="C125" s="1309" t="s">
        <v>89</v>
      </c>
      <c r="D125" s="1309" t="s">
        <v>90</v>
      </c>
      <c r="E125" s="891" t="s">
        <v>91</v>
      </c>
      <c r="F125" s="1354"/>
      <c r="G125" s="1278"/>
      <c r="H125" s="1078"/>
      <c r="I125" s="1054"/>
      <c r="J125" s="1354" t="s">
        <v>165</v>
      </c>
      <c r="K125" s="1360" t="s">
        <v>166</v>
      </c>
      <c r="L125" s="1360" t="s">
        <v>167</v>
      </c>
      <c r="M125" s="1354"/>
      <c r="N125" s="1354"/>
      <c r="O125" s="1354"/>
      <c r="P125" s="2051"/>
      <c r="Q125" s="2051"/>
    </row>
    <row r="126" spans="2:17" s="30" customFormat="1">
      <c r="B126" s="78" t="s">
        <v>1495</v>
      </c>
      <c r="C126" s="1262"/>
      <c r="D126" s="78"/>
      <c r="E126" s="893"/>
      <c r="F126" s="1354"/>
      <c r="G126" s="1278"/>
      <c r="H126" s="1078"/>
      <c r="I126" s="1054"/>
      <c r="J126" s="1354"/>
      <c r="K126" s="1360"/>
      <c r="L126" s="1360"/>
      <c r="M126" s="1354"/>
      <c r="N126" s="1354"/>
      <c r="O126" s="1354"/>
      <c r="P126" s="2051"/>
      <c r="Q126" s="2051"/>
    </row>
    <row r="127" spans="2:17" s="30" customFormat="1" ht="105">
      <c r="B127" s="78" t="s">
        <v>1075</v>
      </c>
      <c r="C127" s="1262"/>
      <c r="D127" s="78"/>
      <c r="E127" s="893"/>
      <c r="F127" s="1354" t="s">
        <v>3115</v>
      </c>
      <c r="G127" s="1278" t="s">
        <v>55</v>
      </c>
      <c r="H127" s="1079">
        <v>28892</v>
      </c>
      <c r="I127" s="1054" t="s">
        <v>5280</v>
      </c>
      <c r="J127" s="1354" t="s">
        <v>5281</v>
      </c>
      <c r="K127" s="1360" t="s">
        <v>5282</v>
      </c>
      <c r="L127" s="1360" t="s">
        <v>5283</v>
      </c>
      <c r="M127" s="1354" t="s">
        <v>18</v>
      </c>
      <c r="N127" s="1354" t="s">
        <v>18</v>
      </c>
      <c r="O127" s="1354" t="s">
        <v>18</v>
      </c>
      <c r="P127" s="2051" t="s">
        <v>4189</v>
      </c>
      <c r="Q127" s="2051"/>
    </row>
    <row r="128" spans="2:17">
      <c r="B128" s="78" t="s">
        <v>227</v>
      </c>
      <c r="C128" s="1262" t="s">
        <v>3113</v>
      </c>
      <c r="D128" s="78" t="s">
        <v>5284</v>
      </c>
      <c r="E128" s="893">
        <v>10525902</v>
      </c>
    </row>
    <row r="130" spans="1:26" ht="15.75" thickBot="1"/>
    <row r="131" spans="1:26" ht="54" customHeight="1">
      <c r="F131" s="912" t="s">
        <v>228</v>
      </c>
      <c r="G131" s="1033"/>
    </row>
    <row r="132" spans="1:26" ht="120.75" customHeight="1">
      <c r="B132" s="1283" t="s">
        <v>17</v>
      </c>
      <c r="C132" s="1283" t="s">
        <v>157</v>
      </c>
      <c r="D132" s="1309" t="s">
        <v>158</v>
      </c>
      <c r="E132" s="862" t="s">
        <v>28</v>
      </c>
      <c r="F132" s="2052">
        <f>+E133+E134+E135</f>
        <v>0</v>
      </c>
      <c r="G132" s="1080"/>
    </row>
    <row r="133" spans="1:26" ht="76.150000000000006" customHeight="1">
      <c r="B133" s="1540" t="s">
        <v>229</v>
      </c>
      <c r="C133" s="115" t="s">
        <v>230</v>
      </c>
      <c r="D133" s="1256">
        <v>25</v>
      </c>
      <c r="E133" s="1081">
        <v>0</v>
      </c>
      <c r="F133" s="2053"/>
      <c r="G133" s="1080"/>
    </row>
    <row r="134" spans="1:26" ht="69" customHeight="1">
      <c r="B134" s="1540"/>
      <c r="C134" s="115" t="s">
        <v>231</v>
      </c>
      <c r="D134" s="1262">
        <v>25</v>
      </c>
      <c r="E134" s="1081">
        <v>0</v>
      </c>
      <c r="F134" s="2054"/>
      <c r="G134" s="1080"/>
    </row>
    <row r="135" spans="1:26" ht="75">
      <c r="B135" s="1540"/>
      <c r="C135" s="115" t="s">
        <v>232</v>
      </c>
      <c r="D135" s="1256">
        <v>10</v>
      </c>
      <c r="E135" s="1081">
        <v>0</v>
      </c>
    </row>
    <row r="136" spans="1:26">
      <c r="C136" s="1036"/>
    </row>
    <row r="137" spans="1:26" s="1010" customFormat="1">
      <c r="A137" s="28"/>
      <c r="B137" s="28"/>
      <c r="C137" s="39"/>
      <c r="D137" s="28"/>
      <c r="E137" s="838"/>
      <c r="G137" s="566"/>
      <c r="H137" s="1011"/>
      <c r="I137" s="838"/>
      <c r="R137" s="28"/>
      <c r="S137" s="28"/>
      <c r="T137" s="28"/>
      <c r="U137" s="28"/>
      <c r="V137" s="28"/>
      <c r="W137" s="28"/>
      <c r="X137" s="28"/>
      <c r="Y137" s="28"/>
      <c r="Z137" s="28"/>
    </row>
    <row r="138" spans="1:26">
      <c r="B138" s="8" t="s">
        <v>233</v>
      </c>
    </row>
    <row r="140" spans="1:26" s="1010" customFormat="1">
      <c r="A140" s="28"/>
      <c r="B140" s="28"/>
      <c r="C140" s="39"/>
      <c r="D140" s="28"/>
      <c r="E140" s="838"/>
      <c r="G140" s="566"/>
      <c r="H140" s="1011"/>
      <c r="I140" s="838"/>
      <c r="R140" s="28"/>
      <c r="S140" s="28"/>
      <c r="T140" s="28"/>
      <c r="U140" s="28"/>
      <c r="V140" s="28"/>
      <c r="W140" s="28"/>
      <c r="X140" s="28"/>
      <c r="Y140" s="28"/>
      <c r="Z140" s="28"/>
    </row>
    <row r="141" spans="1:26" s="1010" customFormat="1">
      <c r="A141" s="28"/>
      <c r="B141" s="1309" t="s">
        <v>17</v>
      </c>
      <c r="C141" s="1309" t="s">
        <v>27</v>
      </c>
      <c r="D141" s="1283" t="s">
        <v>28</v>
      </c>
      <c r="E141" s="862" t="s">
        <v>29</v>
      </c>
      <c r="G141" s="566"/>
      <c r="H141" s="1011"/>
      <c r="I141" s="838"/>
      <c r="R141" s="28"/>
      <c r="S141" s="28"/>
      <c r="T141" s="28"/>
      <c r="U141" s="28"/>
      <c r="V141" s="28"/>
      <c r="W141" s="28"/>
      <c r="X141" s="28"/>
      <c r="Y141" s="28"/>
      <c r="Z141" s="28"/>
    </row>
    <row r="142" spans="1:26" s="1010" customFormat="1" ht="30">
      <c r="A142" s="28"/>
      <c r="B142" s="1302" t="s">
        <v>236</v>
      </c>
      <c r="C142" s="1262">
        <v>40</v>
      </c>
      <c r="D142" s="864">
        <f>+E118</f>
        <v>0</v>
      </c>
      <c r="E142" s="1880">
        <f>+D142+D143</f>
        <v>0</v>
      </c>
      <c r="G142" s="566"/>
      <c r="H142" s="1011"/>
      <c r="I142" s="838"/>
      <c r="R142" s="28"/>
      <c r="S142" s="28"/>
      <c r="T142" s="28"/>
      <c r="U142" s="28"/>
      <c r="V142" s="28"/>
      <c r="W142" s="28"/>
      <c r="X142" s="28"/>
      <c r="Y142" s="28"/>
      <c r="Z142" s="28"/>
    </row>
    <row r="143" spans="1:26" ht="45">
      <c r="B143" s="1302" t="s">
        <v>237</v>
      </c>
      <c r="C143" s="1262">
        <v>60</v>
      </c>
      <c r="D143" s="1256">
        <f>+F132</f>
        <v>0</v>
      </c>
      <c r="E143" s="1881"/>
    </row>
  </sheetData>
  <mergeCells count="69">
    <mergeCell ref="B133:B135"/>
    <mergeCell ref="E142:E143"/>
    <mergeCell ref="P92:Q92"/>
    <mergeCell ref="D99:E99"/>
    <mergeCell ref="D100:E100"/>
    <mergeCell ref="E118:E120"/>
    <mergeCell ref="J124:L124"/>
    <mergeCell ref="P124:Q124"/>
    <mergeCell ref="P125:Q125"/>
    <mergeCell ref="P126:Q126"/>
    <mergeCell ref="P127:Q127"/>
    <mergeCell ref="F132:F134"/>
    <mergeCell ref="B89:B91"/>
    <mergeCell ref="C89:C90"/>
    <mergeCell ref="D89:D90"/>
    <mergeCell ref="E89:E90"/>
    <mergeCell ref="P90:Q90"/>
    <mergeCell ref="P91:Q91"/>
    <mergeCell ref="H88:H89"/>
    <mergeCell ref="I88:I89"/>
    <mergeCell ref="M88:M89"/>
    <mergeCell ref="N88:N89"/>
    <mergeCell ref="O88:O89"/>
    <mergeCell ref="P88:Q89"/>
    <mergeCell ref="B81:B88"/>
    <mergeCell ref="P81:Q81"/>
    <mergeCell ref="P82:Q82"/>
    <mergeCell ref="P83:Q83"/>
    <mergeCell ref="P84:Q84"/>
    <mergeCell ref="P85:Q85"/>
    <mergeCell ref="P86:Q86"/>
    <mergeCell ref="P87:Q87"/>
    <mergeCell ref="F88:F89"/>
    <mergeCell ref="G88:G89"/>
    <mergeCell ref="B73:B80"/>
    <mergeCell ref="P73:Q73"/>
    <mergeCell ref="P74:Q74"/>
    <mergeCell ref="P75:Q75"/>
    <mergeCell ref="P76:Q76"/>
    <mergeCell ref="P77:Q77"/>
    <mergeCell ref="P78:Q78"/>
    <mergeCell ref="P79:Q79"/>
    <mergeCell ref="P80:Q80"/>
    <mergeCell ref="P67:Q67"/>
    <mergeCell ref="P68:Q68"/>
    <mergeCell ref="P69:Q69"/>
    <mergeCell ref="B70:B72"/>
    <mergeCell ref="P70:Q70"/>
    <mergeCell ref="P71:Q71"/>
    <mergeCell ref="P72:Q72"/>
    <mergeCell ref="J66:L66"/>
    <mergeCell ref="P66:Q66"/>
    <mergeCell ref="B13:C14"/>
    <mergeCell ref="B15:C15"/>
    <mergeCell ref="B28:E28"/>
    <mergeCell ref="E34:E35"/>
    <mergeCell ref="M36:N36"/>
    <mergeCell ref="Q40:Q47"/>
    <mergeCell ref="B51:B52"/>
    <mergeCell ref="C51:C52"/>
    <mergeCell ref="D51:E51"/>
    <mergeCell ref="O57:P57"/>
    <mergeCell ref="O58:P58"/>
    <mergeCell ref="C9:E9"/>
    <mergeCell ref="B2:P2"/>
    <mergeCell ref="B4:P4"/>
    <mergeCell ref="C6:N6"/>
    <mergeCell ref="C7:N7"/>
    <mergeCell ref="C8:N8"/>
  </mergeCells>
  <dataValidations count="2">
    <dataValidation type="decimal" allowBlank="1" showInputMessage="1" showErrorMessage="1" sqref="WVH983058 WLL983058 C65555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1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7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3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9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5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1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7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3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9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5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1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7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3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9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17:IV35 SR17:SR35 ACN17:ACN35 AMJ17:AMJ35 AWF17:AWF35 BGB17:BGB35 BPX17:BPX35 BZT17:BZT35 CJP17:CJP35 CTL17:CTL35 DDH17:DDH35 DND17:DND35 DWZ17:DWZ35 EGV17:EGV35 EQR17:EQR35 FAN17:FAN35 FKJ17:FKJ35 FUF17:FUF35 GEB17:GEB35 GNX17:GNX35 GXT17:GXT35 HHP17:HHP35 HRL17:HRL35 IBH17:IBH35 ILD17:ILD35 IUZ17:IUZ35 JEV17:JEV35 JOR17:JOR35 JYN17:JYN35 KIJ17:KIJ35 KSF17:KSF35 LCB17:LCB35 LLX17:LLX35 LVT17:LVT35 MFP17:MFP35 MPL17:MPL35 MZH17:MZH35 NJD17:NJD35 NSZ17:NSZ35 OCV17:OCV35 OMR17:OMR35 OWN17:OWN35 PGJ17:PGJ35 PQF17:PQF35 QAB17:QAB35 QJX17:QJX35 QTT17:QTT35 RDP17:RDP35 RNL17:RNL35 RXH17:RXH35 SHD17:SHD35 SQZ17:SQZ35 TAV17:TAV35 TKR17:TKR35 TUN17:TUN35 UEJ17:UEJ35 UOF17:UOF35 UYB17:UYB35 VHX17:VHX35 VRT17:VRT35 WBP17:WBP35 WLL17:WLL35 WVH17:WVH35">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17:A35 IS17:IS35 SO17:SO35 ACK17:ACK35 AMG17:AMG35 AWC17:AWC35 BFY17:BFY35 BPU17:BPU35 BZQ17:BZQ35 CJM17:CJM35 CTI17:CTI35 DDE17:DDE35 DNA17:DNA35 DWW17:DWW35 EGS17:EGS35 EQO17:EQO35 FAK17:FAK35 FKG17:FKG35 FUC17:FUC35 GDY17:GDY35 GNU17:GNU35 GXQ17:GXQ35 HHM17:HHM35 HRI17:HRI35 IBE17:IBE35 ILA17:ILA35 IUW17:IUW35 JES17:JES35 JOO17:JOO35 JYK17:JYK35 KIG17:KIG35 KSC17:KSC35 LBY17:LBY35 LLU17:LLU35 LVQ17:LVQ35 MFM17:MFM35 MPI17:MPI35 MZE17:MZE35 NJA17:NJA35 NSW17:NSW35 OCS17:OCS35 OMO17:OMO35 OWK17:OWK35 PGG17:PGG35 PQC17:PQC35 PZY17:PZY35 QJU17:QJU35 QTQ17:QTQ35 RDM17:RDM35 RNI17:RNI35 RXE17:RXE35 SHA17:SHA35 SQW17:SQW35 TAS17:TAS35 TKO17:TKO35 TUK17:TUK35 UEG17:UEG35 UOC17:UOC35 UXY17:UXY35 VHU17:VHU35 VRQ17:VRQ35 WBM17:WBM35 WLI17:WLI35 WVE17:WVE35">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1"/>
  <sheetViews>
    <sheetView topLeftCell="A19" zoomScale="70" zoomScaleNormal="70" workbookViewId="0">
      <selection activeCell="A59" sqref="A59"/>
    </sheetView>
  </sheetViews>
  <sheetFormatPr baseColWidth="10" defaultRowHeight="15"/>
  <cols>
    <col min="1" max="1" width="3.140625" style="28" bestFit="1" customWidth="1"/>
    <col min="2" max="2" width="68.8554687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36.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14">
        <v>21</v>
      </c>
      <c r="D10" s="1514"/>
      <c r="E10" s="1515"/>
      <c r="F10" s="32"/>
      <c r="G10" s="32"/>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c r="B15" s="1597"/>
      <c r="C15" s="1598"/>
      <c r="D15" s="144">
        <v>21</v>
      </c>
      <c r="E15" s="42">
        <v>1252968600</v>
      </c>
      <c r="F15" s="42">
        <v>600</v>
      </c>
      <c r="G15" s="150"/>
      <c r="I15" s="45"/>
      <c r="J15" s="45"/>
      <c r="K15" s="45"/>
      <c r="L15" s="45"/>
      <c r="M15" s="45"/>
      <c r="N15" s="2"/>
    </row>
    <row r="16" spans="2:16" ht="15.75" thickBot="1">
      <c r="B16" s="1517" t="s">
        <v>13</v>
      </c>
      <c r="C16" s="1518"/>
      <c r="D16" s="144"/>
      <c r="E16" s="42">
        <v>1252968600</v>
      </c>
      <c r="F16" s="42">
        <v>600</v>
      </c>
      <c r="G16" s="150"/>
      <c r="H16" s="46"/>
      <c r="I16" s="39"/>
      <c r="J16" s="39"/>
      <c r="K16" s="39"/>
      <c r="L16" s="39"/>
      <c r="M16" s="39"/>
      <c r="N16" s="47"/>
    </row>
    <row r="17" spans="1:14" ht="45.75" thickBot="1">
      <c r="A17" s="48"/>
      <c r="B17" s="49" t="s">
        <v>14</v>
      </c>
      <c r="C17" s="49" t="s">
        <v>15</v>
      </c>
      <c r="E17" s="41"/>
      <c r="F17" s="41"/>
      <c r="G17" s="41"/>
      <c r="H17" s="41"/>
      <c r="I17" s="50"/>
      <c r="J17" s="50"/>
      <c r="K17" s="50"/>
      <c r="L17" s="50"/>
      <c r="M17" s="50"/>
    </row>
    <row r="18" spans="1:14" ht="15.75" thickBot="1">
      <c r="A18" s="51">
        <v>1</v>
      </c>
      <c r="C18" s="52">
        <f>+F16*0.8</f>
        <v>480</v>
      </c>
      <c r="D18" s="195"/>
      <c r="E18" s="6">
        <f>E16</f>
        <v>1252968600</v>
      </c>
      <c r="F18" s="7"/>
      <c r="G18" s="7"/>
      <c r="H18" s="7"/>
      <c r="I18" s="53"/>
      <c r="J18" s="53"/>
      <c r="K18" s="53"/>
      <c r="L18" s="53"/>
      <c r="M18" s="53"/>
    </row>
    <row r="19" spans="1:14">
      <c r="A19" s="142"/>
      <c r="C19" s="54"/>
      <c r="D19" s="45"/>
      <c r="E19" s="56"/>
      <c r="F19" s="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57"/>
      <c r="G21" s="57"/>
      <c r="H21" s="57"/>
      <c r="I21" s="39"/>
      <c r="J21" s="39"/>
      <c r="K21" s="39"/>
      <c r="L21" s="39"/>
      <c r="M21" s="39"/>
      <c r="N21" s="2"/>
    </row>
    <row r="22" spans="1:14">
      <c r="A22" s="142"/>
      <c r="B22" s="57"/>
      <c r="C22" s="57"/>
      <c r="D22" s="57"/>
      <c r="E22" s="57"/>
      <c r="F22" s="57"/>
      <c r="G22" s="57"/>
      <c r="H22" s="57"/>
      <c r="I22" s="39"/>
      <c r="J22" s="39"/>
      <c r="K22" s="39"/>
      <c r="L22" s="39"/>
      <c r="M22" s="39"/>
      <c r="N22" s="2"/>
    </row>
    <row r="23" spans="1:14">
      <c r="A23" s="142"/>
      <c r="B23" s="9" t="s">
        <v>17</v>
      </c>
      <c r="C23" s="9" t="s">
        <v>18</v>
      </c>
      <c r="D23" s="9" t="s">
        <v>19</v>
      </c>
      <c r="E23" s="57"/>
      <c r="F23" s="57"/>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59"/>
      <c r="D25" s="138" t="s">
        <v>21</v>
      </c>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65.25" customHeight="1">
      <c r="A34" s="142"/>
      <c r="B34" s="367" t="s">
        <v>30</v>
      </c>
      <c r="C34" s="141">
        <v>40</v>
      </c>
      <c r="D34" s="138">
        <v>0</v>
      </c>
      <c r="E34" s="1519">
        <f>+D34+D35</f>
        <v>0</v>
      </c>
      <c r="F34" s="57"/>
      <c r="G34" s="57"/>
      <c r="H34" s="57"/>
      <c r="I34" s="39"/>
      <c r="J34" s="39"/>
      <c r="K34" s="39"/>
      <c r="L34" s="39"/>
      <c r="M34" s="39"/>
      <c r="N34" s="2"/>
    </row>
    <row r="35" spans="1:26" ht="82.5" customHeight="1">
      <c r="A35" s="142"/>
      <c r="B35" s="367" t="s">
        <v>31</v>
      </c>
      <c r="C35" s="141">
        <v>60</v>
      </c>
      <c r="D35" s="138">
        <f>+F120</f>
        <v>0</v>
      </c>
      <c r="E35" s="1520"/>
      <c r="F35" s="57"/>
      <c r="G35" s="57"/>
      <c r="H35" s="57"/>
      <c r="I35" s="39"/>
      <c r="J35" s="39"/>
      <c r="K35" s="39"/>
      <c r="L35" s="39"/>
      <c r="M35" s="39"/>
      <c r="N35" s="2"/>
    </row>
    <row r="36" spans="1:26" ht="15.75" customHeight="1">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135.75" customHeight="1">
      <c r="A41" s="14">
        <v>1</v>
      </c>
      <c r="B41" s="15" t="s">
        <v>1897</v>
      </c>
      <c r="C41" s="15" t="s">
        <v>1897</v>
      </c>
      <c r="D41" s="15" t="s">
        <v>340</v>
      </c>
      <c r="E41" s="186" t="s">
        <v>1934</v>
      </c>
      <c r="F41" s="16" t="s">
        <v>18</v>
      </c>
      <c r="G41" s="99" t="s">
        <v>5</v>
      </c>
      <c r="H41" s="100">
        <v>41940</v>
      </c>
      <c r="I41" s="103">
        <v>41976</v>
      </c>
      <c r="J41" s="103" t="s">
        <v>19</v>
      </c>
      <c r="K41" s="107">
        <v>0</v>
      </c>
      <c r="L41" s="102">
        <v>0</v>
      </c>
      <c r="M41" s="107">
        <v>0</v>
      </c>
      <c r="N41" s="105" t="s">
        <v>5</v>
      </c>
      <c r="O41" s="106" t="s">
        <v>5</v>
      </c>
      <c r="P41" s="106">
        <v>266</v>
      </c>
      <c r="Q41" s="18" t="s">
        <v>1935</v>
      </c>
      <c r="R41" s="64"/>
      <c r="S41" s="64"/>
      <c r="T41" s="64"/>
      <c r="U41" s="64"/>
      <c r="V41" s="64"/>
      <c r="W41" s="64"/>
      <c r="X41" s="64"/>
      <c r="Y41" s="64"/>
      <c r="Z41" s="64"/>
    </row>
    <row r="42" spans="1:26" s="147" customFormat="1" ht="135.75" customHeight="1">
      <c r="A42" s="14"/>
      <c r="B42" s="15" t="s">
        <v>1897</v>
      </c>
      <c r="C42" s="15" t="s">
        <v>1897</v>
      </c>
      <c r="D42" s="15" t="s">
        <v>1904</v>
      </c>
      <c r="E42" s="186" t="s">
        <v>1936</v>
      </c>
      <c r="F42" s="16" t="s">
        <v>18</v>
      </c>
      <c r="G42" s="99" t="s">
        <v>5</v>
      </c>
      <c r="H42" s="100">
        <v>41289</v>
      </c>
      <c r="I42" s="103">
        <v>41614</v>
      </c>
      <c r="J42" s="103"/>
      <c r="K42" s="465">
        <v>0</v>
      </c>
      <c r="L42" s="465">
        <v>10.7</v>
      </c>
      <c r="M42" s="107">
        <v>480</v>
      </c>
      <c r="N42" s="105" t="s">
        <v>5</v>
      </c>
      <c r="O42" s="106"/>
      <c r="P42" s="106" t="s">
        <v>1937</v>
      </c>
      <c r="Q42" s="18" t="s">
        <v>1938</v>
      </c>
      <c r="R42" s="64"/>
      <c r="S42" s="64"/>
      <c r="T42" s="64"/>
      <c r="U42" s="64"/>
      <c r="V42" s="64"/>
      <c r="W42" s="64"/>
      <c r="X42" s="64"/>
      <c r="Y42" s="64"/>
      <c r="Z42" s="64"/>
    </row>
    <row r="43" spans="1:26" s="147" customFormat="1" ht="135.75" customHeight="1">
      <c r="A43" s="14"/>
      <c r="B43" s="15" t="s">
        <v>1897</v>
      </c>
      <c r="C43" s="15" t="s">
        <v>1897</v>
      </c>
      <c r="D43" s="15" t="s">
        <v>1904</v>
      </c>
      <c r="E43" s="186" t="s">
        <v>1936</v>
      </c>
      <c r="F43" s="16" t="s">
        <v>18</v>
      </c>
      <c r="G43" s="99" t="s">
        <v>5</v>
      </c>
      <c r="H43" s="100">
        <v>41659</v>
      </c>
      <c r="I43" s="103">
        <v>41973</v>
      </c>
      <c r="J43" s="103"/>
      <c r="K43" s="465">
        <v>0</v>
      </c>
      <c r="L43" s="102">
        <v>2</v>
      </c>
      <c r="M43" s="107">
        <v>480</v>
      </c>
      <c r="N43" s="105" t="s">
        <v>5</v>
      </c>
      <c r="O43" s="106"/>
      <c r="P43" s="106" t="s">
        <v>1937</v>
      </c>
      <c r="Q43" s="18" t="s">
        <v>1939</v>
      </c>
      <c r="R43" s="64"/>
      <c r="S43" s="64"/>
      <c r="T43" s="64"/>
      <c r="U43" s="64"/>
      <c r="V43" s="64"/>
      <c r="W43" s="64"/>
      <c r="X43" s="64"/>
      <c r="Y43" s="64"/>
      <c r="Z43" s="64"/>
    </row>
    <row r="44" spans="1:26" s="147" customFormat="1" ht="135.75" customHeight="1">
      <c r="A44" s="14"/>
      <c r="B44" s="15" t="s">
        <v>1897</v>
      </c>
      <c r="C44" s="15" t="s">
        <v>1897</v>
      </c>
      <c r="D44" s="15" t="s">
        <v>1940</v>
      </c>
      <c r="E44" s="186" t="s">
        <v>1936</v>
      </c>
      <c r="F44" s="16" t="s">
        <v>19</v>
      </c>
      <c r="G44" s="99" t="s">
        <v>5</v>
      </c>
      <c r="H44" s="100">
        <v>40940</v>
      </c>
      <c r="I44" s="103">
        <v>41253</v>
      </c>
      <c r="J44" s="103"/>
      <c r="K44" s="465">
        <v>0</v>
      </c>
      <c r="L44" s="102">
        <v>10.3</v>
      </c>
      <c r="M44" s="107">
        <v>480</v>
      </c>
      <c r="N44" s="105" t="s">
        <v>5</v>
      </c>
      <c r="O44" s="106"/>
      <c r="P44" s="106"/>
      <c r="Q44" s="18" t="s">
        <v>1941</v>
      </c>
      <c r="R44" s="64"/>
      <c r="S44" s="64"/>
      <c r="T44" s="64"/>
      <c r="U44" s="64"/>
      <c r="V44" s="64"/>
      <c r="W44" s="64"/>
      <c r="X44" s="64"/>
      <c r="Y44" s="64"/>
      <c r="Z44" s="64"/>
    </row>
    <row r="45" spans="1:26" s="147" customFormat="1" ht="135.75" customHeight="1">
      <c r="A45" s="14"/>
      <c r="B45" s="15" t="s">
        <v>1897</v>
      </c>
      <c r="C45" s="15" t="s">
        <v>1897</v>
      </c>
      <c r="D45" s="15" t="s">
        <v>1940</v>
      </c>
      <c r="E45" s="186" t="s">
        <v>1936</v>
      </c>
      <c r="F45" s="16" t="s">
        <v>19</v>
      </c>
      <c r="G45" s="99" t="s">
        <v>5</v>
      </c>
      <c r="H45" s="100">
        <v>41294</v>
      </c>
      <c r="I45" s="103">
        <v>41608</v>
      </c>
      <c r="J45" s="103"/>
      <c r="K45" s="465">
        <v>0</v>
      </c>
      <c r="L45" s="102">
        <v>10.3</v>
      </c>
      <c r="M45" s="107">
        <v>480</v>
      </c>
      <c r="N45" s="105"/>
      <c r="O45" s="106"/>
      <c r="P45" s="106"/>
      <c r="Q45" s="18" t="s">
        <v>1941</v>
      </c>
      <c r="R45" s="64"/>
      <c r="S45" s="64"/>
      <c r="T45" s="64"/>
      <c r="U45" s="64"/>
      <c r="V45" s="64"/>
      <c r="W45" s="64"/>
      <c r="X45" s="64"/>
      <c r="Y45" s="64"/>
      <c r="Z45" s="64"/>
    </row>
    <row r="46" spans="1:26" s="136" customFormat="1">
      <c r="A46" s="129"/>
      <c r="B46" s="130" t="s">
        <v>29</v>
      </c>
      <c r="C46" s="131"/>
      <c r="D46" s="109"/>
      <c r="E46" s="132"/>
      <c r="F46" s="131"/>
      <c r="G46" s="131"/>
      <c r="H46" s="131"/>
      <c r="I46" s="133"/>
      <c r="J46" s="133"/>
      <c r="K46" s="110">
        <f>SUM(K42:K45)</f>
        <v>0</v>
      </c>
      <c r="L46" s="110">
        <f>SUM(L42:L45)</f>
        <v>33.299999999999997</v>
      </c>
      <c r="M46" s="110">
        <f>SUM(M42:M45)</f>
        <v>1920</v>
      </c>
      <c r="N46" s="110">
        <f>SUM(N42:N45)</f>
        <v>0</v>
      </c>
      <c r="O46" s="134"/>
      <c r="P46" s="134"/>
      <c r="Q46" s="135"/>
    </row>
    <row r="47" spans="1:26" s="147" customFormat="1">
      <c r="A47" s="467"/>
      <c r="B47" s="468"/>
      <c r="C47" s="469"/>
      <c r="D47" s="470"/>
      <c r="E47" s="480"/>
      <c r="F47" s="469"/>
      <c r="G47" s="469"/>
      <c r="H47" s="469"/>
      <c r="I47" s="472"/>
      <c r="J47" s="472"/>
      <c r="K47" s="473"/>
      <c r="L47" s="473"/>
      <c r="M47" s="474"/>
      <c r="N47" s="473"/>
      <c r="O47" s="475"/>
      <c r="P47" s="475"/>
      <c r="Q47" s="64"/>
    </row>
    <row r="48" spans="1:26" s="66" customFormat="1">
      <c r="E48" s="68"/>
    </row>
    <row r="49" spans="2:17" s="66" customFormat="1">
      <c r="B49" s="1587" t="s">
        <v>57</v>
      </c>
      <c r="C49" s="1587" t="s">
        <v>58</v>
      </c>
      <c r="D49" s="1589" t="s">
        <v>59</v>
      </c>
      <c r="E49" s="1589"/>
    </row>
    <row r="50" spans="2:17" s="66" customFormat="1">
      <c r="B50" s="1588"/>
      <c r="C50" s="1588"/>
      <c r="D50" s="146" t="s">
        <v>60</v>
      </c>
      <c r="E50" s="118" t="s">
        <v>61</v>
      </c>
    </row>
    <row r="51" spans="2:17" s="66" customFormat="1" ht="30.6" customHeight="1">
      <c r="B51" s="19" t="s">
        <v>62</v>
      </c>
      <c r="C51" s="160">
        <f>+K46</f>
        <v>0</v>
      </c>
      <c r="D51" s="377"/>
      <c r="E51" s="377" t="s">
        <v>19</v>
      </c>
      <c r="F51" s="112"/>
      <c r="G51" s="112"/>
      <c r="H51" s="112"/>
      <c r="I51" s="112"/>
      <c r="J51" s="112"/>
      <c r="K51" s="112"/>
      <c r="L51" s="112"/>
      <c r="M51" s="112"/>
    </row>
    <row r="52" spans="2:17" s="66" customFormat="1" ht="30" customHeight="1">
      <c r="B52" s="19" t="s">
        <v>64</v>
      </c>
      <c r="C52" s="160">
        <f>+M46</f>
        <v>1920</v>
      </c>
      <c r="D52" s="377"/>
      <c r="E52" s="377" t="s">
        <v>19</v>
      </c>
    </row>
    <row r="53" spans="2:17" s="66" customFormat="1">
      <c r="B53" s="113"/>
      <c r="C53" s="1512"/>
      <c r="D53" s="1512"/>
      <c r="E53" s="1512"/>
      <c r="F53" s="1512"/>
      <c r="G53" s="1512"/>
      <c r="H53" s="1512"/>
      <c r="I53" s="1512"/>
      <c r="J53" s="1512"/>
      <c r="K53" s="1512"/>
      <c r="L53" s="1512"/>
      <c r="M53" s="1512"/>
      <c r="N53" s="1512"/>
    </row>
    <row r="54" spans="2:17" ht="28.15" customHeight="1" thickBot="1"/>
    <row r="55" spans="2:17" ht="15.75" thickBot="1">
      <c r="B55" s="1513" t="s">
        <v>65</v>
      </c>
      <c r="C55" s="1513"/>
      <c r="D55" s="1513"/>
      <c r="E55" s="1513"/>
      <c r="F55" s="1513"/>
      <c r="G55" s="1513"/>
      <c r="H55" s="1513"/>
      <c r="I55" s="1513"/>
      <c r="J55" s="1513"/>
      <c r="K55" s="1513"/>
      <c r="L55" s="1513"/>
      <c r="M55" s="1513"/>
      <c r="N55" s="1513"/>
    </row>
    <row r="58" spans="2:17" ht="109.5" customHeight="1">
      <c r="B58" s="9" t="s">
        <v>66</v>
      </c>
      <c r="C58" s="22" t="s">
        <v>67</v>
      </c>
      <c r="D58" s="22" t="s">
        <v>68</v>
      </c>
      <c r="E58" s="22" t="s">
        <v>69</v>
      </c>
      <c r="F58" s="22" t="s">
        <v>70</v>
      </c>
      <c r="G58" s="22" t="s">
        <v>71</v>
      </c>
      <c r="H58" s="22" t="s">
        <v>72</v>
      </c>
      <c r="I58" s="22" t="s">
        <v>73</v>
      </c>
      <c r="J58" s="22" t="s">
        <v>74</v>
      </c>
      <c r="K58" s="22" t="s">
        <v>75</v>
      </c>
      <c r="L58" s="22" t="s">
        <v>76</v>
      </c>
      <c r="M58" s="23" t="s">
        <v>77</v>
      </c>
      <c r="N58" s="23" t="s">
        <v>78</v>
      </c>
      <c r="O58" s="1522" t="s">
        <v>79</v>
      </c>
      <c r="P58" s="1523"/>
      <c r="Q58" s="22" t="s">
        <v>80</v>
      </c>
    </row>
    <row r="59" spans="2:17" ht="29.25" customHeight="1">
      <c r="B59" s="309" t="s">
        <v>81</v>
      </c>
      <c r="C59" s="309" t="s">
        <v>251</v>
      </c>
      <c r="D59" s="310" t="s">
        <v>5</v>
      </c>
      <c r="E59" s="310" t="s">
        <v>5</v>
      </c>
      <c r="F59" s="196" t="s">
        <v>5</v>
      </c>
      <c r="G59" s="196" t="s">
        <v>5</v>
      </c>
      <c r="H59" s="196"/>
      <c r="I59" s="291" t="s">
        <v>18</v>
      </c>
      <c r="J59" s="291" t="s">
        <v>5</v>
      </c>
      <c r="K59" s="265" t="s">
        <v>5</v>
      </c>
      <c r="L59" s="265" t="s">
        <v>5</v>
      </c>
      <c r="M59" s="265" t="s">
        <v>5</v>
      </c>
      <c r="N59" s="265" t="s">
        <v>5</v>
      </c>
      <c r="O59" s="1574" t="s">
        <v>1910</v>
      </c>
      <c r="P59" s="1575"/>
      <c r="Q59" s="265" t="s">
        <v>18</v>
      </c>
    </row>
    <row r="60" spans="2:17">
      <c r="B60" s="28" t="s">
        <v>84</v>
      </c>
    </row>
    <row r="61" spans="2:17">
      <c r="B61" s="28" t="s">
        <v>85</v>
      </c>
    </row>
    <row r="62" spans="2:17">
      <c r="B62" s="28" t="s">
        <v>86</v>
      </c>
    </row>
    <row r="64" spans="2:17" ht="15.75" thickBot="1"/>
    <row r="65" spans="2:17" ht="15.75" thickBot="1">
      <c r="B65" s="1532" t="s">
        <v>87</v>
      </c>
      <c r="C65" s="1533"/>
      <c r="D65" s="1533"/>
      <c r="E65" s="1533"/>
      <c r="F65" s="1533"/>
      <c r="G65" s="1533"/>
      <c r="H65" s="1533"/>
      <c r="I65" s="1533"/>
      <c r="J65" s="1533"/>
      <c r="K65" s="1533"/>
      <c r="L65" s="1533"/>
      <c r="M65" s="1533"/>
      <c r="N65" s="1534"/>
    </row>
    <row r="68" spans="2:17" ht="109.5" customHeight="1">
      <c r="B68" s="9" t="s">
        <v>88</v>
      </c>
      <c r="C68" s="9" t="s">
        <v>89</v>
      </c>
      <c r="D68" s="9" t="s">
        <v>90</v>
      </c>
      <c r="E68" s="9" t="s">
        <v>91</v>
      </c>
      <c r="F68" s="9" t="s">
        <v>92</v>
      </c>
      <c r="G68" s="9" t="s">
        <v>93</v>
      </c>
      <c r="H68" s="9" t="s">
        <v>94</v>
      </c>
      <c r="I68" s="9" t="s">
        <v>95</v>
      </c>
      <c r="J68" s="1522" t="s">
        <v>164</v>
      </c>
      <c r="K68" s="1529"/>
      <c r="L68" s="1523"/>
      <c r="M68" s="9" t="s">
        <v>97</v>
      </c>
      <c r="N68" s="9" t="s">
        <v>234</v>
      </c>
      <c r="O68" s="9" t="s">
        <v>235</v>
      </c>
      <c r="P68" s="1522" t="s">
        <v>79</v>
      </c>
      <c r="Q68" s="1523"/>
    </row>
    <row r="69" spans="2:17" s="30" customFormat="1" ht="45">
      <c r="B69" s="78" t="s">
        <v>356</v>
      </c>
      <c r="C69" s="78"/>
      <c r="D69" s="78"/>
      <c r="E69" s="78"/>
      <c r="F69" s="78"/>
      <c r="G69" s="78"/>
      <c r="H69" s="78"/>
      <c r="I69" s="91"/>
      <c r="J69" s="78" t="s">
        <v>165</v>
      </c>
      <c r="K69" s="91" t="s">
        <v>166</v>
      </c>
      <c r="L69" s="91" t="s">
        <v>167</v>
      </c>
      <c r="M69" s="78"/>
      <c r="N69" s="78"/>
      <c r="O69" s="78"/>
      <c r="P69" s="1528" t="s">
        <v>1942</v>
      </c>
      <c r="Q69" s="1528"/>
    </row>
    <row r="70" spans="2:17" s="30" customFormat="1" ht="33.6" customHeight="1">
      <c r="B70" s="78" t="s">
        <v>443</v>
      </c>
      <c r="C70" s="78"/>
      <c r="D70" s="78"/>
      <c r="E70" s="78"/>
      <c r="F70" s="78"/>
      <c r="G70" s="78"/>
      <c r="H70" s="78"/>
      <c r="I70" s="91"/>
      <c r="J70" s="78"/>
      <c r="K70" s="91"/>
      <c r="L70" s="91"/>
      <c r="M70" s="78"/>
      <c r="N70" s="78"/>
      <c r="O70" s="78"/>
      <c r="P70" s="1528" t="s">
        <v>1942</v>
      </c>
      <c r="Q70" s="1528"/>
    </row>
    <row r="71" spans="2:17" s="30" customFormat="1" ht="138.75" customHeight="1">
      <c r="B71" s="456" t="s">
        <v>1943</v>
      </c>
      <c r="C71" s="93"/>
      <c r="D71" s="93"/>
      <c r="E71" s="93"/>
      <c r="F71" s="93"/>
      <c r="G71" s="93"/>
      <c r="H71" s="93"/>
      <c r="I71" s="41"/>
      <c r="J71" s="93"/>
      <c r="K71" s="41"/>
      <c r="L71" s="41"/>
      <c r="M71" s="93"/>
      <c r="N71" s="93"/>
      <c r="O71" s="93"/>
      <c r="P71" s="142"/>
      <c r="Q71" s="142"/>
    </row>
    <row r="73" spans="2:17" ht="15.75" thickBot="1"/>
    <row r="74" spans="2:17" ht="15.75" thickBot="1">
      <c r="B74" s="1532" t="s">
        <v>139</v>
      </c>
      <c r="C74" s="1533"/>
      <c r="D74" s="1533"/>
      <c r="E74" s="1533"/>
      <c r="F74" s="1533"/>
      <c r="G74" s="1533"/>
      <c r="H74" s="1533"/>
      <c r="I74" s="1533"/>
      <c r="J74" s="1533"/>
      <c r="K74" s="1533"/>
      <c r="L74" s="1533"/>
      <c r="M74" s="1533"/>
      <c r="N74" s="1534"/>
    </row>
    <row r="77" spans="2:17" ht="46.15" customHeight="1">
      <c r="B77" s="22" t="s">
        <v>17</v>
      </c>
      <c r="C77" s="22" t="s">
        <v>80</v>
      </c>
      <c r="D77" s="1522" t="s">
        <v>79</v>
      </c>
      <c r="E77" s="1523"/>
    </row>
    <row r="78" spans="2:17" ht="46.9" customHeight="1">
      <c r="B78" s="78" t="s">
        <v>140</v>
      </c>
      <c r="C78" s="59" t="s">
        <v>18</v>
      </c>
      <c r="D78" s="1524" t="s">
        <v>1944</v>
      </c>
      <c r="E78" s="1525"/>
    </row>
    <row r="81" spans="1:26">
      <c r="B81" s="1505" t="s">
        <v>141</v>
      </c>
      <c r="C81" s="1506"/>
      <c r="D81" s="1506"/>
      <c r="E81" s="1506"/>
      <c r="F81" s="1506"/>
      <c r="G81" s="1506"/>
      <c r="H81" s="1506"/>
      <c r="I81" s="1506"/>
      <c r="J81" s="1506"/>
      <c r="K81" s="1506"/>
      <c r="L81" s="1506"/>
      <c r="M81" s="1506"/>
      <c r="N81" s="1506"/>
      <c r="O81" s="1506"/>
      <c r="P81" s="1506"/>
    </row>
    <row r="83" spans="1:26" ht="15.75" thickBot="1"/>
    <row r="84" spans="1:26" ht="15.75" thickBot="1">
      <c r="B84" s="1532" t="s">
        <v>142</v>
      </c>
      <c r="C84" s="1533"/>
      <c r="D84" s="1533"/>
      <c r="E84" s="1533"/>
      <c r="F84" s="1533"/>
      <c r="G84" s="1533"/>
      <c r="H84" s="1533"/>
      <c r="I84" s="1533"/>
      <c r="J84" s="1533"/>
      <c r="K84" s="1533"/>
      <c r="L84" s="1533"/>
      <c r="M84" s="1533"/>
      <c r="N84" s="1534"/>
    </row>
    <row r="86" spans="1:26" ht="15.75" thickBot="1">
      <c r="M86" s="10"/>
      <c r="N86" s="10"/>
    </row>
    <row r="87" spans="1:26" s="39" customFormat="1" ht="109.5" customHeight="1">
      <c r="B87" s="11" t="s">
        <v>33</v>
      </c>
      <c r="C87" s="11" t="s">
        <v>34</v>
      </c>
      <c r="D87" s="11" t="s">
        <v>35</v>
      </c>
      <c r="E87" s="11" t="s">
        <v>36</v>
      </c>
      <c r="F87" s="11" t="s">
        <v>37</v>
      </c>
      <c r="G87" s="11" t="s">
        <v>38</v>
      </c>
      <c r="H87" s="11" t="s">
        <v>39</v>
      </c>
      <c r="I87" s="11" t="s">
        <v>40</v>
      </c>
      <c r="J87" s="11" t="s">
        <v>41</v>
      </c>
      <c r="K87" s="11" t="s">
        <v>42</v>
      </c>
      <c r="L87" s="11" t="s">
        <v>43</v>
      </c>
      <c r="M87" s="12" t="s">
        <v>44</v>
      </c>
      <c r="N87" s="11" t="s">
        <v>45</v>
      </c>
      <c r="O87" s="11" t="s">
        <v>46</v>
      </c>
      <c r="P87" s="13" t="s">
        <v>47</v>
      </c>
      <c r="Q87" s="13" t="s">
        <v>48</v>
      </c>
    </row>
    <row r="88" spans="1:26" s="147" customFormat="1" ht="123.75" customHeight="1">
      <c r="A88" s="14">
        <v>1</v>
      </c>
      <c r="B88" s="15" t="s">
        <v>1915</v>
      </c>
      <c r="C88" s="15" t="s">
        <v>1915</v>
      </c>
      <c r="D88" s="15" t="s">
        <v>800</v>
      </c>
      <c r="E88" s="303" t="s">
        <v>1936</v>
      </c>
      <c r="F88" s="281" t="s">
        <v>18</v>
      </c>
      <c r="G88" s="281" t="s">
        <v>5</v>
      </c>
      <c r="H88" s="275">
        <v>40071</v>
      </c>
      <c r="I88" s="276"/>
      <c r="J88" s="276" t="s">
        <v>19</v>
      </c>
      <c r="K88" s="276"/>
      <c r="L88" s="276"/>
      <c r="M88" s="277">
        <v>0</v>
      </c>
      <c r="N88" s="277" t="s">
        <v>51</v>
      </c>
      <c r="O88" s="278"/>
      <c r="P88" s="278">
        <v>400</v>
      </c>
      <c r="Q88" s="323" t="s">
        <v>1945</v>
      </c>
      <c r="R88" s="64"/>
      <c r="S88" s="64"/>
      <c r="T88" s="64"/>
      <c r="U88" s="64"/>
      <c r="V88" s="64"/>
      <c r="W88" s="64"/>
      <c r="X88" s="64"/>
      <c r="Y88" s="64"/>
      <c r="Z88" s="64"/>
    </row>
    <row r="89" spans="1:26" s="136" customFormat="1">
      <c r="A89" s="129"/>
      <c r="B89" s="130" t="s">
        <v>29</v>
      </c>
      <c r="C89" s="131"/>
      <c r="D89" s="109"/>
      <c r="E89" s="132"/>
      <c r="F89" s="131"/>
      <c r="G89" s="131"/>
      <c r="H89" s="131"/>
      <c r="I89" s="133"/>
      <c r="J89" s="133"/>
      <c r="K89" s="109">
        <f>SUM(K88:K88)</f>
        <v>0</v>
      </c>
      <c r="L89" s="109">
        <f>SUM(L88:L88)</f>
        <v>0</v>
      </c>
      <c r="M89" s="110">
        <f>SUM(M88:M88)</f>
        <v>0</v>
      </c>
      <c r="N89" s="109">
        <f>SUM(N88:N88)</f>
        <v>0</v>
      </c>
      <c r="O89" s="134"/>
      <c r="P89" s="134"/>
      <c r="Q89" s="135"/>
    </row>
    <row r="90" spans="1:26">
      <c r="B90" s="66"/>
      <c r="C90" s="66"/>
      <c r="D90" s="66"/>
      <c r="E90" s="68"/>
      <c r="F90" s="66"/>
      <c r="G90" s="66"/>
      <c r="H90" s="66"/>
      <c r="I90" s="66"/>
      <c r="J90" s="66"/>
      <c r="K90" s="66"/>
      <c r="L90" s="66"/>
      <c r="M90" s="66"/>
      <c r="N90" s="66"/>
      <c r="O90" s="66"/>
      <c r="P90" s="66"/>
    </row>
    <row r="91" spans="1:26">
      <c r="B91" s="19" t="s">
        <v>156</v>
      </c>
      <c r="C91" s="84">
        <f>+K89</f>
        <v>0</v>
      </c>
      <c r="H91" s="112"/>
      <c r="I91" s="112"/>
      <c r="J91" s="112"/>
      <c r="K91" s="112"/>
      <c r="L91" s="112"/>
      <c r="M91" s="112"/>
      <c r="N91" s="66"/>
      <c r="O91" s="66"/>
      <c r="P91" s="66"/>
    </row>
    <row r="93" spans="1:26" ht="15.75" thickBot="1"/>
    <row r="94" spans="1:26" ht="37.15" customHeight="1" thickBot="1">
      <c r="B94" s="24" t="s">
        <v>157</v>
      </c>
      <c r="C94" s="25" t="s">
        <v>158</v>
      </c>
      <c r="D94" s="24" t="s">
        <v>28</v>
      </c>
      <c r="E94" s="25" t="s">
        <v>159</v>
      </c>
    </row>
    <row r="95" spans="1:26">
      <c r="B95" s="85" t="s">
        <v>160</v>
      </c>
      <c r="C95" s="86">
        <v>20</v>
      </c>
      <c r="D95" s="389">
        <v>0</v>
      </c>
      <c r="E95" s="1536">
        <f>+D95+D96+D97</f>
        <v>0</v>
      </c>
    </row>
    <row r="96" spans="1:26">
      <c r="B96" s="85" t="s">
        <v>161</v>
      </c>
      <c r="C96" s="71">
        <v>30</v>
      </c>
      <c r="D96" s="390">
        <v>0</v>
      </c>
      <c r="E96" s="1537"/>
    </row>
    <row r="97" spans="2:17" ht="15.75" thickBot="1">
      <c r="B97" s="85" t="s">
        <v>162</v>
      </c>
      <c r="C97" s="87">
        <v>40</v>
      </c>
      <c r="D97" s="391">
        <v>0</v>
      </c>
      <c r="E97" s="1538"/>
    </row>
    <row r="99" spans="2:17" ht="15.75" thickBot="1"/>
    <row r="100" spans="2:17" ht="15.75" thickBot="1">
      <c r="B100" s="1532" t="s">
        <v>163</v>
      </c>
      <c r="C100" s="1533"/>
      <c r="D100" s="1533"/>
      <c r="E100" s="1533"/>
      <c r="F100" s="1533"/>
      <c r="G100" s="1533"/>
      <c r="H100" s="1533"/>
      <c r="I100" s="1533"/>
      <c r="J100" s="1533"/>
      <c r="K100" s="1533"/>
      <c r="L100" s="1533"/>
      <c r="M100" s="1533"/>
      <c r="N100" s="1534"/>
    </row>
    <row r="102" spans="2:17" ht="128.25" customHeight="1">
      <c r="B102" s="9" t="s">
        <v>88</v>
      </c>
      <c r="C102" s="9" t="s">
        <v>89</v>
      </c>
      <c r="D102" s="9" t="s">
        <v>90</v>
      </c>
      <c r="E102" s="9" t="s">
        <v>91</v>
      </c>
      <c r="F102" s="9" t="s">
        <v>92</v>
      </c>
      <c r="G102" s="9" t="s">
        <v>93</v>
      </c>
      <c r="H102" s="9" t="s">
        <v>94</v>
      </c>
      <c r="I102" s="9" t="s">
        <v>95</v>
      </c>
      <c r="J102" s="1522" t="s">
        <v>164</v>
      </c>
      <c r="K102" s="1529"/>
      <c r="L102" s="1523"/>
      <c r="M102" s="9" t="s">
        <v>97</v>
      </c>
      <c r="N102" s="9" t="s">
        <v>234</v>
      </c>
      <c r="O102" s="9" t="s">
        <v>235</v>
      </c>
      <c r="P102" s="1522" t="s">
        <v>79</v>
      </c>
      <c r="Q102" s="1523"/>
    </row>
    <row r="103" spans="2:17" s="30" customFormat="1" ht="69" customHeight="1">
      <c r="B103" s="217" t="s">
        <v>1495</v>
      </c>
      <c r="C103" s="481"/>
      <c r="D103" s="217" t="s">
        <v>1946</v>
      </c>
      <c r="E103" s="453">
        <v>1130770979</v>
      </c>
      <c r="F103" s="217" t="s">
        <v>1947</v>
      </c>
      <c r="G103" s="217" t="s">
        <v>1194</v>
      </c>
      <c r="H103" s="407">
        <v>40161</v>
      </c>
      <c r="I103" s="299"/>
      <c r="J103" s="217" t="s">
        <v>19</v>
      </c>
      <c r="K103" s="299" t="s">
        <v>19</v>
      </c>
      <c r="L103" s="299" t="s">
        <v>19</v>
      </c>
      <c r="M103" s="217"/>
      <c r="N103" s="217"/>
      <c r="O103" s="217"/>
      <c r="P103" s="1599" t="s">
        <v>1948</v>
      </c>
      <c r="Q103" s="1600"/>
    </row>
    <row r="104" spans="2:17" s="30" customFormat="1" ht="113.25" customHeight="1">
      <c r="B104" s="217" t="s">
        <v>1075</v>
      </c>
      <c r="C104" s="481"/>
      <c r="D104" s="217" t="s">
        <v>1949</v>
      </c>
      <c r="E104" s="482">
        <v>1062284608</v>
      </c>
      <c r="F104" s="217" t="s">
        <v>1950</v>
      </c>
      <c r="G104" s="483" t="s">
        <v>1951</v>
      </c>
      <c r="H104" s="331">
        <v>2014</v>
      </c>
      <c r="I104" s="299"/>
      <c r="J104" s="217" t="s">
        <v>19</v>
      </c>
      <c r="K104" s="299" t="s">
        <v>19</v>
      </c>
      <c r="L104" s="299" t="s">
        <v>19</v>
      </c>
      <c r="M104" s="217" t="s">
        <v>18</v>
      </c>
      <c r="N104" s="217" t="s">
        <v>19</v>
      </c>
      <c r="O104" s="217" t="s">
        <v>19</v>
      </c>
      <c r="P104" s="1599" t="s">
        <v>1952</v>
      </c>
      <c r="Q104" s="1600"/>
    </row>
    <row r="105" spans="2:17" s="30" customFormat="1" ht="70.5" customHeight="1">
      <c r="B105" s="217" t="s">
        <v>227</v>
      </c>
      <c r="C105" s="481"/>
      <c r="D105" s="217" t="s">
        <v>1930</v>
      </c>
      <c r="E105" s="453">
        <v>94536738</v>
      </c>
      <c r="F105" s="217" t="s">
        <v>741</v>
      </c>
      <c r="G105" s="217" t="s">
        <v>1931</v>
      </c>
      <c r="H105" s="407">
        <v>37072</v>
      </c>
      <c r="I105" s="299"/>
      <c r="J105" s="217"/>
      <c r="K105" s="299"/>
      <c r="L105" s="299"/>
      <c r="M105" s="217"/>
      <c r="N105" s="217" t="s">
        <v>19</v>
      </c>
      <c r="O105" s="217" t="s">
        <v>19</v>
      </c>
      <c r="P105" s="1601" t="s">
        <v>1953</v>
      </c>
      <c r="Q105" s="1601"/>
    </row>
    <row r="106" spans="2:17" s="30" customFormat="1" ht="70.5" customHeight="1">
      <c r="B106" s="456"/>
      <c r="C106" s="484"/>
      <c r="D106" s="456"/>
      <c r="E106" s="485"/>
      <c r="F106" s="456"/>
      <c r="G106" s="456"/>
      <c r="H106" s="457"/>
      <c r="I106" s="250"/>
      <c r="J106" s="456"/>
      <c r="K106" s="250"/>
      <c r="L106" s="250"/>
      <c r="M106" s="456"/>
      <c r="N106" s="456"/>
      <c r="O106" s="456"/>
      <c r="P106" s="486"/>
      <c r="Q106" s="486"/>
    </row>
    <row r="109" spans="2:17" ht="15.75" thickBot="1"/>
    <row r="110" spans="2:17" ht="54" customHeight="1">
      <c r="B110" s="146" t="s">
        <v>17</v>
      </c>
      <c r="C110" s="146" t="s">
        <v>157</v>
      </c>
      <c r="D110" s="9" t="s">
        <v>158</v>
      </c>
      <c r="E110" s="146" t="s">
        <v>28</v>
      </c>
      <c r="F110" s="25" t="s">
        <v>228</v>
      </c>
      <c r="G110" s="178"/>
    </row>
    <row r="111" spans="2:17" ht="120.75" customHeight="1">
      <c r="B111" s="1540" t="s">
        <v>229</v>
      </c>
      <c r="C111" s="115" t="s">
        <v>230</v>
      </c>
      <c r="D111" s="138">
        <v>25</v>
      </c>
      <c r="E111" s="138">
        <v>0</v>
      </c>
      <c r="F111" s="1541">
        <f>+E111+E112+E113</f>
        <v>0</v>
      </c>
      <c r="G111" s="27"/>
    </row>
    <row r="112" spans="2:17" ht="76.150000000000006" customHeight="1">
      <c r="B112" s="1540"/>
      <c r="C112" s="115" t="s">
        <v>231</v>
      </c>
      <c r="D112" s="141">
        <v>25</v>
      </c>
      <c r="E112" s="138">
        <v>0</v>
      </c>
      <c r="F112" s="1542"/>
      <c r="G112" s="27"/>
    </row>
    <row r="113" spans="2:7" ht="69" customHeight="1">
      <c r="B113" s="1540"/>
      <c r="C113" s="115" t="s">
        <v>232</v>
      </c>
      <c r="D113" s="138">
        <v>10</v>
      </c>
      <c r="E113" s="138">
        <v>0</v>
      </c>
      <c r="F113" s="1543"/>
      <c r="G113" s="27"/>
    </row>
    <row r="114" spans="2:7">
      <c r="C114" s="57"/>
    </row>
    <row r="116" spans="2:7">
      <c r="B116" s="8" t="s">
        <v>233</v>
      </c>
    </row>
    <row r="119" spans="2:7">
      <c r="B119" s="9" t="s">
        <v>17</v>
      </c>
      <c r="C119" s="9" t="s">
        <v>27</v>
      </c>
      <c r="D119" s="146" t="s">
        <v>28</v>
      </c>
      <c r="E119" s="146" t="s">
        <v>29</v>
      </c>
    </row>
    <row r="120" spans="2:7" ht="61.5" customHeight="1">
      <c r="B120" s="367" t="s">
        <v>236</v>
      </c>
      <c r="C120" s="141">
        <v>40</v>
      </c>
      <c r="D120" s="138">
        <f>+E95</f>
        <v>0</v>
      </c>
      <c r="E120" s="1519">
        <f>+D120+D121</f>
        <v>0</v>
      </c>
    </row>
    <row r="121" spans="2:7" ht="68.25" customHeight="1">
      <c r="B121" s="367" t="s">
        <v>237</v>
      </c>
      <c r="C121" s="141">
        <v>60</v>
      </c>
      <c r="D121" s="138">
        <f>+F111</f>
        <v>0</v>
      </c>
      <c r="E121" s="1520"/>
    </row>
  </sheetData>
  <mergeCells count="38">
    <mergeCell ref="P104:Q104"/>
    <mergeCell ref="P105:Q105"/>
    <mergeCell ref="B111:B113"/>
    <mergeCell ref="F111:F113"/>
    <mergeCell ref="E120:E121"/>
    <mergeCell ref="P103:Q103"/>
    <mergeCell ref="P69:Q69"/>
    <mergeCell ref="P70:Q70"/>
    <mergeCell ref="B74:N74"/>
    <mergeCell ref="D77:E77"/>
    <mergeCell ref="D78:E78"/>
    <mergeCell ref="B81:P81"/>
    <mergeCell ref="B84:N84"/>
    <mergeCell ref="E95:E97"/>
    <mergeCell ref="B100:N100"/>
    <mergeCell ref="J102:L102"/>
    <mergeCell ref="P102:Q102"/>
    <mergeCell ref="J68:L68"/>
    <mergeCell ref="P68:Q68"/>
    <mergeCell ref="C10:E10"/>
    <mergeCell ref="B14:C15"/>
    <mergeCell ref="B16:C16"/>
    <mergeCell ref="E34:E35"/>
    <mergeCell ref="M37:N37"/>
    <mergeCell ref="B49:B50"/>
    <mergeCell ref="C49:C50"/>
    <mergeCell ref="D49:E49"/>
    <mergeCell ref="C53:N53"/>
    <mergeCell ref="B55:N55"/>
    <mergeCell ref="O58:P58"/>
    <mergeCell ref="O59:P59"/>
    <mergeCell ref="B65:N65"/>
    <mergeCell ref="C9:N9"/>
    <mergeCell ref="B2:P2"/>
    <mergeCell ref="B4:P4"/>
    <mergeCell ref="C6:N6"/>
    <mergeCell ref="C7:N7"/>
    <mergeCell ref="C8:N8"/>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E76" zoomScale="70" zoomScaleNormal="70" workbookViewId="0">
      <selection activeCell="L45" sqref="L45"/>
    </sheetView>
  </sheetViews>
  <sheetFormatPr baseColWidth="10" defaultRowHeight="15"/>
  <cols>
    <col min="1" max="1" width="7.42578125" style="28" bestFit="1" customWidth="1"/>
    <col min="2" max="2" width="102.7109375" style="28" bestFit="1" customWidth="1"/>
    <col min="3" max="3" width="33.5703125" style="39" customWidth="1"/>
    <col min="4" max="4" width="26.7109375" style="28" customWidth="1"/>
    <col min="5" max="5" width="25" style="838" customWidth="1"/>
    <col min="6" max="6" width="29.7109375" style="1010" customWidth="1"/>
    <col min="7" max="7" width="29.7109375" style="566" customWidth="1"/>
    <col min="8" max="8" width="24.5703125" style="1011" customWidth="1"/>
    <col min="9" max="9" width="34.5703125" style="1010" bestFit="1" customWidth="1"/>
    <col min="10" max="10" width="23.5703125" style="1010" customWidth="1"/>
    <col min="11" max="11" width="14.85546875" style="1411" bestFit="1" customWidth="1"/>
    <col min="12" max="12" width="20.140625" style="1010" customWidth="1"/>
    <col min="13" max="13" width="18.7109375" style="1010" customWidth="1"/>
    <col min="14" max="14" width="22.140625" style="1010" customWidth="1"/>
    <col min="15" max="15" width="26.140625" style="1010" customWidth="1"/>
    <col min="16" max="16" width="19.7109375" style="1010" bestFit="1" customWidth="1"/>
    <col min="17" max="17" width="41.140625" style="1010"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1:16">
      <c r="B2" s="1505" t="s">
        <v>0</v>
      </c>
      <c r="C2" s="1506"/>
      <c r="D2" s="1506"/>
      <c r="E2" s="1506"/>
      <c r="F2" s="1506"/>
      <c r="G2" s="1506"/>
      <c r="H2" s="1506"/>
      <c r="I2" s="1506"/>
      <c r="J2" s="1506"/>
      <c r="K2" s="1506"/>
      <c r="L2" s="1506"/>
      <c r="M2" s="1506"/>
      <c r="N2" s="1506"/>
      <c r="O2" s="1506"/>
      <c r="P2" s="1506"/>
    </row>
    <row r="4" spans="1:16">
      <c r="B4" s="1505" t="s">
        <v>1</v>
      </c>
      <c r="C4" s="1506"/>
      <c r="D4" s="1506"/>
      <c r="E4" s="1506"/>
      <c r="F4" s="1506"/>
      <c r="G4" s="1506"/>
      <c r="H4" s="1506"/>
      <c r="I4" s="1506"/>
      <c r="J4" s="1506"/>
      <c r="K4" s="1506"/>
      <c r="L4" s="1506"/>
      <c r="M4" s="1506"/>
      <c r="N4" s="1506"/>
      <c r="O4" s="1506"/>
      <c r="P4" s="1506"/>
    </row>
    <row r="5" spans="1:16" ht="15.75" thickBot="1"/>
    <row r="6" spans="1:16" ht="15.75" thickBot="1">
      <c r="B6" s="116" t="s">
        <v>2</v>
      </c>
      <c r="C6" s="1507" t="s">
        <v>5149</v>
      </c>
      <c r="D6" s="1507"/>
      <c r="E6" s="1507"/>
      <c r="F6" s="1507"/>
      <c r="G6" s="1507"/>
      <c r="H6" s="1507"/>
      <c r="I6" s="1507"/>
      <c r="J6" s="1507"/>
      <c r="K6" s="1507"/>
      <c r="L6" s="1507"/>
      <c r="M6" s="1507"/>
      <c r="N6" s="1508"/>
    </row>
    <row r="7" spans="1:16" ht="15.75" thickBot="1">
      <c r="B7" s="116" t="s">
        <v>4</v>
      </c>
      <c r="C7" s="1503" t="s">
        <v>5150</v>
      </c>
      <c r="D7" s="1503"/>
      <c r="E7" s="1503"/>
      <c r="F7" s="1503"/>
      <c r="G7" s="1503"/>
      <c r="H7" s="1503"/>
      <c r="I7" s="1503"/>
      <c r="J7" s="1503"/>
      <c r="K7" s="1503"/>
      <c r="L7" s="1503"/>
      <c r="M7" s="1503"/>
      <c r="N7" s="1504"/>
    </row>
    <row r="8" spans="1:16" ht="15.75" thickBot="1">
      <c r="B8" s="116" t="s">
        <v>6</v>
      </c>
      <c r="C8" s="1503" t="s">
        <v>5151</v>
      </c>
      <c r="D8" s="1503"/>
      <c r="E8" s="1503"/>
      <c r="F8" s="1503"/>
      <c r="G8" s="1503"/>
      <c r="H8" s="1503"/>
      <c r="I8" s="1503"/>
      <c r="J8" s="1503"/>
      <c r="K8" s="1503"/>
      <c r="L8" s="1503"/>
      <c r="M8" s="1503"/>
      <c r="N8" s="1504"/>
    </row>
    <row r="9" spans="1:16" ht="15.75" thickBot="1">
      <c r="B9" s="116" t="s">
        <v>238</v>
      </c>
      <c r="C9" s="1514">
        <v>42</v>
      </c>
      <c r="D9" s="1514"/>
      <c r="E9" s="1515"/>
      <c r="F9" s="1012"/>
      <c r="G9" s="1267"/>
      <c r="H9" s="1013"/>
      <c r="I9" s="1012"/>
      <c r="J9" s="1012"/>
      <c r="K9" s="1412"/>
      <c r="L9" s="1012"/>
      <c r="M9" s="1012"/>
      <c r="N9" s="1015"/>
    </row>
    <row r="10" spans="1:16" ht="15.75" thickBot="1">
      <c r="B10" s="117" t="s">
        <v>8</v>
      </c>
      <c r="C10" s="1308">
        <v>41977</v>
      </c>
      <c r="D10" s="35"/>
      <c r="E10" s="840"/>
      <c r="F10" s="840"/>
      <c r="G10" s="35"/>
      <c r="H10" s="1016"/>
      <c r="I10" s="840"/>
      <c r="J10" s="840"/>
      <c r="K10" s="1413"/>
      <c r="L10" s="840"/>
      <c r="M10" s="840"/>
      <c r="N10" s="1018"/>
    </row>
    <row r="11" spans="1:16">
      <c r="B11" s="94"/>
      <c r="C11" s="1019"/>
      <c r="D11" s="96"/>
      <c r="E11" s="842"/>
      <c r="F11" s="842"/>
      <c r="G11" s="96"/>
      <c r="H11" s="1020"/>
      <c r="N11" s="842"/>
    </row>
    <row r="12" spans="1:16">
      <c r="N12" s="1021"/>
    </row>
    <row r="13" spans="1:16" ht="45.75" customHeight="1">
      <c r="B13" s="1516" t="s">
        <v>9</v>
      </c>
      <c r="C13" s="1516"/>
      <c r="D13" s="1265" t="s">
        <v>10</v>
      </c>
      <c r="E13" s="844" t="s">
        <v>11</v>
      </c>
      <c r="F13" s="1022" t="s">
        <v>12</v>
      </c>
      <c r="G13" s="551"/>
      <c r="I13" s="1023"/>
      <c r="J13" s="1023"/>
      <c r="K13" s="1414"/>
      <c r="L13" s="1023"/>
      <c r="M13" s="1023"/>
      <c r="N13" s="1021"/>
    </row>
    <row r="14" spans="1:16">
      <c r="B14" s="1516"/>
      <c r="C14" s="1516"/>
      <c r="D14" s="1265">
        <v>42</v>
      </c>
      <c r="E14" s="846">
        <v>626484300</v>
      </c>
      <c r="F14" s="1024">
        <v>300</v>
      </c>
      <c r="G14" s="1025"/>
      <c r="H14" s="1026"/>
    </row>
    <row r="15" spans="1:16" ht="15.75" thickBot="1">
      <c r="B15" s="1517" t="s">
        <v>13</v>
      </c>
      <c r="C15" s="1518"/>
      <c r="D15" s="1265"/>
      <c r="E15" s="4">
        <f>SUM(E14:E14)</f>
        <v>626484300</v>
      </c>
      <c r="F15" s="1027">
        <f>SUM(F14:F14)</f>
        <v>300</v>
      </c>
      <c r="G15" s="1025"/>
      <c r="H15" s="1026"/>
    </row>
    <row r="16" spans="1:16" ht="55.5" customHeight="1" thickBot="1">
      <c r="A16" s="48"/>
      <c r="B16" s="49" t="s">
        <v>14</v>
      </c>
      <c r="C16" s="1028" t="s">
        <v>15</v>
      </c>
      <c r="E16" s="850"/>
      <c r="F16" s="1023"/>
      <c r="G16" s="845"/>
      <c r="H16" s="1029"/>
      <c r="I16" s="1031"/>
      <c r="J16" s="1031"/>
      <c r="K16" s="1415"/>
      <c r="L16" s="1031"/>
      <c r="M16" s="1031"/>
    </row>
    <row r="17" spans="1:14" ht="15.75" thickBot="1">
      <c r="A17" s="51"/>
      <c r="C17" s="586">
        <f>F15*80%</f>
        <v>240</v>
      </c>
      <c r="D17" s="195"/>
      <c r="E17" s="853">
        <f>E15</f>
        <v>626484300</v>
      </c>
      <c r="F17" s="1032"/>
      <c r="G17" s="1033"/>
      <c r="H17" s="1034"/>
      <c r="I17" s="1031"/>
      <c r="J17" s="1031"/>
      <c r="K17" s="1415"/>
      <c r="L17" s="1031"/>
      <c r="M17" s="1031"/>
    </row>
    <row r="18" spans="1:14">
      <c r="A18" s="142"/>
      <c r="C18" s="1035"/>
      <c r="D18" s="45"/>
      <c r="E18" s="856"/>
      <c r="F18" s="1032"/>
      <c r="G18" s="1033"/>
      <c r="H18" s="1034"/>
      <c r="I18" s="1031"/>
      <c r="J18" s="1031"/>
      <c r="K18" s="1415"/>
      <c r="L18" s="1031"/>
      <c r="M18" s="1031"/>
    </row>
    <row r="19" spans="1:14">
      <c r="A19" s="142"/>
      <c r="C19" s="1035"/>
      <c r="D19" s="45"/>
      <c r="E19" s="856"/>
      <c r="F19" s="1032"/>
      <c r="G19" s="1033"/>
      <c r="H19" s="1034"/>
      <c r="I19" s="1031"/>
      <c r="J19" s="1031"/>
      <c r="K19" s="1415"/>
      <c r="L19" s="1031"/>
      <c r="M19" s="1031"/>
    </row>
    <row r="20" spans="1:14">
      <c r="A20" s="142"/>
      <c r="B20" s="8" t="s">
        <v>16</v>
      </c>
      <c r="C20" s="1036"/>
      <c r="D20" s="57"/>
      <c r="E20" s="858"/>
      <c r="F20" s="1037"/>
      <c r="G20" s="1038"/>
      <c r="H20" s="1039"/>
      <c r="N20" s="1021"/>
    </row>
    <row r="21" spans="1:14">
      <c r="A21" s="142"/>
      <c r="B21" s="57"/>
      <c r="C21" s="1036"/>
      <c r="D21" s="57"/>
      <c r="E21" s="858"/>
      <c r="F21" s="1037"/>
      <c r="G21" s="1038"/>
      <c r="H21" s="1039"/>
      <c r="N21" s="1021"/>
    </row>
    <row r="22" spans="1:14">
      <c r="A22" s="142"/>
      <c r="B22" s="1309" t="s">
        <v>17</v>
      </c>
      <c r="C22" s="1309" t="s">
        <v>18</v>
      </c>
      <c r="D22" s="1309" t="s">
        <v>19</v>
      </c>
      <c r="E22" s="858"/>
      <c r="F22" s="1037"/>
      <c r="G22" s="1038"/>
      <c r="H22" s="1039"/>
      <c r="N22" s="1021"/>
    </row>
    <row r="23" spans="1:14">
      <c r="A23" s="142"/>
      <c r="B23" s="59" t="s">
        <v>20</v>
      </c>
      <c r="C23" s="1256" t="s">
        <v>21</v>
      </c>
      <c r="D23" s="59"/>
      <c r="E23" s="858"/>
      <c r="F23" s="1037"/>
      <c r="G23" s="1038"/>
      <c r="H23" s="1039"/>
      <c r="N23" s="1021"/>
    </row>
    <row r="24" spans="1:14">
      <c r="A24" s="142"/>
      <c r="B24" s="59" t="s">
        <v>22</v>
      </c>
      <c r="C24" s="1256" t="s">
        <v>21</v>
      </c>
      <c r="D24" s="59"/>
      <c r="E24" s="858"/>
      <c r="F24" s="1037"/>
      <c r="G24" s="1038"/>
      <c r="H24" s="1039"/>
      <c r="N24" s="1021"/>
    </row>
    <row r="25" spans="1:14">
      <c r="A25" s="142"/>
      <c r="B25" s="59" t="s">
        <v>23</v>
      </c>
      <c r="C25" s="1256" t="s">
        <v>21</v>
      </c>
      <c r="D25" s="59"/>
      <c r="E25" s="858"/>
      <c r="F25" s="1037"/>
      <c r="G25" s="1038"/>
      <c r="H25" s="1039"/>
      <c r="N25" s="1021"/>
    </row>
    <row r="26" spans="1:14">
      <c r="A26" s="142"/>
      <c r="B26" s="59" t="s">
        <v>24</v>
      </c>
      <c r="C26" s="1256" t="s">
        <v>21</v>
      </c>
      <c r="D26" s="59"/>
      <c r="E26" s="858"/>
      <c r="F26" s="1037"/>
      <c r="G26" s="1038"/>
      <c r="H26" s="1039"/>
      <c r="N26" s="1021"/>
    </row>
    <row r="27" spans="1:14">
      <c r="A27" s="142"/>
      <c r="B27" s="59" t="s">
        <v>5285</v>
      </c>
      <c r="C27" s="1256" t="s">
        <v>21</v>
      </c>
      <c r="D27" s="59"/>
      <c r="E27" s="858"/>
      <c r="F27" s="1037"/>
      <c r="G27" s="1038"/>
      <c r="H27" s="1039"/>
      <c r="N27" s="1021"/>
    </row>
    <row r="28" spans="1:14">
      <c r="A28" s="142"/>
      <c r="B28" s="50"/>
      <c r="C28" s="477"/>
      <c r="D28" s="50"/>
      <c r="E28" s="858"/>
      <c r="F28" s="1037"/>
      <c r="G28" s="1038"/>
      <c r="H28" s="1039"/>
      <c r="N28" s="1021"/>
    </row>
    <row r="29" spans="1:14">
      <c r="A29" s="142"/>
      <c r="B29" s="57"/>
      <c r="C29" s="1036"/>
      <c r="D29" s="57"/>
      <c r="E29" s="858"/>
      <c r="F29" s="1037"/>
      <c r="G29" s="1038"/>
      <c r="H29" s="1039"/>
      <c r="N29" s="1021"/>
    </row>
    <row r="30" spans="1:14">
      <c r="A30" s="142"/>
      <c r="B30" s="8" t="s">
        <v>26</v>
      </c>
      <c r="C30" s="1036"/>
      <c r="D30" s="57"/>
      <c r="E30" s="858"/>
      <c r="F30" s="1037"/>
      <c r="G30" s="1038"/>
      <c r="H30" s="1039"/>
      <c r="N30" s="1021"/>
    </row>
    <row r="31" spans="1:14">
      <c r="A31" s="142"/>
      <c r="B31" s="57"/>
      <c r="C31" s="1036"/>
      <c r="D31" s="57"/>
      <c r="E31" s="858"/>
      <c r="F31" s="1037"/>
      <c r="G31" s="1038"/>
      <c r="H31" s="1039"/>
      <c r="N31" s="1021"/>
    </row>
    <row r="32" spans="1:14">
      <c r="A32" s="142"/>
      <c r="B32" s="57"/>
      <c r="C32" s="1036"/>
      <c r="D32" s="57"/>
      <c r="E32" s="858"/>
      <c r="F32" s="1037"/>
      <c r="G32" s="1038"/>
      <c r="H32" s="1039"/>
      <c r="N32" s="1021"/>
    </row>
    <row r="33" spans="1:26">
      <c r="A33" s="142"/>
      <c r="B33" s="1309" t="s">
        <v>17</v>
      </c>
      <c r="C33" s="1309" t="s">
        <v>27</v>
      </c>
      <c r="D33" s="1283" t="s">
        <v>28</v>
      </c>
      <c r="E33" s="862" t="s">
        <v>29</v>
      </c>
      <c r="F33" s="1037"/>
      <c r="G33" s="1038"/>
      <c r="H33" s="1039"/>
      <c r="N33" s="1021"/>
    </row>
    <row r="34" spans="1:26" ht="30">
      <c r="A34" s="142"/>
      <c r="B34" s="1302" t="s">
        <v>30</v>
      </c>
      <c r="C34" s="1262">
        <v>40</v>
      </c>
      <c r="D34" s="864">
        <f>+D137</f>
        <v>20</v>
      </c>
      <c r="E34" s="1880">
        <f>+D34+D35</f>
        <v>30</v>
      </c>
      <c r="F34" s="1037"/>
      <c r="G34" s="1038"/>
      <c r="H34" s="1039"/>
      <c r="N34" s="1021"/>
    </row>
    <row r="35" spans="1:26" ht="45">
      <c r="A35" s="142"/>
      <c r="B35" s="1302" t="s">
        <v>31</v>
      </c>
      <c r="C35" s="1262">
        <v>60</v>
      </c>
      <c r="D35" s="864">
        <f>+D138</f>
        <v>10</v>
      </c>
      <c r="E35" s="1881"/>
      <c r="F35" s="1037"/>
      <c r="G35" s="1038"/>
      <c r="H35" s="1039"/>
      <c r="N35" s="1021"/>
    </row>
    <row r="36" spans="1:26">
      <c r="A36" s="142"/>
      <c r="C36" s="1035"/>
      <c r="D36" s="45"/>
      <c r="E36" s="856"/>
      <c r="F36" s="1032"/>
      <c r="G36" s="1033"/>
      <c r="H36" s="1034"/>
      <c r="I36" s="1031"/>
      <c r="J36" s="1031"/>
      <c r="K36" s="1415"/>
      <c r="L36" s="1031"/>
      <c r="M36" s="1031"/>
    </row>
    <row r="37" spans="1:26" ht="15.75" thickBot="1">
      <c r="M37" s="2026"/>
      <c r="N37" s="2026"/>
    </row>
    <row r="38" spans="1:26">
      <c r="B38" s="8" t="s">
        <v>32</v>
      </c>
      <c r="M38" s="1040"/>
      <c r="N38" s="1040"/>
    </row>
    <row r="39" spans="1:26" ht="15.75" thickBot="1">
      <c r="M39" s="1040"/>
      <c r="N39" s="1040"/>
    </row>
    <row r="40" spans="1:26" s="39" customFormat="1" ht="109.5" customHeight="1">
      <c r="B40" s="11" t="s">
        <v>33</v>
      </c>
      <c r="C40" s="11" t="s">
        <v>34</v>
      </c>
      <c r="D40" s="11" t="s">
        <v>35</v>
      </c>
      <c r="E40" s="868" t="s">
        <v>36</v>
      </c>
      <c r="F40" s="1063" t="s">
        <v>37</v>
      </c>
      <c r="G40" s="869" t="s">
        <v>38</v>
      </c>
      <c r="H40" s="868" t="s">
        <v>39</v>
      </c>
      <c r="I40" s="1063" t="s">
        <v>40</v>
      </c>
      <c r="J40" s="1063" t="s">
        <v>41</v>
      </c>
      <c r="K40" s="1416" t="s">
        <v>42</v>
      </c>
      <c r="L40" s="1063" t="s">
        <v>43</v>
      </c>
      <c r="M40" s="1063" t="s">
        <v>44</v>
      </c>
      <c r="N40" s="1063" t="s">
        <v>45</v>
      </c>
      <c r="O40" s="1063" t="s">
        <v>46</v>
      </c>
      <c r="P40" s="1065" t="s">
        <v>47</v>
      </c>
      <c r="Q40" s="1065" t="s">
        <v>48</v>
      </c>
    </row>
    <row r="41" spans="1:26" s="1263" customFormat="1" ht="67.5" customHeight="1">
      <c r="A41" s="1311">
        <v>1</v>
      </c>
      <c r="B41" s="17" t="s">
        <v>5154</v>
      </c>
      <c r="C41" s="536" t="s">
        <v>5161</v>
      </c>
      <c r="D41" s="15" t="s">
        <v>340</v>
      </c>
      <c r="E41" s="155" t="s">
        <v>5162</v>
      </c>
      <c r="F41" s="872" t="s">
        <v>18</v>
      </c>
      <c r="G41" s="873" t="s">
        <v>51</v>
      </c>
      <c r="H41" s="874">
        <v>40546</v>
      </c>
      <c r="I41" s="1082">
        <v>40880</v>
      </c>
      <c r="J41" s="872" t="s">
        <v>19</v>
      </c>
      <c r="K41" s="1417">
        <f t="shared" ref="K41:K43" si="0">(DAYS360(H41,I41))/30</f>
        <v>11</v>
      </c>
      <c r="L41" s="872">
        <v>0</v>
      </c>
      <c r="M41" s="872">
        <v>204</v>
      </c>
      <c r="N41" s="873" t="s">
        <v>51</v>
      </c>
      <c r="O41" s="872">
        <v>152304102</v>
      </c>
      <c r="P41" s="872">
        <v>5</v>
      </c>
      <c r="Q41" s="2055" t="s">
        <v>5286</v>
      </c>
      <c r="R41" s="64"/>
      <c r="S41" s="64"/>
      <c r="T41" s="64"/>
      <c r="U41" s="64"/>
      <c r="V41" s="64"/>
      <c r="W41" s="64"/>
      <c r="X41" s="64"/>
      <c r="Y41" s="64"/>
      <c r="Z41" s="64"/>
    </row>
    <row r="42" spans="1:26" s="1263" customFormat="1" ht="80.25" customHeight="1">
      <c r="A42" s="1311">
        <v>2</v>
      </c>
      <c r="B42" s="17" t="s">
        <v>5154</v>
      </c>
      <c r="C42" s="536" t="s">
        <v>5161</v>
      </c>
      <c r="D42" s="15" t="s">
        <v>340</v>
      </c>
      <c r="E42" s="155" t="s">
        <v>5163</v>
      </c>
      <c r="F42" s="872" t="s">
        <v>18</v>
      </c>
      <c r="G42" s="873" t="s">
        <v>51</v>
      </c>
      <c r="H42" s="874">
        <v>40925</v>
      </c>
      <c r="I42" s="1082">
        <v>41273</v>
      </c>
      <c r="J42" s="872" t="s">
        <v>19</v>
      </c>
      <c r="K42" s="1417">
        <f t="shared" si="0"/>
        <v>11.433333333333334</v>
      </c>
      <c r="L42" s="872">
        <v>0</v>
      </c>
      <c r="M42" s="872">
        <v>204</v>
      </c>
      <c r="N42" s="873" t="s">
        <v>51</v>
      </c>
      <c r="O42" s="872">
        <v>161737939</v>
      </c>
      <c r="P42" s="872">
        <v>5</v>
      </c>
      <c r="Q42" s="2055"/>
      <c r="R42" s="64"/>
      <c r="S42" s="64"/>
      <c r="T42" s="64"/>
      <c r="U42" s="64"/>
      <c r="V42" s="64"/>
      <c r="W42" s="64"/>
      <c r="X42" s="64"/>
      <c r="Y42" s="64"/>
      <c r="Z42" s="64"/>
    </row>
    <row r="43" spans="1:26" s="1263" customFormat="1" ht="107.25" customHeight="1">
      <c r="A43" s="1311">
        <v>3</v>
      </c>
      <c r="B43" s="17" t="s">
        <v>5154</v>
      </c>
      <c r="C43" s="536" t="s">
        <v>5161</v>
      </c>
      <c r="D43" s="15" t="s">
        <v>340</v>
      </c>
      <c r="E43" s="155" t="s">
        <v>5159</v>
      </c>
      <c r="F43" s="872" t="s">
        <v>18</v>
      </c>
      <c r="G43" s="873" t="s">
        <v>51</v>
      </c>
      <c r="H43" s="874">
        <v>41291</v>
      </c>
      <c r="I43" s="1082">
        <v>41639</v>
      </c>
      <c r="J43" s="872" t="s">
        <v>19</v>
      </c>
      <c r="K43" s="1417">
        <f t="shared" si="0"/>
        <v>11.466666666666667</v>
      </c>
      <c r="L43" s="872">
        <v>0</v>
      </c>
      <c r="M43" s="872">
        <v>204</v>
      </c>
      <c r="N43" s="873" t="s">
        <v>51</v>
      </c>
      <c r="O43" s="872">
        <v>210725530</v>
      </c>
      <c r="P43" s="872">
        <v>6</v>
      </c>
      <c r="Q43" s="1083" t="s">
        <v>5287</v>
      </c>
      <c r="R43" s="64"/>
      <c r="S43" s="64"/>
      <c r="T43" s="64"/>
      <c r="U43" s="64"/>
      <c r="V43" s="64"/>
      <c r="W43" s="64"/>
      <c r="X43" s="64"/>
      <c r="Y43" s="64"/>
      <c r="Z43" s="64"/>
    </row>
    <row r="44" spans="1:26" s="136" customFormat="1">
      <c r="A44" s="129"/>
      <c r="B44" s="130" t="s">
        <v>29</v>
      </c>
      <c r="C44" s="131"/>
      <c r="D44" s="109"/>
      <c r="E44" s="571"/>
      <c r="F44" s="1044"/>
      <c r="G44" s="1044"/>
      <c r="H44" s="1045"/>
      <c r="I44" s="1084"/>
      <c r="J44" s="1044"/>
      <c r="K44" s="1418">
        <f>SUM(K41:K43)</f>
        <v>33.9</v>
      </c>
      <c r="L44" s="1044">
        <f>SUM(L41:L43)</f>
        <v>0</v>
      </c>
      <c r="M44" s="1044">
        <f>SUM(M41:M43)</f>
        <v>612</v>
      </c>
      <c r="N44" s="1044">
        <f>SUM(N41:N43)</f>
        <v>0</v>
      </c>
      <c r="O44" s="1044"/>
      <c r="P44" s="1044"/>
      <c r="Q44" s="1044"/>
    </row>
    <row r="45" spans="1:26" s="66" customFormat="1">
      <c r="C45" s="520"/>
      <c r="E45" s="883"/>
      <c r="F45" s="1048"/>
      <c r="G45" s="884"/>
      <c r="H45" s="1049"/>
      <c r="I45" s="1048"/>
      <c r="J45" s="1048"/>
      <c r="K45" s="1419"/>
      <c r="L45" s="1048"/>
      <c r="M45" s="1048"/>
      <c r="N45" s="1048"/>
      <c r="O45" s="1048"/>
      <c r="P45" s="1048"/>
      <c r="Q45" s="1048"/>
    </row>
    <row r="46" spans="1:26" s="66" customFormat="1">
      <c r="B46" s="1587" t="s">
        <v>57</v>
      </c>
      <c r="C46" s="1587" t="s">
        <v>58</v>
      </c>
      <c r="D46" s="1589" t="s">
        <v>59</v>
      </c>
      <c r="E46" s="1589"/>
      <c r="F46" s="1048"/>
      <c r="G46" s="884"/>
      <c r="H46" s="1049"/>
      <c r="I46" s="1048"/>
      <c r="J46" s="1048"/>
      <c r="K46" s="1419"/>
      <c r="L46" s="1048"/>
      <c r="M46" s="1048"/>
      <c r="N46" s="1048"/>
      <c r="O46" s="1048"/>
      <c r="P46" s="1048"/>
      <c r="Q46" s="1048"/>
    </row>
    <row r="47" spans="1:26" s="66" customFormat="1">
      <c r="B47" s="1588"/>
      <c r="C47" s="1588"/>
      <c r="D47" s="1283" t="s">
        <v>60</v>
      </c>
      <c r="E47" s="862" t="s">
        <v>61</v>
      </c>
      <c r="F47" s="1048"/>
      <c r="G47" s="884"/>
      <c r="H47" s="1049"/>
      <c r="I47" s="1048"/>
      <c r="J47" s="1048"/>
      <c r="K47" s="1419"/>
      <c r="L47" s="1048"/>
      <c r="M47" s="1048"/>
      <c r="N47" s="1048"/>
      <c r="O47" s="1048"/>
      <c r="P47" s="1048"/>
      <c r="Q47" s="1048"/>
    </row>
    <row r="48" spans="1:26" s="66" customFormat="1" ht="30.6" customHeight="1">
      <c r="B48" s="19" t="s">
        <v>62</v>
      </c>
      <c r="C48" s="160">
        <f>+K44</f>
        <v>33.9</v>
      </c>
      <c r="D48" s="71" t="s">
        <v>21</v>
      </c>
      <c r="E48" s="21"/>
      <c r="F48" s="1050"/>
      <c r="G48" s="112"/>
      <c r="H48" s="1051"/>
      <c r="I48" s="1050"/>
      <c r="J48" s="1050"/>
      <c r="K48" s="1420"/>
      <c r="L48" s="1050"/>
      <c r="M48" s="1050"/>
      <c r="N48" s="1048"/>
      <c r="O48" s="1048"/>
      <c r="P48" s="1048"/>
      <c r="Q48" s="1048"/>
    </row>
    <row r="49" spans="2:17" s="66" customFormat="1" ht="30" customHeight="1">
      <c r="B49" s="19" t="s">
        <v>64</v>
      </c>
      <c r="C49" s="160">
        <f>+M44</f>
        <v>612</v>
      </c>
      <c r="D49" s="71" t="s">
        <v>21</v>
      </c>
      <c r="E49" s="21"/>
      <c r="F49" s="1048"/>
      <c r="G49" s="884"/>
      <c r="H49" s="1049"/>
      <c r="I49" s="1048"/>
      <c r="J49" s="1048"/>
      <c r="K49" s="1419"/>
      <c r="L49" s="1048"/>
      <c r="M49" s="1048"/>
      <c r="N49" s="1048"/>
      <c r="O49" s="1048"/>
      <c r="P49" s="1048"/>
      <c r="Q49" s="1048"/>
    </row>
    <row r="50" spans="2:17" s="66" customFormat="1">
      <c r="B50" s="113"/>
      <c r="C50" s="1512"/>
      <c r="D50" s="1512"/>
      <c r="E50" s="1512"/>
      <c r="F50" s="1512"/>
      <c r="G50" s="1512"/>
      <c r="H50" s="1512"/>
      <c r="I50" s="1512"/>
      <c r="J50" s="1512"/>
      <c r="K50" s="1512"/>
      <c r="L50" s="1512"/>
      <c r="M50" s="1512"/>
      <c r="N50" s="1512"/>
      <c r="O50" s="1048"/>
      <c r="P50" s="1048"/>
      <c r="Q50" s="1048"/>
    </row>
    <row r="51" spans="2:17" ht="15.75" thickBot="1"/>
    <row r="52" spans="2:17" ht="15.75" thickBot="1">
      <c r="B52" s="1513" t="s">
        <v>65</v>
      </c>
      <c r="C52" s="1513"/>
      <c r="D52" s="1513"/>
      <c r="E52" s="1513"/>
      <c r="F52" s="1513"/>
      <c r="G52" s="1513"/>
      <c r="H52" s="1513"/>
      <c r="I52" s="1513"/>
      <c r="J52" s="1513"/>
      <c r="K52" s="1513"/>
      <c r="L52" s="1513"/>
      <c r="M52" s="1513"/>
      <c r="N52" s="1513"/>
    </row>
    <row r="55" spans="2:17" ht="109.5" customHeight="1">
      <c r="B55" s="1309" t="s">
        <v>66</v>
      </c>
      <c r="C55" s="22" t="s">
        <v>67</v>
      </c>
      <c r="D55" s="22" t="s">
        <v>68</v>
      </c>
      <c r="E55" s="887" t="s">
        <v>69</v>
      </c>
      <c r="F55" s="1085" t="s">
        <v>70</v>
      </c>
      <c r="G55" s="889" t="s">
        <v>71</v>
      </c>
      <c r="H55" s="887" t="s">
        <v>72</v>
      </c>
      <c r="I55" s="1085" t="s">
        <v>73</v>
      </c>
      <c r="J55" s="1085" t="s">
        <v>74</v>
      </c>
      <c r="K55" s="1421" t="s">
        <v>75</v>
      </c>
      <c r="L55" s="1085" t="s">
        <v>76</v>
      </c>
      <c r="M55" s="1086" t="s">
        <v>77</v>
      </c>
      <c r="N55" s="1086" t="s">
        <v>78</v>
      </c>
      <c r="O55" s="2023" t="s">
        <v>79</v>
      </c>
      <c r="P55" s="2025"/>
      <c r="Q55" s="1085" t="s">
        <v>80</v>
      </c>
    </row>
    <row r="56" spans="2:17" s="30" customFormat="1" ht="159.75" customHeight="1">
      <c r="B56" s="78" t="s">
        <v>3894</v>
      </c>
      <c r="C56" s="1262" t="s">
        <v>251</v>
      </c>
      <c r="D56" s="91" t="s">
        <v>5288</v>
      </c>
      <c r="E56" s="1054">
        <v>300</v>
      </c>
      <c r="F56" s="1360" t="s">
        <v>514</v>
      </c>
      <c r="G56" s="1296" t="s">
        <v>514</v>
      </c>
      <c r="H56" s="1087" t="s">
        <v>514</v>
      </c>
      <c r="I56" s="1360" t="s">
        <v>18</v>
      </c>
      <c r="J56" s="1360" t="s">
        <v>18</v>
      </c>
      <c r="K56" s="1422" t="s">
        <v>18</v>
      </c>
      <c r="L56" s="1360" t="s">
        <v>18</v>
      </c>
      <c r="M56" s="1360" t="s">
        <v>18</v>
      </c>
      <c r="N56" s="1360" t="s">
        <v>18</v>
      </c>
      <c r="O56" s="2032" t="s">
        <v>5165</v>
      </c>
      <c r="P56" s="1525"/>
      <c r="Q56" s="1354" t="s">
        <v>18</v>
      </c>
    </row>
    <row r="57" spans="2:17">
      <c r="B57" s="28" t="s">
        <v>84</v>
      </c>
    </row>
    <row r="58" spans="2:17">
      <c r="B58" s="28" t="s">
        <v>85</v>
      </c>
    </row>
    <row r="59" spans="2:17">
      <c r="B59" s="28" t="s">
        <v>86</v>
      </c>
    </row>
    <row r="61" spans="2:17" ht="15.75" thickBot="1"/>
    <row r="62" spans="2:17" ht="15.75" thickBot="1">
      <c r="B62" s="1532" t="s">
        <v>87</v>
      </c>
      <c r="C62" s="1533"/>
      <c r="D62" s="1533"/>
      <c r="E62" s="1533"/>
      <c r="F62" s="1533"/>
      <c r="G62" s="1533"/>
      <c r="H62" s="1533"/>
      <c r="I62" s="1533"/>
      <c r="J62" s="1533"/>
      <c r="K62" s="1533"/>
      <c r="L62" s="1533"/>
      <c r="M62" s="1533"/>
      <c r="N62" s="1534"/>
    </row>
    <row r="67" spans="2:18" ht="76.5" customHeight="1">
      <c r="B67" s="1309" t="s">
        <v>88</v>
      </c>
      <c r="C67" s="1309" t="s">
        <v>89</v>
      </c>
      <c r="D67" s="1309" t="s">
        <v>90</v>
      </c>
      <c r="E67" s="891" t="s">
        <v>91</v>
      </c>
      <c r="F67" s="1055" t="s">
        <v>92</v>
      </c>
      <c r="G67" s="892" t="s">
        <v>93</v>
      </c>
      <c r="H67" s="891" t="s">
        <v>94</v>
      </c>
      <c r="I67" s="1055" t="s">
        <v>95</v>
      </c>
      <c r="J67" s="2023" t="s">
        <v>164</v>
      </c>
      <c r="K67" s="2024"/>
      <c r="L67" s="2025"/>
      <c r="M67" s="1055" t="s">
        <v>97</v>
      </c>
      <c r="N67" s="1055" t="s">
        <v>234</v>
      </c>
      <c r="O67" s="1055" t="s">
        <v>235</v>
      </c>
      <c r="P67" s="2023" t="s">
        <v>79</v>
      </c>
      <c r="Q67" s="2025"/>
    </row>
    <row r="68" spans="2:18" s="30" customFormat="1" ht="252" customHeight="1">
      <c r="B68" s="78" t="s">
        <v>364</v>
      </c>
      <c r="C68" s="1262" t="s">
        <v>1634</v>
      </c>
      <c r="D68" s="78" t="s">
        <v>5289</v>
      </c>
      <c r="E68" s="893">
        <v>25289876</v>
      </c>
      <c r="F68" s="1278" t="s">
        <v>1357</v>
      </c>
      <c r="G68" s="1278" t="s">
        <v>2413</v>
      </c>
      <c r="H68" s="1057">
        <v>39779</v>
      </c>
      <c r="I68" s="1360" t="s">
        <v>514</v>
      </c>
      <c r="J68" s="1354" t="s">
        <v>5290</v>
      </c>
      <c r="K68" s="1422" t="s">
        <v>5291</v>
      </c>
      <c r="L68" s="1360" t="s">
        <v>5292</v>
      </c>
      <c r="M68" s="1354" t="s">
        <v>18</v>
      </c>
      <c r="N68" s="1354" t="s">
        <v>18</v>
      </c>
      <c r="O68" s="1354" t="s">
        <v>18</v>
      </c>
      <c r="P68" s="2040" t="s">
        <v>5293</v>
      </c>
      <c r="Q68" s="2040"/>
    </row>
    <row r="69" spans="2:18" s="30" customFormat="1" ht="134.25" customHeight="1">
      <c r="B69" s="1642" t="s">
        <v>1110</v>
      </c>
      <c r="C69" s="1262" t="s">
        <v>5294</v>
      </c>
      <c r="D69" s="78" t="s">
        <v>5295</v>
      </c>
      <c r="E69" s="893">
        <v>25273142</v>
      </c>
      <c r="F69" s="1278" t="s">
        <v>3001</v>
      </c>
      <c r="G69" s="1278" t="s">
        <v>5296</v>
      </c>
      <c r="H69" s="1057">
        <v>40627</v>
      </c>
      <c r="I69" s="1354" t="s">
        <v>329</v>
      </c>
      <c r="J69" s="1354" t="s">
        <v>5297</v>
      </c>
      <c r="K69" s="1423" t="s">
        <v>5298</v>
      </c>
      <c r="L69" s="1354" t="s">
        <v>5299</v>
      </c>
      <c r="M69" s="1354" t="s">
        <v>259</v>
      </c>
      <c r="N69" s="1354" t="s">
        <v>18</v>
      </c>
      <c r="O69" s="1354" t="s">
        <v>18</v>
      </c>
      <c r="P69" s="2051" t="s">
        <v>5300</v>
      </c>
      <c r="Q69" s="2051"/>
    </row>
    <row r="70" spans="2:18" s="30" customFormat="1" ht="81.75" customHeight="1">
      <c r="B70" s="1643"/>
      <c r="C70" s="1262" t="s">
        <v>5294</v>
      </c>
      <c r="D70" s="78" t="s">
        <v>293</v>
      </c>
      <c r="E70" s="893">
        <v>67003400</v>
      </c>
      <c r="F70" s="1278" t="s">
        <v>3001</v>
      </c>
      <c r="G70" s="1278" t="s">
        <v>5301</v>
      </c>
      <c r="H70" s="1057">
        <v>41915</v>
      </c>
      <c r="I70" s="1354" t="s">
        <v>329</v>
      </c>
      <c r="J70" s="1354" t="s">
        <v>5302</v>
      </c>
      <c r="K70" s="1423" t="s">
        <v>5303</v>
      </c>
      <c r="L70" s="1354" t="s">
        <v>5304</v>
      </c>
      <c r="M70" s="1354" t="s">
        <v>18</v>
      </c>
      <c r="N70" s="1354" t="s">
        <v>18</v>
      </c>
      <c r="O70" s="1354" t="s">
        <v>18</v>
      </c>
      <c r="P70" s="2051" t="s">
        <v>5305</v>
      </c>
      <c r="Q70" s="2051"/>
    </row>
    <row r="71" spans="2:18" s="30" customFormat="1" ht="76.5" customHeight="1">
      <c r="B71" s="1642" t="s">
        <v>5189</v>
      </c>
      <c r="C71" s="1262" t="s">
        <v>5306</v>
      </c>
      <c r="D71" s="78" t="s">
        <v>5307</v>
      </c>
      <c r="E71" s="893">
        <v>25674191</v>
      </c>
      <c r="F71" s="1278" t="s">
        <v>4146</v>
      </c>
      <c r="G71" s="1278" t="s">
        <v>1033</v>
      </c>
      <c r="H71" s="1057">
        <v>37491</v>
      </c>
      <c r="I71" s="1354" t="s">
        <v>514</v>
      </c>
      <c r="J71" s="1354" t="s">
        <v>5308</v>
      </c>
      <c r="K71" s="1423" t="s">
        <v>5309</v>
      </c>
      <c r="L71" s="1354" t="s">
        <v>461</v>
      </c>
      <c r="M71" s="1354" t="s">
        <v>18</v>
      </c>
      <c r="N71" s="1360"/>
      <c r="O71" s="1360"/>
      <c r="P71" s="2037"/>
      <c r="Q71" s="2038"/>
    </row>
    <row r="72" spans="2:18" s="30" customFormat="1" ht="60.75" customHeight="1">
      <c r="B72" s="2039"/>
      <c r="C72" s="2056">
        <v>0.02</v>
      </c>
      <c r="D72" s="2059" t="s">
        <v>5310</v>
      </c>
      <c r="E72" s="2059">
        <v>31962708</v>
      </c>
      <c r="F72" s="2059" t="s">
        <v>5311</v>
      </c>
      <c r="G72" s="2059" t="s">
        <v>5312</v>
      </c>
      <c r="H72" s="2056">
        <v>36386</v>
      </c>
      <c r="I72" s="2059" t="s">
        <v>514</v>
      </c>
      <c r="J72" s="1354" t="s">
        <v>5313</v>
      </c>
      <c r="K72" s="1423" t="s">
        <v>5314</v>
      </c>
      <c r="L72" s="1354" t="s">
        <v>461</v>
      </c>
      <c r="M72" s="2051" t="s">
        <v>18</v>
      </c>
      <c r="N72" s="2040"/>
      <c r="O72" s="2040"/>
      <c r="P72" s="2047"/>
      <c r="Q72" s="2048"/>
    </row>
    <row r="73" spans="2:18" s="30" customFormat="1" ht="60.75" customHeight="1">
      <c r="B73" s="2039"/>
      <c r="C73" s="2057"/>
      <c r="D73" s="2060"/>
      <c r="E73" s="2060"/>
      <c r="F73" s="2060"/>
      <c r="G73" s="2060"/>
      <c r="H73" s="2057"/>
      <c r="I73" s="2060"/>
      <c r="J73" s="1354" t="s">
        <v>5315</v>
      </c>
      <c r="K73" s="1423" t="s">
        <v>5316</v>
      </c>
      <c r="L73" s="1354" t="s">
        <v>461</v>
      </c>
      <c r="M73" s="2051"/>
      <c r="N73" s="2040"/>
      <c r="O73" s="2040"/>
      <c r="P73" s="2062"/>
      <c r="Q73" s="2063"/>
    </row>
    <row r="74" spans="2:18" s="30" customFormat="1" ht="60.75" customHeight="1">
      <c r="B74" s="2039"/>
      <c r="C74" s="2058"/>
      <c r="D74" s="2061"/>
      <c r="E74" s="2061"/>
      <c r="F74" s="2061"/>
      <c r="G74" s="2061"/>
      <c r="H74" s="2058"/>
      <c r="I74" s="2061"/>
      <c r="J74" s="1354" t="s">
        <v>239</v>
      </c>
      <c r="K74" s="1423" t="s">
        <v>5317</v>
      </c>
      <c r="L74" s="1354" t="s">
        <v>5318</v>
      </c>
      <c r="M74" s="1354" t="s">
        <v>18</v>
      </c>
      <c r="N74" s="1360"/>
      <c r="O74" s="1360"/>
      <c r="P74" s="2049"/>
      <c r="Q74" s="2050"/>
    </row>
    <row r="75" spans="2:18" s="30" customFormat="1" ht="162" customHeight="1">
      <c r="B75" s="2039"/>
      <c r="C75" s="1262" t="s">
        <v>5306</v>
      </c>
      <c r="D75" s="78" t="s">
        <v>5319</v>
      </c>
      <c r="E75" s="893">
        <v>34328857</v>
      </c>
      <c r="F75" s="1278" t="s">
        <v>4146</v>
      </c>
      <c r="G75" s="1278" t="s">
        <v>315</v>
      </c>
      <c r="H75" s="1057">
        <v>40242</v>
      </c>
      <c r="I75" s="1354" t="s">
        <v>514</v>
      </c>
      <c r="J75" s="1354" t="s">
        <v>3977</v>
      </c>
      <c r="K75" s="1423" t="s">
        <v>5320</v>
      </c>
      <c r="L75" s="1354" t="s">
        <v>461</v>
      </c>
      <c r="M75" s="1354" t="s">
        <v>259</v>
      </c>
      <c r="N75" s="1360"/>
      <c r="O75" s="1360"/>
      <c r="P75" s="2037"/>
      <c r="Q75" s="2038"/>
    </row>
    <row r="76" spans="2:18" s="30" customFormat="1" ht="60.75" customHeight="1">
      <c r="B76" s="2039"/>
      <c r="C76" s="1632" t="s">
        <v>5306</v>
      </c>
      <c r="D76" s="1632" t="s">
        <v>3307</v>
      </c>
      <c r="E76" s="1887">
        <v>25283596</v>
      </c>
      <c r="F76" s="2065" t="s">
        <v>5321</v>
      </c>
      <c r="G76" s="2065" t="s">
        <v>5322</v>
      </c>
      <c r="H76" s="2065">
        <v>40291</v>
      </c>
      <c r="I76" s="2043" t="s">
        <v>514</v>
      </c>
      <c r="J76" s="1354" t="s">
        <v>239</v>
      </c>
      <c r="K76" s="1423" t="s">
        <v>5323</v>
      </c>
      <c r="L76" s="1354" t="s">
        <v>5318</v>
      </c>
      <c r="M76" s="2043" t="s">
        <v>18</v>
      </c>
      <c r="N76" s="2045"/>
      <c r="O76" s="2045"/>
      <c r="P76" s="2072"/>
      <c r="Q76" s="2073"/>
    </row>
    <row r="77" spans="2:18" s="30" customFormat="1" ht="60.75" customHeight="1">
      <c r="B77" s="2039"/>
      <c r="C77" s="1636"/>
      <c r="D77" s="1636"/>
      <c r="E77" s="2064"/>
      <c r="F77" s="2066"/>
      <c r="G77" s="2066"/>
      <c r="H77" s="2066"/>
      <c r="I77" s="2068"/>
      <c r="J77" s="1354" t="s">
        <v>239</v>
      </c>
      <c r="K77" s="1423" t="s">
        <v>5324</v>
      </c>
      <c r="L77" s="1354" t="s">
        <v>5325</v>
      </c>
      <c r="M77" s="2068"/>
      <c r="N77" s="2071"/>
      <c r="O77" s="2071"/>
      <c r="P77" s="2074"/>
      <c r="Q77" s="2075"/>
    </row>
    <row r="78" spans="2:18" s="30" customFormat="1" ht="60.75" customHeight="1">
      <c r="B78" s="2039"/>
      <c r="C78" s="1633"/>
      <c r="D78" s="1633"/>
      <c r="E78" s="1888"/>
      <c r="F78" s="2067"/>
      <c r="G78" s="2067"/>
      <c r="H78" s="2067"/>
      <c r="I78" s="2044"/>
      <c r="J78" s="1354" t="s">
        <v>5326</v>
      </c>
      <c r="K78" s="1423" t="s">
        <v>5327</v>
      </c>
      <c r="L78" s="1354" t="s">
        <v>5328</v>
      </c>
      <c r="M78" s="2044"/>
      <c r="N78" s="2046"/>
      <c r="O78" s="2046"/>
      <c r="P78" s="2076"/>
      <c r="Q78" s="2077"/>
    </row>
    <row r="79" spans="2:18" s="30" customFormat="1" ht="60.75" customHeight="1">
      <c r="B79" s="2039"/>
      <c r="C79" s="1262" t="s">
        <v>5306</v>
      </c>
      <c r="D79" s="82" t="s">
        <v>5329</v>
      </c>
      <c r="E79" s="1356">
        <v>1058968663</v>
      </c>
      <c r="F79" s="1061" t="s">
        <v>5208</v>
      </c>
      <c r="G79" s="1061" t="s">
        <v>4199</v>
      </c>
      <c r="H79" s="1057">
        <v>41752</v>
      </c>
      <c r="I79" s="1354" t="s">
        <v>514</v>
      </c>
      <c r="J79" s="78" t="s">
        <v>5330</v>
      </c>
      <c r="K79" s="1424" t="s">
        <v>5331</v>
      </c>
      <c r="L79" s="1354" t="s">
        <v>4288</v>
      </c>
      <c r="M79" s="1354" t="s">
        <v>18</v>
      </c>
      <c r="N79" s="1360"/>
      <c r="O79" s="1360"/>
      <c r="P79" s="2069"/>
      <c r="Q79" s="2070"/>
    </row>
    <row r="80" spans="2:18" s="30" customFormat="1" ht="95.25" customHeight="1">
      <c r="B80" s="1643"/>
      <c r="C80" s="1262" t="s">
        <v>5306</v>
      </c>
      <c r="D80" s="1278" t="s">
        <v>5332</v>
      </c>
      <c r="E80" s="893">
        <v>7718351</v>
      </c>
      <c r="F80" s="1088" t="s">
        <v>5333</v>
      </c>
      <c r="G80" s="1088" t="s">
        <v>5334</v>
      </c>
      <c r="H80" s="1362">
        <v>40522</v>
      </c>
      <c r="I80" s="1358" t="s">
        <v>514</v>
      </c>
      <c r="J80" s="78" t="s">
        <v>5335</v>
      </c>
      <c r="K80" s="1425" t="s">
        <v>5336</v>
      </c>
      <c r="L80" s="78" t="s">
        <v>5337</v>
      </c>
      <c r="M80" s="1354" t="s">
        <v>18</v>
      </c>
      <c r="N80" s="1360"/>
      <c r="O80" s="1360"/>
      <c r="P80" s="2037"/>
      <c r="Q80" s="2038"/>
      <c r="R80" s="69"/>
    </row>
    <row r="81" spans="2:17" s="30" customFormat="1" ht="60.75" customHeight="1">
      <c r="B81" s="1632" t="s">
        <v>4288</v>
      </c>
      <c r="C81" s="1262" t="s">
        <v>5306</v>
      </c>
      <c r="D81" s="1278" t="s">
        <v>5338</v>
      </c>
      <c r="E81" s="893">
        <v>1143935853</v>
      </c>
      <c r="F81" s="1278" t="s">
        <v>5339</v>
      </c>
      <c r="G81" s="1278" t="s">
        <v>5340</v>
      </c>
      <c r="H81" s="1057">
        <v>40903</v>
      </c>
      <c r="I81" s="1354" t="s">
        <v>514</v>
      </c>
      <c r="J81" s="1354" t="s">
        <v>4291</v>
      </c>
      <c r="K81" s="1423" t="s">
        <v>5341</v>
      </c>
      <c r="L81" s="1354" t="s">
        <v>5342</v>
      </c>
      <c r="M81" s="1354" t="s">
        <v>18</v>
      </c>
      <c r="N81" s="1360"/>
      <c r="O81" s="1360"/>
      <c r="P81" s="2069"/>
      <c r="Q81" s="2070"/>
    </row>
    <row r="82" spans="2:17" s="30" customFormat="1" ht="106.5" customHeight="1">
      <c r="B82" s="1636"/>
      <c r="C82" s="1262" t="s">
        <v>5306</v>
      </c>
      <c r="D82" s="1278" t="s">
        <v>5343</v>
      </c>
      <c r="E82" s="893">
        <v>1059357603</v>
      </c>
      <c r="F82" s="1278" t="s">
        <v>4166</v>
      </c>
      <c r="G82" s="685" t="s">
        <v>5344</v>
      </c>
      <c r="H82" s="361">
        <v>39424</v>
      </c>
      <c r="I82" s="1354" t="s">
        <v>514</v>
      </c>
      <c r="J82" s="1354" t="s">
        <v>5345</v>
      </c>
      <c r="K82" s="1423" t="s">
        <v>5229</v>
      </c>
      <c r="L82" s="1354" t="s">
        <v>4258</v>
      </c>
      <c r="M82" s="1354" t="s">
        <v>18</v>
      </c>
      <c r="N82" s="1360"/>
      <c r="O82" s="1360"/>
      <c r="P82" s="2069"/>
      <c r="Q82" s="2070"/>
    </row>
    <row r="83" spans="2:17" s="30" customFormat="1" ht="113.25" customHeight="1">
      <c r="B83" s="1636"/>
      <c r="C83" s="1262" t="s">
        <v>5306</v>
      </c>
      <c r="D83" s="1278" t="s">
        <v>5346</v>
      </c>
      <c r="E83" s="893">
        <v>1059355437</v>
      </c>
      <c r="F83" s="1278" t="s">
        <v>5347</v>
      </c>
      <c r="G83" s="1278" t="s">
        <v>4255</v>
      </c>
      <c r="H83" s="1057">
        <v>41599</v>
      </c>
      <c r="I83" s="1354" t="s">
        <v>514</v>
      </c>
      <c r="J83" s="1354" t="s">
        <v>5345</v>
      </c>
      <c r="K83" s="1423" t="s">
        <v>5348</v>
      </c>
      <c r="L83" s="1354" t="s">
        <v>4258</v>
      </c>
      <c r="M83" s="1354" t="s">
        <v>18</v>
      </c>
      <c r="N83" s="1360"/>
      <c r="O83" s="1360"/>
      <c r="P83" s="2069"/>
      <c r="Q83" s="2070"/>
    </row>
    <row r="84" spans="2:17" s="30" customFormat="1" ht="133.5" customHeight="1">
      <c r="B84" s="1636"/>
      <c r="C84" s="1262" t="s">
        <v>5306</v>
      </c>
      <c r="D84" s="1278" t="s">
        <v>5349</v>
      </c>
      <c r="E84" s="893">
        <v>34446329</v>
      </c>
      <c r="F84" s="1278" t="s">
        <v>5347</v>
      </c>
      <c r="G84" s="1278" t="s">
        <v>5350</v>
      </c>
      <c r="H84" s="1057">
        <v>41804</v>
      </c>
      <c r="I84" s="1354" t="s">
        <v>514</v>
      </c>
      <c r="J84" s="1354" t="s">
        <v>5351</v>
      </c>
      <c r="K84" s="1423" t="s">
        <v>5352</v>
      </c>
      <c r="L84" s="1354" t="s">
        <v>5353</v>
      </c>
      <c r="M84" s="1089" t="s">
        <v>18</v>
      </c>
      <c r="N84" s="1069"/>
      <c r="O84" s="1069"/>
      <c r="P84" s="2037"/>
      <c r="Q84" s="2038"/>
    </row>
    <row r="85" spans="2:17" s="30" customFormat="1" ht="123.75" customHeight="1">
      <c r="B85" s="1636"/>
      <c r="C85" s="1262" t="s">
        <v>5306</v>
      </c>
      <c r="D85" s="1278" t="s">
        <v>5354</v>
      </c>
      <c r="E85" s="893">
        <v>34539060</v>
      </c>
      <c r="F85" s="1278" t="s">
        <v>5192</v>
      </c>
      <c r="G85" s="1278" t="s">
        <v>5355</v>
      </c>
      <c r="H85" s="1057">
        <v>41034</v>
      </c>
      <c r="I85" s="1354" t="s">
        <v>514</v>
      </c>
      <c r="J85" s="1354" t="s">
        <v>5356</v>
      </c>
      <c r="K85" s="1423" t="s">
        <v>5357</v>
      </c>
      <c r="L85" s="1354" t="s">
        <v>4258</v>
      </c>
      <c r="M85" s="1354" t="s">
        <v>18</v>
      </c>
      <c r="N85" s="1360"/>
      <c r="O85" s="1360"/>
      <c r="P85" s="2037"/>
      <c r="Q85" s="2038"/>
    </row>
    <row r="86" spans="2:17" s="30" customFormat="1" ht="60.75" customHeight="1">
      <c r="B86" s="1636"/>
      <c r="C86" s="1632" t="s">
        <v>5306</v>
      </c>
      <c r="D86" s="1632" t="s">
        <v>5358</v>
      </c>
      <c r="E86" s="1887">
        <v>1077420182</v>
      </c>
      <c r="F86" s="1632" t="s">
        <v>5359</v>
      </c>
      <c r="G86" s="1632" t="s">
        <v>5360</v>
      </c>
      <c r="H86" s="2065"/>
      <c r="I86" s="2043" t="s">
        <v>514</v>
      </c>
      <c r="J86" s="1354" t="s">
        <v>5361</v>
      </c>
      <c r="K86" s="1423" t="s">
        <v>5362</v>
      </c>
      <c r="L86" s="1354" t="s">
        <v>5363</v>
      </c>
      <c r="M86" s="1354" t="s">
        <v>18</v>
      </c>
      <c r="N86" s="1360"/>
      <c r="O86" s="1360"/>
      <c r="P86" s="2047"/>
      <c r="Q86" s="2048"/>
    </row>
    <row r="87" spans="2:17" s="30" customFormat="1" ht="60.75" customHeight="1">
      <c r="B87" s="1633"/>
      <c r="C87" s="1633"/>
      <c r="D87" s="1633"/>
      <c r="E87" s="1888"/>
      <c r="F87" s="1633"/>
      <c r="G87" s="1633"/>
      <c r="H87" s="2067"/>
      <c r="I87" s="2044"/>
      <c r="J87" s="1354" t="s">
        <v>5364</v>
      </c>
      <c r="K87" s="1423" t="s">
        <v>5365</v>
      </c>
      <c r="L87" s="1354" t="s">
        <v>5366</v>
      </c>
      <c r="M87" s="1354" t="s">
        <v>18</v>
      </c>
      <c r="N87" s="1360"/>
      <c r="O87" s="1360"/>
      <c r="P87" s="2049"/>
      <c r="Q87" s="2050"/>
    </row>
    <row r="88" spans="2:17" s="30" customFormat="1" ht="98.25" customHeight="1">
      <c r="B88" s="78" t="s">
        <v>5256</v>
      </c>
      <c r="C88" s="1262" t="s">
        <v>1634</v>
      </c>
      <c r="D88" s="1278" t="s">
        <v>5367</v>
      </c>
      <c r="E88" s="893">
        <v>25309599</v>
      </c>
      <c r="F88" s="1278" t="s">
        <v>1736</v>
      </c>
      <c r="G88" s="1278" t="s">
        <v>5368</v>
      </c>
      <c r="H88" s="1057">
        <v>39633</v>
      </c>
      <c r="I88" s="1354" t="s">
        <v>514</v>
      </c>
      <c r="J88" s="1354" t="s">
        <v>5369</v>
      </c>
      <c r="K88" s="1423" t="s">
        <v>5370</v>
      </c>
      <c r="L88" s="1354" t="s">
        <v>1736</v>
      </c>
      <c r="M88" s="1354" t="s">
        <v>18</v>
      </c>
      <c r="N88" s="1360"/>
      <c r="O88" s="1360"/>
      <c r="P88" s="2037"/>
      <c r="Q88" s="2038"/>
    </row>
    <row r="89" spans="2:17" s="30" customFormat="1" ht="84" customHeight="1">
      <c r="B89" s="78" t="s">
        <v>4222</v>
      </c>
      <c r="C89" s="1262" t="s">
        <v>1634</v>
      </c>
      <c r="D89" s="78" t="s">
        <v>5371</v>
      </c>
      <c r="E89" s="893">
        <v>1061733716</v>
      </c>
      <c r="F89" s="1354" t="s">
        <v>5372</v>
      </c>
      <c r="G89" s="1278" t="s">
        <v>4255</v>
      </c>
      <c r="H89" s="1057">
        <v>40733</v>
      </c>
      <c r="I89" s="1360" t="s">
        <v>514</v>
      </c>
      <c r="J89" s="1354" t="s">
        <v>5373</v>
      </c>
      <c r="K89" s="1422" t="s">
        <v>5374</v>
      </c>
      <c r="L89" s="1360" t="s">
        <v>5375</v>
      </c>
      <c r="M89" s="1354" t="s">
        <v>18</v>
      </c>
      <c r="N89" s="1360"/>
      <c r="O89" s="1360"/>
      <c r="P89" s="2037"/>
      <c r="Q89" s="2038"/>
    </row>
    <row r="90" spans="2:17">
      <c r="H90" s="1062"/>
    </row>
    <row r="91" spans="2:17" ht="15.75" thickBot="1"/>
    <row r="92" spans="2:17" ht="15.75" thickBot="1">
      <c r="B92" s="1532" t="s">
        <v>139</v>
      </c>
      <c r="C92" s="1533"/>
      <c r="D92" s="1533"/>
      <c r="E92" s="1533"/>
      <c r="F92" s="1533"/>
      <c r="G92" s="1533"/>
      <c r="H92" s="1533"/>
      <c r="I92" s="1533"/>
      <c r="J92" s="1533"/>
      <c r="K92" s="1533"/>
      <c r="L92" s="1533"/>
      <c r="M92" s="1533"/>
      <c r="N92" s="1534"/>
    </row>
    <row r="95" spans="2:17" ht="46.15" customHeight="1">
      <c r="B95" s="22" t="s">
        <v>17</v>
      </c>
      <c r="C95" s="22" t="s">
        <v>80</v>
      </c>
      <c r="D95" s="1522" t="s">
        <v>79</v>
      </c>
      <c r="E95" s="1523"/>
    </row>
    <row r="96" spans="2:17">
      <c r="B96" s="78" t="s">
        <v>140</v>
      </c>
      <c r="C96" s="71" t="s">
        <v>18</v>
      </c>
      <c r="D96" s="1549"/>
      <c r="E96" s="1549"/>
    </row>
    <row r="99" spans="1:26">
      <c r="B99" s="1505" t="s">
        <v>141</v>
      </c>
      <c r="C99" s="1506"/>
      <c r="D99" s="1506"/>
      <c r="E99" s="1506"/>
      <c r="F99" s="1506"/>
      <c r="G99" s="1506"/>
      <c r="H99" s="1506"/>
      <c r="I99" s="1506"/>
      <c r="J99" s="1506"/>
      <c r="K99" s="1506"/>
      <c r="L99" s="1506"/>
      <c r="M99" s="1506"/>
      <c r="N99" s="1506"/>
      <c r="O99" s="1506"/>
      <c r="P99" s="1506"/>
    </row>
    <row r="101" spans="1:26" ht="15.75" thickBot="1"/>
    <row r="102" spans="1:26" ht="15.75" thickBot="1">
      <c r="B102" s="1532" t="s">
        <v>142</v>
      </c>
      <c r="C102" s="1533"/>
      <c r="D102" s="1533"/>
      <c r="E102" s="1533"/>
      <c r="F102" s="1533"/>
      <c r="G102" s="1533"/>
      <c r="H102" s="1533"/>
      <c r="I102" s="1533"/>
      <c r="J102" s="1533"/>
      <c r="K102" s="1533"/>
      <c r="L102" s="1533"/>
      <c r="M102" s="1533"/>
      <c r="N102" s="1534"/>
    </row>
    <row r="104" spans="1:26" ht="15.75" thickBot="1">
      <c r="M104" s="1040"/>
      <c r="N104" s="1040"/>
    </row>
    <row r="105" spans="1:26" s="39" customFormat="1" ht="109.5" customHeight="1">
      <c r="B105" s="11" t="s">
        <v>33</v>
      </c>
      <c r="C105" s="11" t="s">
        <v>34</v>
      </c>
      <c r="D105" s="11" t="s">
        <v>35</v>
      </c>
      <c r="E105" s="868" t="s">
        <v>36</v>
      </c>
      <c r="F105" s="1063" t="s">
        <v>37</v>
      </c>
      <c r="G105" s="869" t="s">
        <v>38</v>
      </c>
      <c r="H105" s="868" t="s">
        <v>39</v>
      </c>
      <c r="I105" s="1063" t="s">
        <v>40</v>
      </c>
      <c r="J105" s="1063" t="s">
        <v>41</v>
      </c>
      <c r="K105" s="1416" t="s">
        <v>42</v>
      </c>
      <c r="L105" s="1063" t="s">
        <v>43</v>
      </c>
      <c r="M105" s="1063" t="s">
        <v>44</v>
      </c>
      <c r="N105" s="1063" t="s">
        <v>45</v>
      </c>
      <c r="O105" s="1063" t="s">
        <v>46</v>
      </c>
      <c r="P105" s="1065" t="s">
        <v>47</v>
      </c>
      <c r="Q105" s="1065" t="s">
        <v>48</v>
      </c>
    </row>
    <row r="106" spans="1:26" s="1263" customFormat="1" ht="69.75" customHeight="1">
      <c r="A106" s="1311">
        <v>1</v>
      </c>
      <c r="B106" s="15" t="s">
        <v>5154</v>
      </c>
      <c r="C106" s="16" t="s">
        <v>5276</v>
      </c>
      <c r="D106" s="15" t="s">
        <v>340</v>
      </c>
      <c r="E106" s="155" t="s">
        <v>5277</v>
      </c>
      <c r="F106" s="872" t="s">
        <v>18</v>
      </c>
      <c r="G106" s="873">
        <v>0.54</v>
      </c>
      <c r="H106" s="1066">
        <v>39815</v>
      </c>
      <c r="I106" s="1090">
        <v>40178</v>
      </c>
      <c r="J106" s="872" t="s">
        <v>19</v>
      </c>
      <c r="K106" s="1417">
        <f>28/30</f>
        <v>0.93333333333333335</v>
      </c>
      <c r="L106" s="872"/>
      <c r="M106" s="872"/>
      <c r="N106" s="872">
        <f>+M106*G106</f>
        <v>0</v>
      </c>
      <c r="O106" s="1069"/>
      <c r="P106" s="1069"/>
      <c r="Q106" s="1426"/>
      <c r="R106" s="64"/>
      <c r="S106" s="64"/>
      <c r="T106" s="64"/>
      <c r="U106" s="64"/>
      <c r="V106" s="64"/>
      <c r="W106" s="64"/>
      <c r="X106" s="64"/>
      <c r="Y106" s="64"/>
      <c r="Z106" s="64"/>
    </row>
    <row r="107" spans="1:26" s="1263" customFormat="1" ht="45">
      <c r="A107" s="1311">
        <f>+A106+1</f>
        <v>2</v>
      </c>
      <c r="B107" s="15" t="s">
        <v>5154</v>
      </c>
      <c r="C107" s="16" t="s">
        <v>5161</v>
      </c>
      <c r="D107" s="15" t="s">
        <v>340</v>
      </c>
      <c r="E107" s="155" t="s">
        <v>5279</v>
      </c>
      <c r="F107" s="872" t="s">
        <v>18</v>
      </c>
      <c r="G107" s="873">
        <v>0.46</v>
      </c>
      <c r="H107" s="1066">
        <v>41652</v>
      </c>
      <c r="I107" s="1090">
        <v>41961</v>
      </c>
      <c r="J107" s="872" t="s">
        <v>19</v>
      </c>
      <c r="K107" s="1417">
        <v>10.050000000000001</v>
      </c>
      <c r="L107" s="1068"/>
      <c r="M107" s="872">
        <v>204</v>
      </c>
      <c r="N107" s="872">
        <v>93.84</v>
      </c>
      <c r="O107" s="1069">
        <v>213153985</v>
      </c>
      <c r="P107" s="1069">
        <v>77</v>
      </c>
      <c r="Q107" s="1426"/>
      <c r="R107" s="64"/>
      <c r="S107" s="64"/>
      <c r="T107" s="64"/>
      <c r="U107" s="64"/>
      <c r="V107" s="64"/>
      <c r="W107" s="64"/>
      <c r="X107" s="64"/>
      <c r="Y107" s="64"/>
      <c r="Z107" s="64"/>
    </row>
    <row r="108" spans="1:26" s="1263" customFormat="1">
      <c r="A108" s="1311"/>
      <c r="B108" s="17" t="s">
        <v>29</v>
      </c>
      <c r="C108" s="16"/>
      <c r="D108" s="15"/>
      <c r="E108" s="155"/>
      <c r="F108" s="872"/>
      <c r="G108" s="536"/>
      <c r="H108" s="155"/>
      <c r="I108" s="872"/>
      <c r="J108" s="872"/>
      <c r="K108" s="1418">
        <f>SUM(K106:K107)</f>
        <v>10.983333333333334</v>
      </c>
      <c r="L108" s="1044">
        <f>SUM(L106:L107)</f>
        <v>0</v>
      </c>
      <c r="M108" s="1044">
        <f>SUM(M106:M107)</f>
        <v>204</v>
      </c>
      <c r="N108" s="1044">
        <f>SUM(N106:N107)</f>
        <v>93.84</v>
      </c>
      <c r="O108" s="1069"/>
      <c r="P108" s="1069"/>
      <c r="Q108" s="1069"/>
    </row>
    <row r="109" spans="1:26">
      <c r="B109" s="66"/>
      <c r="C109" s="520"/>
      <c r="D109" s="66"/>
      <c r="E109" s="883"/>
      <c r="F109" s="1048"/>
      <c r="G109" s="884"/>
      <c r="H109" s="1049"/>
      <c r="I109" s="1048"/>
      <c r="J109" s="1048"/>
      <c r="K109" s="1419"/>
      <c r="L109" s="1048"/>
      <c r="M109" s="1048"/>
      <c r="N109" s="1048"/>
      <c r="O109" s="1048"/>
      <c r="P109" s="1048"/>
    </row>
    <row r="110" spans="1:26">
      <c r="B110" s="19" t="s">
        <v>156</v>
      </c>
      <c r="C110" s="84">
        <f>+K108</f>
        <v>10.983333333333334</v>
      </c>
      <c r="H110" s="1051"/>
      <c r="I110" s="1050"/>
      <c r="J110" s="1050"/>
      <c r="K110" s="1420"/>
      <c r="L110" s="1050"/>
      <c r="M110" s="1050"/>
      <c r="N110" s="1048"/>
      <c r="O110" s="1048"/>
      <c r="P110" s="1048"/>
    </row>
    <row r="112" spans="1:26" ht="15.75" thickBot="1"/>
    <row r="113" spans="2:17" ht="37.15" customHeight="1" thickBot="1">
      <c r="B113" s="24" t="s">
        <v>157</v>
      </c>
      <c r="C113" s="25" t="s">
        <v>158</v>
      </c>
      <c r="D113" s="24" t="s">
        <v>28</v>
      </c>
      <c r="E113" s="912" t="s">
        <v>159</v>
      </c>
    </row>
    <row r="114" spans="2:17">
      <c r="B114" s="85" t="s">
        <v>160</v>
      </c>
      <c r="C114" s="86">
        <v>20</v>
      </c>
      <c r="D114" s="389">
        <v>20</v>
      </c>
      <c r="E114" s="1921">
        <f>D114+D115+D116</f>
        <v>20</v>
      </c>
    </row>
    <row r="115" spans="2:17">
      <c r="B115" s="85" t="s">
        <v>161</v>
      </c>
      <c r="C115" s="71">
        <v>30</v>
      </c>
      <c r="D115" s="390">
        <v>0</v>
      </c>
      <c r="E115" s="1922"/>
    </row>
    <row r="116" spans="2:17" ht="15.75" thickBot="1">
      <c r="B116" s="85" t="s">
        <v>162</v>
      </c>
      <c r="C116" s="87">
        <v>40</v>
      </c>
      <c r="D116" s="391">
        <v>0</v>
      </c>
      <c r="E116" s="1923"/>
    </row>
    <row r="118" spans="2:17" ht="15.75" thickBot="1"/>
    <row r="119" spans="2:17" ht="15.75" thickBot="1">
      <c r="B119" s="1532" t="s">
        <v>163</v>
      </c>
      <c r="C119" s="1533"/>
      <c r="D119" s="1533"/>
      <c r="E119" s="1533"/>
      <c r="F119" s="1533"/>
      <c r="G119" s="1533"/>
      <c r="H119" s="1533"/>
      <c r="I119" s="1533"/>
      <c r="J119" s="1533"/>
      <c r="K119" s="1533"/>
      <c r="L119" s="1533"/>
      <c r="M119" s="1533"/>
      <c r="N119" s="1534"/>
    </row>
    <row r="121" spans="2:17" s="39" customFormat="1" ht="76.5" customHeight="1">
      <c r="B121" s="1309" t="s">
        <v>88</v>
      </c>
      <c r="C121" s="1309" t="s">
        <v>89</v>
      </c>
      <c r="D121" s="1309" t="s">
        <v>90</v>
      </c>
      <c r="E121" s="891" t="s">
        <v>91</v>
      </c>
      <c r="F121" s="891" t="s">
        <v>92</v>
      </c>
      <c r="G121" s="1309" t="s">
        <v>93</v>
      </c>
      <c r="H121" s="891" t="s">
        <v>94</v>
      </c>
      <c r="I121" s="891" t="s">
        <v>95</v>
      </c>
      <c r="J121" s="2030" t="s">
        <v>164</v>
      </c>
      <c r="K121" s="2078"/>
      <c r="L121" s="2031"/>
      <c r="M121" s="891" t="s">
        <v>97</v>
      </c>
      <c r="N121" s="891" t="s">
        <v>234</v>
      </c>
      <c r="O121" s="891" t="s">
        <v>235</v>
      </c>
      <c r="P121" s="2030" t="s">
        <v>79</v>
      </c>
      <c r="Q121" s="2031"/>
    </row>
    <row r="122" spans="2:17" s="30" customFormat="1" ht="34.5" customHeight="1">
      <c r="B122" s="217" t="s">
        <v>1495</v>
      </c>
      <c r="C122" s="1253"/>
      <c r="D122" s="217"/>
      <c r="E122" s="893"/>
      <c r="F122" s="1354"/>
      <c r="G122" s="1284"/>
      <c r="H122" s="1078"/>
      <c r="I122" s="1360"/>
      <c r="J122" s="1354"/>
      <c r="K122" s="1422"/>
      <c r="L122" s="1360"/>
      <c r="M122" s="1354"/>
      <c r="N122" s="1354"/>
      <c r="O122" s="1354"/>
      <c r="P122" s="2051"/>
      <c r="Q122" s="2051"/>
    </row>
    <row r="123" spans="2:17" s="30" customFormat="1">
      <c r="B123" s="217" t="s">
        <v>1075</v>
      </c>
      <c r="C123" s="1253"/>
      <c r="D123" s="217"/>
      <c r="E123" s="893"/>
      <c r="F123" s="1354"/>
      <c r="G123" s="1284"/>
      <c r="H123" s="1078"/>
      <c r="I123" s="1360"/>
      <c r="J123" s="1354"/>
      <c r="K123" s="1422"/>
      <c r="L123" s="1360"/>
      <c r="M123" s="1354"/>
      <c r="N123" s="1354"/>
      <c r="O123" s="1354"/>
      <c r="P123" s="2051"/>
      <c r="Q123" s="2051"/>
    </row>
    <row r="124" spans="2:17" s="30" customFormat="1" ht="58.5" customHeight="1">
      <c r="B124" s="217" t="s">
        <v>227</v>
      </c>
      <c r="C124" s="1091" t="s">
        <v>321</v>
      </c>
      <c r="D124" s="217" t="s">
        <v>5376</v>
      </c>
      <c r="E124" s="893">
        <v>34563370</v>
      </c>
      <c r="F124" s="1354" t="s">
        <v>3115</v>
      </c>
      <c r="G124" s="1284" t="s">
        <v>5377</v>
      </c>
      <c r="H124" s="1078">
        <v>36933</v>
      </c>
      <c r="I124" s="1360" t="s">
        <v>5378</v>
      </c>
      <c r="J124" s="1354" t="s">
        <v>5379</v>
      </c>
      <c r="K124" s="1422" t="s">
        <v>5380</v>
      </c>
      <c r="L124" s="1360" t="s">
        <v>4188</v>
      </c>
      <c r="M124" s="1354" t="s">
        <v>18</v>
      </c>
      <c r="N124" s="1354" t="s">
        <v>18</v>
      </c>
      <c r="O124" s="1354" t="s">
        <v>18</v>
      </c>
      <c r="P124" s="2051" t="s">
        <v>4189</v>
      </c>
      <c r="Q124" s="2051"/>
    </row>
    <row r="126" spans="2:17" ht="15.75" thickBot="1"/>
    <row r="127" spans="2:17" ht="54" customHeight="1">
      <c r="B127" s="1283" t="s">
        <v>17</v>
      </c>
      <c r="C127" s="1283" t="s">
        <v>157</v>
      </c>
      <c r="D127" s="1309" t="s">
        <v>158</v>
      </c>
      <c r="E127" s="862" t="s">
        <v>28</v>
      </c>
      <c r="F127" s="912" t="s">
        <v>228</v>
      </c>
      <c r="G127" s="1033"/>
    </row>
    <row r="128" spans="2:17" ht="138" customHeight="1">
      <c r="B128" s="1540" t="s">
        <v>229</v>
      </c>
      <c r="C128" s="115" t="s">
        <v>1990</v>
      </c>
      <c r="D128" s="1256">
        <v>25</v>
      </c>
      <c r="E128" s="1081">
        <v>0</v>
      </c>
      <c r="F128" s="2079">
        <f>+E128+E129+E130</f>
        <v>10</v>
      </c>
      <c r="G128" s="1080"/>
    </row>
    <row r="129" spans="2:7" ht="125.25" customHeight="1">
      <c r="B129" s="1540"/>
      <c r="C129" s="115" t="s">
        <v>231</v>
      </c>
      <c r="D129" s="1262">
        <v>25</v>
      </c>
      <c r="E129" s="1081">
        <v>0</v>
      </c>
      <c r="F129" s="2080"/>
      <c r="G129" s="1080"/>
    </row>
    <row r="130" spans="2:7" ht="99.75" customHeight="1">
      <c r="B130" s="1540"/>
      <c r="C130" s="115" t="s">
        <v>232</v>
      </c>
      <c r="D130" s="1256">
        <v>10</v>
      </c>
      <c r="E130" s="1081">
        <v>10</v>
      </c>
      <c r="F130" s="2081"/>
      <c r="G130" s="1080"/>
    </row>
    <row r="131" spans="2:7">
      <c r="C131" s="1036"/>
    </row>
    <row r="133" spans="2:7">
      <c r="B133" s="8" t="s">
        <v>233</v>
      </c>
    </row>
    <row r="136" spans="2:7">
      <c r="B136" s="1309" t="s">
        <v>17</v>
      </c>
      <c r="C136" s="1309" t="s">
        <v>27</v>
      </c>
      <c r="D136" s="1283" t="s">
        <v>28</v>
      </c>
      <c r="E136" s="862" t="s">
        <v>29</v>
      </c>
    </row>
    <row r="137" spans="2:7" ht="30">
      <c r="B137" s="1302" t="s">
        <v>236</v>
      </c>
      <c r="C137" s="1262">
        <v>40</v>
      </c>
      <c r="D137" s="1256">
        <f>+E114</f>
        <v>20</v>
      </c>
      <c r="E137" s="1880">
        <f>+D137+D138</f>
        <v>30</v>
      </c>
    </row>
    <row r="138" spans="2:7" ht="45">
      <c r="B138" s="1302" t="s">
        <v>237</v>
      </c>
      <c r="C138" s="1262">
        <v>60</v>
      </c>
      <c r="D138" s="1256">
        <f>+F128</f>
        <v>10</v>
      </c>
      <c r="E138" s="1881"/>
    </row>
  </sheetData>
  <mergeCells count="83">
    <mergeCell ref="P123:Q123"/>
    <mergeCell ref="P124:Q124"/>
    <mergeCell ref="B128:B130"/>
    <mergeCell ref="F128:F130"/>
    <mergeCell ref="E137:E138"/>
    <mergeCell ref="P122:Q122"/>
    <mergeCell ref="P88:Q88"/>
    <mergeCell ref="P89:Q89"/>
    <mergeCell ref="B92:N92"/>
    <mergeCell ref="D95:E95"/>
    <mergeCell ref="D96:E96"/>
    <mergeCell ref="B99:P99"/>
    <mergeCell ref="B102:N102"/>
    <mergeCell ref="E114:E116"/>
    <mergeCell ref="B119:N119"/>
    <mergeCell ref="J121:L121"/>
    <mergeCell ref="P121:Q121"/>
    <mergeCell ref="F86:F87"/>
    <mergeCell ref="G86:G87"/>
    <mergeCell ref="H86:H87"/>
    <mergeCell ref="I86:I87"/>
    <mergeCell ref="P86:Q87"/>
    <mergeCell ref="N72:N73"/>
    <mergeCell ref="O72:O73"/>
    <mergeCell ref="B81:B87"/>
    <mergeCell ref="P81:Q81"/>
    <mergeCell ref="P82:Q82"/>
    <mergeCell ref="P83:Q83"/>
    <mergeCell ref="P84:Q84"/>
    <mergeCell ref="N76:N78"/>
    <mergeCell ref="O76:O78"/>
    <mergeCell ref="P76:Q78"/>
    <mergeCell ref="P79:Q79"/>
    <mergeCell ref="P80:Q80"/>
    <mergeCell ref="P85:Q85"/>
    <mergeCell ref="C86:C87"/>
    <mergeCell ref="D86:D87"/>
    <mergeCell ref="E86:E87"/>
    <mergeCell ref="G76:G78"/>
    <mergeCell ref="H76:H78"/>
    <mergeCell ref="I76:I78"/>
    <mergeCell ref="M76:M78"/>
    <mergeCell ref="G72:G74"/>
    <mergeCell ref="H72:H74"/>
    <mergeCell ref="I72:I74"/>
    <mergeCell ref="M72:M73"/>
    <mergeCell ref="P68:Q68"/>
    <mergeCell ref="B69:B70"/>
    <mergeCell ref="P69:Q69"/>
    <mergeCell ref="P70:Q70"/>
    <mergeCell ref="B71:B80"/>
    <mergeCell ref="P71:Q71"/>
    <mergeCell ref="C72:C74"/>
    <mergeCell ref="D72:D74"/>
    <mergeCell ref="E72:E74"/>
    <mergeCell ref="F72:F74"/>
    <mergeCell ref="P72:Q74"/>
    <mergeCell ref="P75:Q75"/>
    <mergeCell ref="C76:C78"/>
    <mergeCell ref="D76:D78"/>
    <mergeCell ref="E76:E78"/>
    <mergeCell ref="F76:F78"/>
    <mergeCell ref="J67:L67"/>
    <mergeCell ref="P67:Q67"/>
    <mergeCell ref="B13:C14"/>
    <mergeCell ref="B15:C15"/>
    <mergeCell ref="E34:E35"/>
    <mergeCell ref="M37:N37"/>
    <mergeCell ref="Q41:Q42"/>
    <mergeCell ref="B46:B47"/>
    <mergeCell ref="C46:C47"/>
    <mergeCell ref="D46:E46"/>
    <mergeCell ref="C50:N50"/>
    <mergeCell ref="B52:N52"/>
    <mergeCell ref="O55:P55"/>
    <mergeCell ref="O56:P56"/>
    <mergeCell ref="B62:N62"/>
    <mergeCell ref="C9:E9"/>
    <mergeCell ref="B2:P2"/>
    <mergeCell ref="B4:P4"/>
    <mergeCell ref="C6:N6"/>
    <mergeCell ref="C7:N7"/>
    <mergeCell ref="C8:N8"/>
  </mergeCells>
  <dataValidations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WVE17:WVE36 WLI17:WLI36 WBM17:WBM36 VRQ17:VRQ36 VHU17:VHU36 UXY17:UXY36 UOC17:UOC36 UEG17:UEG36 TUK17:TUK36 TKO17:TKO36 TAS17:TAS36 SQW17:SQW36 SHA17:SHA36 RXE17:RXE36 RNI17:RNI36 RDM17:RDM36 QTQ17:QTQ36 QJU17:QJU36 PZY17:PZY36 PQC17:PQC36 PGG17:PGG36 OWK17:OWK36 OMO17:OMO36 OCS17:OCS36 NSW17:NSW36 NJA17:NJA36 MZE17:MZE36 MPI17:MPI36 MFM17:MFM36 LVQ17:LVQ36 LLU17:LLU36 LBY17:LBY36 KSC17:KSC36 KIG17:KIG36 JYK17:JYK36 JOO17:JOO36 JES17:JES36 IUW17:IUW36 ILA17:ILA36 IBE17:IBE36 HRI17:HRI36 HHM17:HHM36 GXQ17:GXQ36 GNU17:GNU36 GDY17:GDY36 FUC17:FUC36 FKG17:FKG36 FAK17:FAK36 EQO17:EQO36 EGS17:EGS36 DWW17:DWW36 DNA17:DNA36 DDE17:DDE36 CTI17:CTI36 CJM17:CJM36 BZQ17:BZQ36 BPU17:BPU36 BFY17:BFY36 AWC17:AWC36 AMG17:AMG36 ACK17:ACK36 SO17:SO36 IS17:IS36 A17:A36">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WVH17:WVH36 WLL17:WLL36 WBP17:WBP36 VRT17:VRT36 VHX17:VHX36 UYB17:UYB36 UOF17:UOF36 UEJ17:UEJ36 TUN17:TUN36 TKR17:TKR36 TAV17:TAV36 SQZ17:SQZ36 SHD17:SHD36 RXH17:RXH36 RNL17:RNL36 RDP17:RDP36 QTT17:QTT36 QJX17:QJX36 QAB17:QAB36 PQF17:PQF36 PGJ17:PGJ36 OWN17:OWN36 OMR17:OMR36 OCV17:OCV36 NSZ17:NSZ36 NJD17:NJD36 MZH17:MZH36 MPL17:MPL36 MFP17:MFP36 LVT17:LVT36 LLX17:LLX36 LCB17:LCB36 KSF17:KSF36 KIJ17:KIJ36 JYN17:JYN36 JOR17:JOR36 JEV17:JEV36 IUZ17:IUZ36 ILD17:ILD36 IBH17:IBH36 HRL17:HRL36 HHP17:HHP36 GXT17:GXT36 GNX17:GNX36 GEB17:GEB36 FUF17:FUF36 FKJ17:FKJ36 FAN17:FAN36 EQR17:EQR36 EGV17:EGV36 DWZ17:DWZ36 DND17:DND36 DDH17:DDH36 CTL17:CTL36 CJP17:CJP36 BZT17:BZT36 BPX17:BPX36 BGB17:BGB36 AWF17:AWF36 AMJ17:AMJ36 ACN17:ACN36 SR17:SR36 IV17:IV36">
      <formula1>0</formula1>
      <formula2>1</formula2>
    </dataValidation>
  </dataValidations>
  <pageMargins left="0.7" right="0.7" top="0.75" bottom="0.75" header="0.3" footer="0.3"/>
  <pageSetup orientation="portrait" horizontalDpi="4294967295" verticalDpi="4294967295"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F67" zoomScale="69" zoomScaleNormal="69" workbookViewId="0">
      <selection activeCell="L45" sqref="L45"/>
    </sheetView>
  </sheetViews>
  <sheetFormatPr baseColWidth="10" defaultRowHeight="15"/>
  <cols>
    <col min="1" max="1" width="3.140625" style="236" bestFit="1" customWidth="1"/>
    <col min="2" max="2" width="86.85546875" style="236" customWidth="1"/>
    <col min="3" max="3" width="31.140625" style="236" customWidth="1"/>
    <col min="4" max="4" width="35.42578125" style="236" customWidth="1"/>
    <col min="5" max="5" width="25" style="236" customWidth="1"/>
    <col min="6" max="6" width="29.7109375" style="236" customWidth="1"/>
    <col min="7" max="7" width="43" style="236" customWidth="1"/>
    <col min="8" max="8" width="24.5703125" style="236" customWidth="1"/>
    <col min="9" max="9" width="24" style="236" customWidth="1"/>
    <col min="10" max="10" width="25.7109375" style="236" customWidth="1"/>
    <col min="11" max="11" width="18.28515625" style="236" customWidth="1"/>
    <col min="12" max="12" width="25.7109375" style="236" customWidth="1"/>
    <col min="13" max="13" width="18.7109375" style="236" customWidth="1"/>
    <col min="14" max="14" width="22.140625" style="236" customWidth="1"/>
    <col min="15" max="15" width="26.140625" style="236" customWidth="1"/>
    <col min="16" max="16" width="19.5703125" style="236" bestFit="1" customWidth="1"/>
    <col min="17" max="17" width="26"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5381</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14">
        <v>11</v>
      </c>
      <c r="D10" s="1514"/>
      <c r="E10" s="1515"/>
      <c r="F10" s="239"/>
      <c r="G10" s="239"/>
      <c r="H10" s="239"/>
      <c r="I10" s="239"/>
      <c r="J10" s="239"/>
      <c r="K10" s="239"/>
      <c r="L10" s="239"/>
      <c r="M10" s="239"/>
      <c r="N10" s="240"/>
    </row>
    <row r="11" spans="2:16" ht="16.5" thickBot="1">
      <c r="B11" s="314" t="s">
        <v>8</v>
      </c>
      <c r="C11" s="1308">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764" t="s">
        <v>9</v>
      </c>
      <c r="C14" s="1764"/>
      <c r="D14" s="1314" t="s">
        <v>10</v>
      </c>
      <c r="E14" s="1314" t="s">
        <v>11</v>
      </c>
      <c r="F14" s="1314" t="s">
        <v>12</v>
      </c>
      <c r="G14" s="315"/>
      <c r="I14" s="250"/>
      <c r="J14" s="250"/>
      <c r="K14" s="250"/>
      <c r="L14" s="250"/>
      <c r="M14" s="250"/>
      <c r="N14" s="1289"/>
    </row>
    <row r="15" spans="2:16">
      <c r="B15" s="1764"/>
      <c r="C15" s="1764"/>
      <c r="D15" s="1314">
        <v>11</v>
      </c>
      <c r="E15" s="251">
        <v>326488560</v>
      </c>
      <c r="F15" s="513">
        <v>120</v>
      </c>
      <c r="G15" s="316"/>
      <c r="I15" s="252"/>
      <c r="J15" s="252"/>
      <c r="K15" s="252"/>
      <c r="L15" s="252"/>
      <c r="M15" s="252"/>
      <c r="N15" s="1289"/>
    </row>
    <row r="16" spans="2:16">
      <c r="B16" s="1764"/>
      <c r="C16" s="1764"/>
      <c r="D16" s="1314"/>
      <c r="E16" s="251"/>
      <c r="F16" s="251"/>
      <c r="G16" s="316"/>
      <c r="I16" s="252"/>
      <c r="J16" s="252"/>
      <c r="K16" s="252"/>
      <c r="L16" s="252"/>
      <c r="M16" s="252"/>
      <c r="N16" s="1289"/>
    </row>
    <row r="17" spans="1:14">
      <c r="B17" s="1764"/>
      <c r="C17" s="1764"/>
      <c r="D17" s="1314"/>
      <c r="E17" s="251"/>
      <c r="F17" s="251"/>
      <c r="G17" s="316"/>
      <c r="I17" s="252"/>
      <c r="J17" s="252"/>
      <c r="K17" s="252"/>
      <c r="L17" s="252"/>
      <c r="M17" s="252"/>
      <c r="N17" s="1289"/>
    </row>
    <row r="18" spans="1:14">
      <c r="B18" s="1764"/>
      <c r="C18" s="1764"/>
      <c r="D18" s="1314"/>
      <c r="E18" s="317"/>
      <c r="F18" s="251"/>
      <c r="G18" s="316"/>
      <c r="H18" s="253"/>
      <c r="I18" s="252"/>
      <c r="J18" s="252"/>
      <c r="K18" s="252"/>
      <c r="L18" s="252"/>
      <c r="M18" s="252"/>
      <c r="N18" s="254"/>
    </row>
    <row r="19" spans="1:14">
      <c r="B19" s="1764"/>
      <c r="C19" s="1764"/>
      <c r="D19" s="1314"/>
      <c r="E19" s="317"/>
      <c r="F19" s="251"/>
      <c r="G19" s="316"/>
      <c r="H19" s="253"/>
      <c r="I19" s="318"/>
      <c r="J19" s="318"/>
      <c r="K19" s="318"/>
      <c r="L19" s="318"/>
      <c r="M19" s="318"/>
      <c r="N19" s="254"/>
    </row>
    <row r="20" spans="1:14">
      <c r="B20" s="1764"/>
      <c r="C20" s="1764"/>
      <c r="D20" s="1314"/>
      <c r="E20" s="317"/>
      <c r="F20" s="251"/>
      <c r="G20" s="316"/>
      <c r="H20" s="253"/>
      <c r="I20" s="248"/>
      <c r="J20" s="248"/>
      <c r="K20" s="248"/>
      <c r="L20" s="248"/>
      <c r="M20" s="248"/>
      <c r="N20" s="254"/>
    </row>
    <row r="21" spans="1:14">
      <c r="B21" s="1764"/>
      <c r="C21" s="1764"/>
      <c r="D21" s="1314"/>
      <c r="E21" s="317"/>
      <c r="F21" s="251"/>
      <c r="G21" s="316"/>
      <c r="H21" s="253"/>
      <c r="I21" s="248"/>
      <c r="J21" s="248"/>
      <c r="K21" s="248"/>
      <c r="L21" s="248"/>
      <c r="M21" s="248"/>
      <c r="N21" s="254"/>
    </row>
    <row r="22" spans="1:14" ht="15.75" thickBot="1">
      <c r="B22" s="1765" t="s">
        <v>13</v>
      </c>
      <c r="C22" s="1766"/>
      <c r="D22" s="1314"/>
      <c r="E22" s="151">
        <f>+SUM(E15:E21)</f>
        <v>326488560</v>
      </c>
      <c r="F22" s="515">
        <f>+SUM(F15:F21)</f>
        <v>120</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v>1</v>
      </c>
      <c r="C24" s="755">
        <f>+F22*0.8</f>
        <v>96</v>
      </c>
      <c r="D24" s="224"/>
      <c r="E24" s="225">
        <f>E22</f>
        <v>326488560</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265"/>
      <c r="D30" s="265" t="s">
        <v>19</v>
      </c>
      <c r="E30" t="s">
        <v>5382</v>
      </c>
      <c r="F30"/>
      <c r="G30"/>
      <c r="H30"/>
      <c r="I30" s="248"/>
      <c r="J30" s="248"/>
      <c r="K30" s="248"/>
      <c r="L30" s="248"/>
      <c r="M30" s="248"/>
      <c r="N30" s="1289"/>
    </row>
    <row r="31" spans="1:14">
      <c r="A31" s="1333"/>
      <c r="B31" s="265" t="s">
        <v>22</v>
      </c>
      <c r="C31" s="265" t="s">
        <v>18</v>
      </c>
      <c r="D31" s="265"/>
      <c r="E31"/>
      <c r="F31"/>
      <c r="G31"/>
      <c r="H31"/>
      <c r="I31" s="248"/>
      <c r="J31" s="248"/>
      <c r="K31" s="248"/>
      <c r="L31" s="248"/>
      <c r="M31" s="248"/>
      <c r="N31" s="1289"/>
    </row>
    <row r="32" spans="1:14">
      <c r="A32" s="1333"/>
      <c r="B32" s="265" t="s">
        <v>23</v>
      </c>
      <c r="C32" s="265" t="s">
        <v>18</v>
      </c>
      <c r="D32" s="265"/>
      <c r="E32"/>
      <c r="F32"/>
      <c r="G32"/>
      <c r="H32"/>
      <c r="I32" s="248"/>
      <c r="J32" s="248"/>
      <c r="K32" s="248"/>
      <c r="L32" s="248"/>
      <c r="M32" s="248"/>
      <c r="N32" s="1289"/>
    </row>
    <row r="33" spans="1:17">
      <c r="A33" s="1333"/>
      <c r="B33" s="265" t="s">
        <v>24</v>
      </c>
      <c r="C33" s="265" t="s">
        <v>18</v>
      </c>
      <c r="D33" s="265"/>
      <c r="E33"/>
      <c r="F33"/>
      <c r="G33"/>
      <c r="H33"/>
      <c r="I33" s="248"/>
      <c r="J33" s="248"/>
      <c r="K33" s="248"/>
      <c r="L33" s="248"/>
      <c r="M33" s="248"/>
      <c r="N33" s="1289"/>
    </row>
    <row r="34" spans="1:17">
      <c r="A34" s="1333"/>
      <c r="B34" s="265" t="s">
        <v>1899</v>
      </c>
      <c r="C34" s="265" t="s">
        <v>18</v>
      </c>
      <c r="D34" s="265"/>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28.5">
      <c r="A40" s="1333"/>
      <c r="B40" s="269" t="s">
        <v>30</v>
      </c>
      <c r="C40" s="270">
        <v>40</v>
      </c>
      <c r="D40" s="1271">
        <v>0</v>
      </c>
      <c r="E40" s="1560">
        <f>+D40+D41</f>
        <v>0</v>
      </c>
      <c r="F40"/>
      <c r="G40"/>
      <c r="H40"/>
      <c r="I40" s="248"/>
      <c r="J40" s="248"/>
      <c r="K40" s="248"/>
      <c r="L40" s="248"/>
      <c r="M40" s="248"/>
      <c r="N40" s="1289"/>
    </row>
    <row r="41" spans="1:17" ht="42.75">
      <c r="A41" s="1333"/>
      <c r="B41" s="269" t="s">
        <v>31</v>
      </c>
      <c r="C41" s="270">
        <v>60</v>
      </c>
      <c r="D41" s="1271">
        <f>+F136</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t="s">
        <v>518</v>
      </c>
      <c r="N45" s="1521"/>
    </row>
    <row r="46" spans="1:17">
      <c r="B46" s="8" t="s">
        <v>1080</v>
      </c>
      <c r="M46" s="10"/>
      <c r="N46" s="10"/>
    </row>
    <row r="47" spans="1:17" ht="15.75" thickBot="1">
      <c r="M47" s="10"/>
      <c r="N47" s="10"/>
    </row>
    <row r="48" spans="1:17" s="248" customFormat="1" ht="109.5" customHeight="1">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263" customFormat="1" ht="60">
      <c r="A49" s="1311">
        <v>1</v>
      </c>
      <c r="B49" s="17" t="s">
        <v>5381</v>
      </c>
      <c r="C49" s="16" t="s">
        <v>5383</v>
      </c>
      <c r="D49" s="15" t="s">
        <v>340</v>
      </c>
      <c r="E49" s="767" t="s">
        <v>5384</v>
      </c>
      <c r="F49" s="757" t="s">
        <v>18</v>
      </c>
      <c r="G49" s="758" t="s">
        <v>51</v>
      </c>
      <c r="H49" s="1427">
        <v>41565</v>
      </c>
      <c r="I49" s="1427">
        <v>41984</v>
      </c>
      <c r="J49" s="1428" t="s">
        <v>19</v>
      </c>
      <c r="K49" s="1429">
        <f>(DAYS360(H49,I49))/30</f>
        <v>13.766666666666667</v>
      </c>
      <c r="L49" s="760"/>
      <c r="M49" s="763">
        <v>120</v>
      </c>
      <c r="N49" s="277" t="s">
        <v>51</v>
      </c>
      <c r="O49" s="523">
        <v>311151360</v>
      </c>
      <c r="P49" s="523">
        <v>39</v>
      </c>
      <c r="Q49" s="323" t="s">
        <v>5385</v>
      </c>
      <c r="R49" s="279"/>
      <c r="S49" s="279"/>
      <c r="T49" s="279"/>
      <c r="U49" s="279"/>
      <c r="V49" s="279"/>
      <c r="W49" s="279"/>
      <c r="X49" s="279"/>
      <c r="Y49" s="279"/>
      <c r="Z49" s="279"/>
    </row>
    <row r="50" spans="1:26" s="1263" customFormat="1" ht="331.5" customHeight="1">
      <c r="A50" s="1311">
        <f t="shared" ref="A50:A56" si="0">+A49+1</f>
        <v>2</v>
      </c>
      <c r="B50" s="17" t="s">
        <v>5381</v>
      </c>
      <c r="C50" s="16" t="s">
        <v>5383</v>
      </c>
      <c r="D50" s="15" t="s">
        <v>340</v>
      </c>
      <c r="E50" s="767" t="s">
        <v>5386</v>
      </c>
      <c r="F50" s="757" t="s">
        <v>18</v>
      </c>
      <c r="G50" s="758" t="s">
        <v>51</v>
      </c>
      <c r="H50" s="759">
        <v>41859</v>
      </c>
      <c r="I50" s="759">
        <v>41984</v>
      </c>
      <c r="J50" s="760" t="s">
        <v>19</v>
      </c>
      <c r="K50" s="760"/>
      <c r="L50" s="1429">
        <f>(DAYS360(H50,I50))/30</f>
        <v>4.0999999999999996</v>
      </c>
      <c r="M50" s="763">
        <v>55</v>
      </c>
      <c r="N50" s="277" t="s">
        <v>51</v>
      </c>
      <c r="O50" s="523">
        <v>56630057</v>
      </c>
      <c r="P50" s="523">
        <v>40</v>
      </c>
      <c r="Q50" s="339" t="s">
        <v>5387</v>
      </c>
      <c r="R50" s="826"/>
      <c r="S50" s="279"/>
      <c r="T50" s="279"/>
      <c r="U50" s="279"/>
      <c r="V50" s="279"/>
      <c r="W50" s="279"/>
      <c r="X50" s="279"/>
      <c r="Y50" s="279"/>
      <c r="Z50" s="279"/>
    </row>
    <row r="51" spans="1:26" s="1263" customFormat="1" ht="125.25" customHeight="1">
      <c r="A51" s="1311">
        <f t="shared" si="0"/>
        <v>3</v>
      </c>
      <c r="B51" s="624" t="s">
        <v>5388</v>
      </c>
      <c r="C51" s="16"/>
      <c r="D51" s="15"/>
      <c r="E51" s="303"/>
      <c r="F51" s="281"/>
      <c r="G51" s="281"/>
      <c r="H51" s="281"/>
      <c r="I51" s="276"/>
      <c r="J51" s="276"/>
      <c r="K51" s="760"/>
      <c r="L51" s="760"/>
      <c r="M51" s="763"/>
      <c r="N51" s="277"/>
      <c r="O51" s="523"/>
      <c r="P51" s="523"/>
      <c r="Q51" s="323" t="s">
        <v>6865</v>
      </c>
      <c r="R51" s="279"/>
      <c r="S51" s="279"/>
      <c r="T51" s="279"/>
      <c r="U51" s="279"/>
      <c r="V51" s="279"/>
      <c r="W51" s="279"/>
      <c r="X51" s="279"/>
      <c r="Y51" s="279"/>
      <c r="Z51" s="279"/>
    </row>
    <row r="52" spans="1:26" s="1263" customFormat="1">
      <c r="A52" s="1311">
        <f t="shared" si="0"/>
        <v>4</v>
      </c>
      <c r="B52" s="15"/>
      <c r="C52" s="16"/>
      <c r="D52" s="15"/>
      <c r="E52" s="303"/>
      <c r="F52" s="281"/>
      <c r="G52" s="281"/>
      <c r="H52" s="281"/>
      <c r="I52" s="276"/>
      <c r="J52" s="276"/>
      <c r="K52" s="760"/>
      <c r="L52" s="760"/>
      <c r="M52" s="763"/>
      <c r="N52" s="277"/>
      <c r="O52" s="523"/>
      <c r="P52" s="523"/>
      <c r="Q52" s="323"/>
      <c r="R52" s="279"/>
      <c r="S52" s="279"/>
      <c r="T52" s="279"/>
      <c r="U52" s="279"/>
      <c r="V52" s="279"/>
      <c r="W52" s="279"/>
      <c r="X52" s="279"/>
      <c r="Y52" s="279"/>
      <c r="Z52" s="279"/>
    </row>
    <row r="53" spans="1:26" s="1263" customFormat="1">
      <c r="A53" s="1311">
        <f t="shared" si="0"/>
        <v>5</v>
      </c>
      <c r="B53" s="15"/>
      <c r="C53" s="16"/>
      <c r="D53" s="15"/>
      <c r="E53" s="303"/>
      <c r="F53" s="281"/>
      <c r="G53" s="281"/>
      <c r="H53" s="281"/>
      <c r="I53" s="276"/>
      <c r="J53" s="276"/>
      <c r="K53" s="760"/>
      <c r="L53" s="760"/>
      <c r="M53" s="763"/>
      <c r="N53" s="277"/>
      <c r="O53" s="523"/>
      <c r="P53" s="523"/>
      <c r="Q53" s="323"/>
      <c r="R53" s="279"/>
      <c r="S53" s="279"/>
      <c r="T53" s="279"/>
      <c r="U53" s="279"/>
      <c r="V53" s="279"/>
      <c r="W53" s="279"/>
      <c r="X53" s="279"/>
      <c r="Y53" s="279"/>
      <c r="Z53" s="279"/>
    </row>
    <row r="54" spans="1:26" s="1263" customFormat="1">
      <c r="A54" s="1311">
        <f t="shared" si="0"/>
        <v>6</v>
      </c>
      <c r="B54" s="15"/>
      <c r="C54" s="16"/>
      <c r="D54" s="15"/>
      <c r="E54" s="303"/>
      <c r="F54" s="281"/>
      <c r="G54" s="281"/>
      <c r="H54" s="281"/>
      <c r="I54" s="276"/>
      <c r="J54" s="276"/>
      <c r="K54" s="276"/>
      <c r="L54" s="276"/>
      <c r="M54" s="277"/>
      <c r="N54" s="277"/>
      <c r="O54" s="523"/>
      <c r="P54" s="523"/>
      <c r="Q54" s="323"/>
      <c r="R54" s="279"/>
      <c r="S54" s="279"/>
      <c r="T54" s="279"/>
      <c r="U54" s="279"/>
      <c r="V54" s="279"/>
      <c r="W54" s="279"/>
      <c r="X54" s="279"/>
      <c r="Y54" s="279"/>
      <c r="Z54" s="279"/>
    </row>
    <row r="55" spans="1:26" s="1263" customFormat="1">
      <c r="A55" s="1311">
        <f t="shared" si="0"/>
        <v>7</v>
      </c>
      <c r="B55" s="15"/>
      <c r="C55" s="16"/>
      <c r="D55" s="15"/>
      <c r="E55" s="303"/>
      <c r="F55" s="281"/>
      <c r="G55" s="281"/>
      <c r="H55" s="281"/>
      <c r="I55" s="276"/>
      <c r="J55" s="276"/>
      <c r="K55" s="276"/>
      <c r="L55" s="276"/>
      <c r="M55" s="277"/>
      <c r="N55" s="277"/>
      <c r="O55" s="523"/>
      <c r="P55" s="523"/>
      <c r="Q55" s="323"/>
      <c r="R55" s="279"/>
      <c r="S55" s="279"/>
      <c r="T55" s="279"/>
      <c r="U55" s="279"/>
      <c r="V55" s="279"/>
      <c r="W55" s="279"/>
      <c r="X55" s="279"/>
      <c r="Y55" s="279"/>
      <c r="Z55" s="279"/>
    </row>
    <row r="56" spans="1:26" s="1263" customFormat="1">
      <c r="A56" s="1311">
        <f t="shared" si="0"/>
        <v>8</v>
      </c>
      <c r="B56" s="15"/>
      <c r="C56" s="16"/>
      <c r="D56" s="15"/>
      <c r="E56" s="303"/>
      <c r="F56" s="281"/>
      <c r="G56" s="281"/>
      <c r="H56" s="281"/>
      <c r="I56" s="276"/>
      <c r="J56" s="276"/>
      <c r="K56" s="276"/>
      <c r="L56" s="276"/>
      <c r="M56" s="277"/>
      <c r="N56" s="277"/>
      <c r="O56" s="523"/>
      <c r="P56" s="523"/>
      <c r="Q56" s="323"/>
      <c r="R56" s="279"/>
      <c r="S56" s="279"/>
      <c r="T56" s="279"/>
      <c r="U56" s="279"/>
      <c r="V56" s="279"/>
      <c r="W56" s="279"/>
      <c r="X56" s="279"/>
      <c r="Y56" s="279"/>
      <c r="Z56" s="279"/>
    </row>
    <row r="57" spans="1:26" s="1263" customFormat="1">
      <c r="A57" s="1311"/>
      <c r="B57" s="17" t="s">
        <v>29</v>
      </c>
      <c r="C57" s="16"/>
      <c r="D57" s="15"/>
      <c r="E57" s="303"/>
      <c r="F57" s="281"/>
      <c r="G57" s="281"/>
      <c r="H57" s="281"/>
      <c r="I57" s="276"/>
      <c r="J57" s="276"/>
      <c r="K57" s="282">
        <f>SUM(K49:K56)</f>
        <v>13.766666666666667</v>
      </c>
      <c r="L57" s="282">
        <f>SUM(L49:L56)</f>
        <v>4.0999999999999996</v>
      </c>
      <c r="M57" s="283">
        <f>SUM(M49:M56)</f>
        <v>175</v>
      </c>
      <c r="N57" s="282">
        <f>SUM(N49:N56)</f>
        <v>0</v>
      </c>
      <c r="O57" s="523"/>
      <c r="P57" s="523"/>
      <c r="Q57" s="18"/>
    </row>
    <row r="58" spans="1:26" s="284" customFormat="1">
      <c r="E58" s="285"/>
    </row>
    <row r="59" spans="1:26" s="284" customFormat="1">
      <c r="B59" s="1550" t="s">
        <v>57</v>
      </c>
      <c r="C59" s="1550" t="s">
        <v>58</v>
      </c>
      <c r="D59" s="1552" t="s">
        <v>59</v>
      </c>
      <c r="E59" s="1552"/>
    </row>
    <row r="60" spans="1:26" s="284" customFormat="1">
      <c r="B60" s="1551"/>
      <c r="C60" s="1551"/>
      <c r="D60" s="1276" t="s">
        <v>60</v>
      </c>
      <c r="E60" s="325" t="s">
        <v>61</v>
      </c>
    </row>
    <row r="61" spans="1:26" s="284" customFormat="1" ht="30.6" customHeight="1">
      <c r="B61" s="19" t="s">
        <v>62</v>
      </c>
      <c r="C61" s="829">
        <f>+K57</f>
        <v>13.766666666666667</v>
      </c>
      <c r="D61" s="266"/>
      <c r="E61" s="266" t="s">
        <v>21</v>
      </c>
      <c r="F61" s="287"/>
      <c r="G61" s="287"/>
      <c r="H61" s="287"/>
      <c r="I61" s="287"/>
      <c r="J61" s="287"/>
      <c r="K61" s="287"/>
      <c r="L61" s="287"/>
      <c r="M61" s="287"/>
    </row>
    <row r="62" spans="1:26" s="284" customFormat="1" ht="30" customHeight="1">
      <c r="B62" s="19" t="s">
        <v>64</v>
      </c>
      <c r="C62" s="286">
        <f>+M57</f>
        <v>175</v>
      </c>
      <c r="D62" s="266" t="s">
        <v>21</v>
      </c>
      <c r="E62" s="266"/>
    </row>
    <row r="63" spans="1:26" s="284" customFormat="1">
      <c r="B63" s="288"/>
      <c r="C63" s="1769"/>
      <c r="D63" s="1769"/>
      <c r="E63" s="1769"/>
      <c r="F63" s="1769"/>
      <c r="G63" s="1769"/>
      <c r="H63" s="1769"/>
      <c r="I63" s="1769"/>
      <c r="J63" s="1769"/>
      <c r="K63" s="1769"/>
      <c r="L63" s="1769"/>
      <c r="M63" s="1769"/>
      <c r="N63" s="1769"/>
    </row>
    <row r="64" spans="1:26" ht="28.15" customHeight="1" thickBot="1"/>
    <row r="65" spans="2:17" ht="27" thickBot="1">
      <c r="B65" s="1770" t="s">
        <v>65</v>
      </c>
      <c r="C65" s="1770"/>
      <c r="D65" s="1770"/>
      <c r="E65" s="1770"/>
      <c r="F65" s="1770"/>
      <c r="G65" s="1770"/>
      <c r="H65" s="1770"/>
      <c r="I65" s="1770"/>
      <c r="J65" s="1770"/>
      <c r="K65" s="1770"/>
      <c r="L65" s="1770"/>
      <c r="M65" s="1770"/>
      <c r="N65" s="1770"/>
    </row>
    <row r="68" spans="2:17" ht="109.5" customHeight="1">
      <c r="B68" s="1309" t="s">
        <v>66</v>
      </c>
      <c r="C68" s="22" t="s">
        <v>67</v>
      </c>
      <c r="D68" s="22" t="s">
        <v>68</v>
      </c>
      <c r="E68" s="22" t="s">
        <v>69</v>
      </c>
      <c r="F68" s="22" t="s">
        <v>70</v>
      </c>
      <c r="G68" s="22" t="s">
        <v>71</v>
      </c>
      <c r="H68" s="22" t="s">
        <v>72</v>
      </c>
      <c r="I68" s="22" t="s">
        <v>73</v>
      </c>
      <c r="J68" s="22" t="s">
        <v>74</v>
      </c>
      <c r="K68" s="22" t="s">
        <v>75</v>
      </c>
      <c r="L68" s="22" t="s">
        <v>76</v>
      </c>
      <c r="M68" s="23" t="s">
        <v>77</v>
      </c>
      <c r="N68" s="23" t="s">
        <v>78</v>
      </c>
      <c r="O68" s="1522" t="s">
        <v>79</v>
      </c>
      <c r="P68" s="1523"/>
      <c r="Q68" s="22" t="s">
        <v>80</v>
      </c>
    </row>
    <row r="69" spans="2:17" ht="57" customHeight="1">
      <c r="B69" s="291" t="s">
        <v>5389</v>
      </c>
      <c r="C69" s="291" t="s">
        <v>5389</v>
      </c>
      <c r="D69" s="310" t="s">
        <v>5390</v>
      </c>
      <c r="E69" s="310">
        <v>120</v>
      </c>
      <c r="F69" s="1328"/>
      <c r="G69" s="1328"/>
      <c r="H69" s="1328" t="s">
        <v>18</v>
      </c>
      <c r="I69" s="291" t="s">
        <v>18</v>
      </c>
      <c r="J69" s="291" t="s">
        <v>18</v>
      </c>
      <c r="K69" s="265" t="s">
        <v>18</v>
      </c>
      <c r="L69" s="265" t="s">
        <v>18</v>
      </c>
      <c r="M69" s="265" t="s">
        <v>18</v>
      </c>
      <c r="N69" s="265" t="s">
        <v>18</v>
      </c>
      <c r="O69" s="1621" t="s">
        <v>5391</v>
      </c>
      <c r="P69" s="1622"/>
      <c r="Q69" s="265" t="s">
        <v>18</v>
      </c>
    </row>
    <row r="70" spans="2:17">
      <c r="B70" s="309"/>
      <c r="C70" s="309"/>
      <c r="D70" s="310"/>
      <c r="E70" s="310"/>
      <c r="F70" s="1328"/>
      <c r="G70" s="1328"/>
      <c r="H70" s="1328"/>
      <c r="I70" s="291"/>
      <c r="J70" s="291"/>
      <c r="K70" s="265"/>
      <c r="L70" s="265"/>
      <c r="M70" s="265"/>
      <c r="N70" s="265"/>
      <c r="O70" s="2082"/>
      <c r="P70" s="2083"/>
      <c r="Q70" s="265"/>
    </row>
    <row r="71" spans="2:17">
      <c r="B71" s="309"/>
      <c r="C71" s="309"/>
      <c r="D71" s="310"/>
      <c r="E71" s="310"/>
      <c r="F71" s="1328"/>
      <c r="G71" s="1328"/>
      <c r="H71" s="1328"/>
      <c r="I71" s="291"/>
      <c r="J71" s="291"/>
      <c r="K71" s="265"/>
      <c r="L71" s="265"/>
      <c r="M71" s="265"/>
      <c r="N71" s="265"/>
      <c r="O71" s="1767"/>
      <c r="P71" s="1768"/>
      <c r="Q71" s="265"/>
    </row>
    <row r="72" spans="2:17">
      <c r="B72" s="309"/>
      <c r="C72" s="309"/>
      <c r="D72" s="310"/>
      <c r="E72" s="310"/>
      <c r="F72" s="1328"/>
      <c r="G72" s="1328"/>
      <c r="H72" s="1328"/>
      <c r="I72" s="291"/>
      <c r="J72" s="291"/>
      <c r="K72" s="265"/>
      <c r="L72" s="265"/>
      <c r="M72" s="265"/>
      <c r="N72" s="265"/>
      <c r="O72" s="1767"/>
      <c r="P72" s="1768"/>
      <c r="Q72" s="265"/>
    </row>
    <row r="73" spans="2:17">
      <c r="B73" s="309"/>
      <c r="C73" s="309"/>
      <c r="D73" s="310"/>
      <c r="E73" s="310"/>
      <c r="F73" s="1328"/>
      <c r="G73" s="1328"/>
      <c r="H73" s="1328"/>
      <c r="I73" s="291"/>
      <c r="J73" s="291"/>
      <c r="K73" s="265"/>
      <c r="L73" s="265"/>
      <c r="M73" s="265"/>
      <c r="N73" s="265"/>
      <c r="O73" s="1767"/>
      <c r="P73" s="1768"/>
      <c r="Q73" s="265"/>
    </row>
    <row r="74" spans="2:17">
      <c r="B74" s="309"/>
      <c r="C74" s="309"/>
      <c r="D74" s="310"/>
      <c r="E74" s="310"/>
      <c r="F74" s="1328"/>
      <c r="G74" s="1328"/>
      <c r="H74" s="1328"/>
      <c r="I74" s="291"/>
      <c r="J74" s="291"/>
      <c r="K74" s="265"/>
      <c r="L74" s="265"/>
      <c r="M74" s="265"/>
      <c r="N74" s="265"/>
      <c r="O74" s="1767"/>
      <c r="P74" s="1768"/>
      <c r="Q74" s="265"/>
    </row>
    <row r="75" spans="2:17">
      <c r="B75" s="265"/>
      <c r="C75" s="265"/>
      <c r="D75" s="265"/>
      <c r="E75" s="265"/>
      <c r="F75" s="265"/>
      <c r="G75" s="265"/>
      <c r="H75" s="265"/>
      <c r="I75" s="265"/>
      <c r="J75" s="265"/>
      <c r="K75" s="265"/>
      <c r="L75" s="265"/>
      <c r="M75" s="265"/>
      <c r="N75" s="265"/>
      <c r="O75" s="1767"/>
      <c r="P75" s="1768"/>
      <c r="Q75" s="265"/>
    </row>
    <row r="76" spans="2:17">
      <c r="B76" s="236" t="s">
        <v>84</v>
      </c>
    </row>
    <row r="77" spans="2:17">
      <c r="B77" s="236" t="s">
        <v>85</v>
      </c>
    </row>
    <row r="78" spans="2:17">
      <c r="B78" s="236" t="s">
        <v>86</v>
      </c>
    </row>
    <row r="80" spans="2:17" ht="15.75" thickBot="1"/>
    <row r="81" spans="2:17" ht="27" thickBot="1">
      <c r="B81" s="1771" t="s">
        <v>87</v>
      </c>
      <c r="C81" s="1772"/>
      <c r="D81" s="1772"/>
      <c r="E81" s="1772"/>
      <c r="F81" s="1772"/>
      <c r="G81" s="1772"/>
      <c r="H81" s="1772"/>
      <c r="I81" s="1772"/>
      <c r="J81" s="1772"/>
      <c r="K81" s="1772"/>
      <c r="L81" s="1772"/>
      <c r="M81" s="1772"/>
      <c r="N81" s="1773"/>
    </row>
    <row r="86" spans="2:17" ht="76.5" customHeight="1">
      <c r="B86" s="1309" t="s">
        <v>88</v>
      </c>
      <c r="C86" s="1309" t="s">
        <v>89</v>
      </c>
      <c r="D86" s="1309" t="s">
        <v>90</v>
      </c>
      <c r="E86" s="1309" t="s">
        <v>91</v>
      </c>
      <c r="F86" s="1309" t="s">
        <v>92</v>
      </c>
      <c r="G86" s="1309" t="s">
        <v>93</v>
      </c>
      <c r="H86" s="1309" t="s">
        <v>94</v>
      </c>
      <c r="I86" s="1309" t="s">
        <v>95</v>
      </c>
      <c r="J86" s="1522" t="s">
        <v>1288</v>
      </c>
      <c r="K86" s="1529"/>
      <c r="L86" s="1523"/>
      <c r="M86" s="1309" t="s">
        <v>97</v>
      </c>
      <c r="N86" s="1309" t="s">
        <v>992</v>
      </c>
      <c r="O86" s="1309" t="s">
        <v>993</v>
      </c>
      <c r="P86" s="1522" t="s">
        <v>79</v>
      </c>
      <c r="Q86" s="1523"/>
    </row>
    <row r="87" spans="2:17" ht="75">
      <c r="B87" s="1290" t="s">
        <v>356</v>
      </c>
      <c r="C87" s="1290">
        <v>120</v>
      </c>
      <c r="D87" s="1092" t="s">
        <v>5392</v>
      </c>
      <c r="E87" s="1092">
        <v>4678911</v>
      </c>
      <c r="F87" s="1290" t="s">
        <v>5393</v>
      </c>
      <c r="G87" s="1092" t="s">
        <v>1187</v>
      </c>
      <c r="H87" s="1093">
        <v>31681</v>
      </c>
      <c r="I87" s="1094" t="s">
        <v>5394</v>
      </c>
      <c r="J87" s="217" t="s">
        <v>5381</v>
      </c>
      <c r="K87" s="492" t="s">
        <v>5395</v>
      </c>
      <c r="L87" s="299" t="s">
        <v>362</v>
      </c>
      <c r="M87" s="1092" t="s">
        <v>18</v>
      </c>
      <c r="N87" s="1092" t="s">
        <v>18</v>
      </c>
      <c r="O87" s="1092" t="s">
        <v>18</v>
      </c>
      <c r="P87" s="1568" t="s">
        <v>1944</v>
      </c>
      <c r="Q87" s="1569"/>
    </row>
    <row r="88" spans="2:17" ht="75" customHeight="1">
      <c r="B88" s="308" t="s">
        <v>3587</v>
      </c>
      <c r="C88" s="308">
        <v>120</v>
      </c>
      <c r="D88" s="309" t="s">
        <v>5396</v>
      </c>
      <c r="E88" s="309">
        <v>1144027913</v>
      </c>
      <c r="F88" s="308" t="s">
        <v>5397</v>
      </c>
      <c r="G88" s="308" t="s">
        <v>1105</v>
      </c>
      <c r="H88" s="328">
        <v>41878</v>
      </c>
      <c r="I88" s="310"/>
      <c r="J88" s="308" t="s">
        <v>5398</v>
      </c>
      <c r="K88" s="290" t="s">
        <v>5399</v>
      </c>
      <c r="L88" s="290" t="s">
        <v>5400</v>
      </c>
      <c r="M88" s="265" t="s">
        <v>18</v>
      </c>
      <c r="N88" s="265" t="s">
        <v>18</v>
      </c>
      <c r="O88" s="265" t="s">
        <v>18</v>
      </c>
      <c r="P88" s="1567"/>
      <c r="Q88" s="1567"/>
    </row>
    <row r="89" spans="2:17" ht="33.6" customHeight="1">
      <c r="B89" s="308"/>
      <c r="C89" s="308"/>
      <c r="D89" s="309"/>
      <c r="E89" s="309"/>
      <c r="F89" s="308"/>
      <c r="G89" s="309"/>
      <c r="H89" s="932"/>
      <c r="I89" s="310"/>
      <c r="J89" s="308"/>
      <c r="K89" s="290"/>
      <c r="L89" s="290"/>
      <c r="M89" s="265"/>
      <c r="N89" s="265"/>
      <c r="O89" s="265"/>
      <c r="P89" s="1621"/>
      <c r="Q89" s="1622"/>
    </row>
    <row r="91" spans="2:17" ht="15.75" thickBot="1"/>
    <row r="92" spans="2:17" ht="27" thickBot="1">
      <c r="B92" s="1771" t="s">
        <v>139</v>
      </c>
      <c r="C92" s="1772"/>
      <c r="D92" s="1772"/>
      <c r="E92" s="1772"/>
      <c r="F92" s="1772"/>
      <c r="G92" s="1772"/>
      <c r="H92" s="1772"/>
      <c r="I92" s="1772"/>
      <c r="J92" s="1772"/>
      <c r="K92" s="1772"/>
      <c r="L92" s="1772"/>
      <c r="M92" s="1772"/>
      <c r="N92" s="1773"/>
    </row>
    <row r="95" spans="2:17" ht="46.15" customHeight="1">
      <c r="B95" s="22" t="s">
        <v>17</v>
      </c>
      <c r="C95" s="22" t="s">
        <v>1064</v>
      </c>
      <c r="D95" s="1522" t="s">
        <v>79</v>
      </c>
      <c r="E95" s="1523"/>
    </row>
    <row r="96" spans="2:17" ht="54" customHeight="1">
      <c r="B96" s="217" t="s">
        <v>140</v>
      </c>
      <c r="C96" s="265" t="s">
        <v>18</v>
      </c>
      <c r="D96" s="2084"/>
      <c r="E96" s="2085"/>
    </row>
    <row r="99" spans="1:26" ht="26.25">
      <c r="B99" s="1760" t="s">
        <v>141</v>
      </c>
      <c r="C99" s="1761"/>
      <c r="D99" s="1761"/>
      <c r="E99" s="1761"/>
      <c r="F99" s="1761"/>
      <c r="G99" s="1761"/>
      <c r="H99" s="1761"/>
      <c r="I99" s="1761"/>
      <c r="J99" s="1761"/>
      <c r="K99" s="1761"/>
      <c r="L99" s="1761"/>
      <c r="M99" s="1761"/>
      <c r="N99" s="1761"/>
      <c r="O99" s="1761"/>
      <c r="P99" s="1761"/>
    </row>
    <row r="101" spans="1:26" ht="15.75" thickBot="1"/>
    <row r="102" spans="1:26" ht="27" thickBot="1">
      <c r="B102" s="1771" t="s">
        <v>142</v>
      </c>
      <c r="C102" s="1772"/>
      <c r="D102" s="1772"/>
      <c r="E102" s="1772"/>
      <c r="F102" s="1772"/>
      <c r="G102" s="1772"/>
      <c r="H102" s="1772"/>
      <c r="I102" s="1772"/>
      <c r="J102" s="1772"/>
      <c r="K102" s="1772"/>
      <c r="L102" s="1772"/>
      <c r="M102" s="1772"/>
      <c r="N102" s="1773"/>
    </row>
    <row r="104" spans="1:26" ht="15.75" thickBot="1">
      <c r="M104" s="10"/>
      <c r="N104" s="10"/>
    </row>
    <row r="105" spans="1:26" s="248" customFormat="1" ht="109.5" customHeight="1">
      <c r="B105" s="11" t="s">
        <v>33</v>
      </c>
      <c r="C105" s="11" t="s">
        <v>34</v>
      </c>
      <c r="D105" s="11" t="s">
        <v>35</v>
      </c>
      <c r="E105" s="11" t="s">
        <v>36</v>
      </c>
      <c r="F105" s="11" t="s">
        <v>37</v>
      </c>
      <c r="G105" s="11" t="s">
        <v>38</v>
      </c>
      <c r="H105" s="11" t="s">
        <v>39</v>
      </c>
      <c r="I105" s="11" t="s">
        <v>40</v>
      </c>
      <c r="J105" s="11" t="s">
        <v>41</v>
      </c>
      <c r="K105" s="11" t="s">
        <v>42</v>
      </c>
      <c r="L105" s="11" t="s">
        <v>43</v>
      </c>
      <c r="M105" s="12" t="s">
        <v>44</v>
      </c>
      <c r="N105" s="11" t="s">
        <v>45</v>
      </c>
      <c r="O105" s="11" t="s">
        <v>46</v>
      </c>
      <c r="P105" s="13" t="s">
        <v>47</v>
      </c>
      <c r="Q105" s="13" t="s">
        <v>48</v>
      </c>
    </row>
    <row r="106" spans="1:26" s="1263" customFormat="1">
      <c r="A106" s="1311">
        <v>1</v>
      </c>
      <c r="B106" s="15" t="s">
        <v>2696</v>
      </c>
      <c r="C106" s="16"/>
      <c r="D106" s="15"/>
      <c r="E106" s="303"/>
      <c r="F106" s="281"/>
      <c r="G106" s="274"/>
      <c r="H106" s="275"/>
      <c r="I106" s="276"/>
      <c r="J106" s="276"/>
      <c r="K106" s="276"/>
      <c r="L106" s="276"/>
      <c r="M106" s="277"/>
      <c r="N106" s="277">
        <f>+M106*G106</f>
        <v>0</v>
      </c>
      <c r="O106" s="523"/>
      <c r="P106" s="523"/>
      <c r="Q106" s="323"/>
      <c r="R106" s="279"/>
      <c r="S106" s="279"/>
      <c r="T106" s="279"/>
      <c r="U106" s="279"/>
      <c r="V106" s="279"/>
      <c r="W106" s="279"/>
      <c r="X106" s="279"/>
      <c r="Y106" s="279"/>
      <c r="Z106" s="279"/>
    </row>
    <row r="107" spans="1:26" s="1263" customFormat="1">
      <c r="A107" s="1311">
        <f>+A106+1</f>
        <v>2</v>
      </c>
      <c r="B107" s="15"/>
      <c r="C107" s="16"/>
      <c r="D107" s="15"/>
      <c r="E107" s="303"/>
      <c r="F107" s="281"/>
      <c r="G107" s="281"/>
      <c r="H107" s="281"/>
      <c r="I107" s="276"/>
      <c r="J107" s="276"/>
      <c r="K107" s="276"/>
      <c r="L107" s="276"/>
      <c r="M107" s="277"/>
      <c r="N107" s="277"/>
      <c r="O107" s="523"/>
      <c r="P107" s="523"/>
      <c r="Q107" s="323"/>
      <c r="R107" s="279"/>
      <c r="S107" s="279"/>
      <c r="T107" s="279"/>
      <c r="U107" s="279"/>
      <c r="V107" s="279"/>
      <c r="W107" s="279"/>
      <c r="X107" s="279"/>
      <c r="Y107" s="279"/>
      <c r="Z107" s="279"/>
    </row>
    <row r="108" spans="1:26" s="1263" customFormat="1">
      <c r="A108" s="1311"/>
      <c r="B108" s="17" t="s">
        <v>29</v>
      </c>
      <c r="C108" s="16"/>
      <c r="D108" s="15"/>
      <c r="E108" s="303"/>
      <c r="F108" s="281"/>
      <c r="G108" s="281"/>
      <c r="H108" s="281"/>
      <c r="I108" s="276"/>
      <c r="J108" s="276"/>
      <c r="K108" s="282">
        <f>SUM(K106:K107)</f>
        <v>0</v>
      </c>
      <c r="L108" s="282">
        <f>SUM(L106:L107)</f>
        <v>0</v>
      </c>
      <c r="M108" s="283">
        <f>SUM(M106:M107)</f>
        <v>0</v>
      </c>
      <c r="N108" s="282">
        <f>SUM(N106:N107)</f>
        <v>0</v>
      </c>
      <c r="O108" s="523"/>
      <c r="P108" s="523"/>
      <c r="Q108" s="18"/>
    </row>
    <row r="109" spans="1:26">
      <c r="B109" s="284"/>
      <c r="C109" s="284"/>
      <c r="D109" s="284"/>
      <c r="E109" s="285"/>
      <c r="F109" s="284"/>
      <c r="G109" s="284"/>
      <c r="H109" s="284"/>
      <c r="I109" s="284"/>
      <c r="J109" s="284"/>
      <c r="K109" s="284"/>
      <c r="L109" s="284"/>
      <c r="M109" s="284"/>
      <c r="N109" s="284"/>
      <c r="O109" s="284"/>
      <c r="P109" s="284"/>
    </row>
    <row r="110" spans="1:26" ht="18.75">
      <c r="B110" s="19" t="s">
        <v>156</v>
      </c>
      <c r="C110" s="304">
        <f>+K108</f>
        <v>0</v>
      </c>
      <c r="H110" s="287"/>
      <c r="I110" s="287"/>
      <c r="J110" s="287"/>
      <c r="K110" s="287"/>
      <c r="L110" s="287"/>
      <c r="M110" s="287"/>
      <c r="N110" s="284"/>
      <c r="O110" s="284"/>
      <c r="P110" s="284"/>
    </row>
    <row r="112" spans="1:26" ht="15.75" thickBot="1"/>
    <row r="113" spans="2:17" ht="37.15" customHeight="1" thickBot="1">
      <c r="B113" s="24" t="s">
        <v>157</v>
      </c>
      <c r="C113" s="25" t="s">
        <v>158</v>
      </c>
      <c r="D113" s="24" t="s">
        <v>28</v>
      </c>
      <c r="E113" s="25" t="s">
        <v>159</v>
      </c>
    </row>
    <row r="114" spans="2:17" ht="41.45" customHeight="1">
      <c r="B114" s="305" t="s">
        <v>160</v>
      </c>
      <c r="C114" s="306">
        <v>20</v>
      </c>
      <c r="D114" s="306">
        <v>0</v>
      </c>
      <c r="E114" s="1781">
        <f>+D114+D115+D116</f>
        <v>0</v>
      </c>
    </row>
    <row r="115" spans="2:17">
      <c r="B115" s="305" t="s">
        <v>161</v>
      </c>
      <c r="C115" s="1369">
        <v>30</v>
      </c>
      <c r="D115" s="1271">
        <v>0</v>
      </c>
      <c r="E115" s="1561"/>
    </row>
    <row r="116" spans="2:17" ht="15.75" thickBot="1">
      <c r="B116" s="305" t="s">
        <v>162</v>
      </c>
      <c r="C116" s="307">
        <v>40</v>
      </c>
      <c r="D116" s="307">
        <v>0</v>
      </c>
      <c r="E116" s="1782"/>
    </row>
    <row r="118" spans="2:17" ht="15.75" thickBot="1"/>
    <row r="119" spans="2:17" ht="27" thickBot="1">
      <c r="B119" s="1771" t="s">
        <v>163</v>
      </c>
      <c r="C119" s="1772"/>
      <c r="D119" s="1772"/>
      <c r="E119" s="1772"/>
      <c r="F119" s="1772"/>
      <c r="G119" s="1772"/>
      <c r="H119" s="1772"/>
      <c r="I119" s="1772"/>
      <c r="J119" s="1772"/>
      <c r="K119" s="1772"/>
      <c r="L119" s="1772"/>
      <c r="M119" s="1772"/>
      <c r="N119" s="1773"/>
    </row>
    <row r="121" spans="2:17" ht="76.5" customHeight="1">
      <c r="B121" s="1309" t="s">
        <v>88</v>
      </c>
      <c r="C121" s="1309" t="s">
        <v>89</v>
      </c>
      <c r="D121" s="1309" t="s">
        <v>90</v>
      </c>
      <c r="E121" s="1309" t="s">
        <v>91</v>
      </c>
      <c r="F121" s="1309" t="s">
        <v>92</v>
      </c>
      <c r="G121" s="1309" t="s">
        <v>93</v>
      </c>
      <c r="H121" s="1309" t="s">
        <v>94</v>
      </c>
      <c r="I121" s="1309" t="s">
        <v>95</v>
      </c>
      <c r="J121" s="1522" t="s">
        <v>164</v>
      </c>
      <c r="K121" s="1529"/>
      <c r="L121" s="1523"/>
      <c r="M121" s="1309" t="s">
        <v>97</v>
      </c>
      <c r="N121" s="1309" t="s">
        <v>992</v>
      </c>
      <c r="O121" s="1309" t="s">
        <v>993</v>
      </c>
      <c r="P121" s="1522" t="s">
        <v>79</v>
      </c>
      <c r="Q121" s="1523"/>
    </row>
    <row r="122" spans="2:17" ht="60.75" customHeight="1">
      <c r="B122" s="308" t="s">
        <v>5401</v>
      </c>
      <c r="C122" s="308"/>
      <c r="D122" s="309"/>
      <c r="E122" s="309"/>
      <c r="F122" s="309"/>
      <c r="G122" s="309"/>
      <c r="H122" s="932"/>
      <c r="I122" s="310"/>
      <c r="J122" s="289"/>
      <c r="K122" s="290"/>
      <c r="L122" s="291"/>
      <c r="M122" s="265"/>
      <c r="N122" s="265"/>
      <c r="O122" s="265"/>
      <c r="P122" s="1567"/>
      <c r="Q122" s="1567"/>
    </row>
    <row r="123" spans="2:17" ht="60.75" customHeight="1">
      <c r="B123" s="308"/>
      <c r="C123" s="308"/>
      <c r="D123" s="309"/>
      <c r="E123" s="309"/>
      <c r="F123" s="309"/>
      <c r="G123" s="309"/>
      <c r="H123" s="932"/>
      <c r="I123" s="310"/>
      <c r="J123" s="289"/>
      <c r="K123" s="290"/>
      <c r="L123" s="291"/>
      <c r="M123" s="265"/>
      <c r="N123" s="265"/>
      <c r="O123" s="265"/>
      <c r="P123" s="1271"/>
      <c r="Q123" s="1271"/>
    </row>
    <row r="124" spans="2:17" ht="15.75" thickBot="1"/>
    <row r="125" spans="2:17" ht="54" customHeight="1">
      <c r="B125" s="1283" t="s">
        <v>17</v>
      </c>
      <c r="C125" s="1283" t="s">
        <v>157</v>
      </c>
      <c r="D125" s="1309" t="s">
        <v>158</v>
      </c>
      <c r="E125" s="1283" t="s">
        <v>28</v>
      </c>
      <c r="F125" s="25" t="s">
        <v>228</v>
      </c>
      <c r="G125" s="26"/>
    </row>
    <row r="126" spans="2:17" ht="120.75" customHeight="1">
      <c r="B126" s="1783" t="s">
        <v>229</v>
      </c>
      <c r="C126" s="311" t="s">
        <v>230</v>
      </c>
      <c r="D126" s="1271">
        <v>25</v>
      </c>
      <c r="E126" s="1271"/>
      <c r="F126" s="1541">
        <f>+E126+E127+E128</f>
        <v>0</v>
      </c>
      <c r="G126" s="27"/>
    </row>
    <row r="127" spans="2:17" ht="76.150000000000006" customHeight="1">
      <c r="B127" s="1783"/>
      <c r="C127" s="311" t="s">
        <v>231</v>
      </c>
      <c r="D127" s="1253">
        <v>25</v>
      </c>
      <c r="E127" s="1271"/>
      <c r="F127" s="1542"/>
      <c r="G127" s="27"/>
    </row>
    <row r="128" spans="2:17" ht="69" customHeight="1">
      <c r="B128" s="1783"/>
      <c r="C128" s="311" t="s">
        <v>232</v>
      </c>
      <c r="D128" s="1271">
        <v>10</v>
      </c>
      <c r="E128" s="1271"/>
      <c r="F128" s="1543"/>
      <c r="G128" s="27"/>
    </row>
    <row r="129" spans="2:5">
      <c r="C129"/>
    </row>
    <row r="132" spans="2:5">
      <c r="B132" s="8" t="s">
        <v>233</v>
      </c>
    </row>
    <row r="135" spans="2:5">
      <c r="B135" s="264" t="s">
        <v>17</v>
      </c>
      <c r="C135" s="264" t="s">
        <v>27</v>
      </c>
      <c r="D135" s="1283" t="s">
        <v>28</v>
      </c>
      <c r="E135" s="1283" t="s">
        <v>29</v>
      </c>
    </row>
    <row r="136" spans="2:5" ht="28.5">
      <c r="B136" s="269" t="s">
        <v>1076</v>
      </c>
      <c r="C136" s="270">
        <v>40</v>
      </c>
      <c r="D136" s="1271">
        <f>+E114</f>
        <v>0</v>
      </c>
      <c r="E136" s="1560">
        <f>+D136+D137</f>
        <v>0</v>
      </c>
    </row>
    <row r="137" spans="2:5" ht="42.75">
      <c r="B137" s="269" t="s">
        <v>1077</v>
      </c>
      <c r="C137" s="270">
        <v>60</v>
      </c>
      <c r="D137" s="1271">
        <f>+F126</f>
        <v>0</v>
      </c>
      <c r="E137" s="1562"/>
    </row>
  </sheetData>
  <mergeCells count="43">
    <mergeCell ref="P122:Q122"/>
    <mergeCell ref="B126:B128"/>
    <mergeCell ref="F126:F128"/>
    <mergeCell ref="E136:E137"/>
    <mergeCell ref="B99:P99"/>
    <mergeCell ref="B102:N102"/>
    <mergeCell ref="E114:E116"/>
    <mergeCell ref="B119:N119"/>
    <mergeCell ref="J121:L121"/>
    <mergeCell ref="P121:Q121"/>
    <mergeCell ref="D96:E96"/>
    <mergeCell ref="O72:P72"/>
    <mergeCell ref="O73:P73"/>
    <mergeCell ref="O74:P74"/>
    <mergeCell ref="O75:P75"/>
    <mergeCell ref="B81:N81"/>
    <mergeCell ref="J86:L86"/>
    <mergeCell ref="P86:Q86"/>
    <mergeCell ref="P87:Q87"/>
    <mergeCell ref="P88:Q88"/>
    <mergeCell ref="P89:Q89"/>
    <mergeCell ref="B92:N92"/>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4"/>
  <sheetViews>
    <sheetView topLeftCell="A32" zoomScale="80" zoomScaleNormal="80" workbookViewId="0">
      <selection activeCell="L45" sqref="L45"/>
    </sheetView>
  </sheetViews>
  <sheetFormatPr baseColWidth="10" defaultRowHeight="15"/>
  <cols>
    <col min="1" max="1" width="3.42578125" style="28" bestFit="1" customWidth="1"/>
    <col min="2" max="2" width="102.7109375" style="28" bestFit="1" customWidth="1"/>
    <col min="3" max="3" width="31.140625" style="28" customWidth="1"/>
    <col min="4" max="4" width="26.7109375" style="28" customWidth="1"/>
    <col min="5" max="5" width="25" style="28" customWidth="1"/>
    <col min="6" max="7" width="29.7109375" style="28" customWidth="1"/>
    <col min="8" max="8" width="24.5703125" style="28" customWidth="1"/>
    <col min="9" max="9" width="24" style="28" customWidth="1"/>
    <col min="10" max="10" width="20.28515625" style="28" customWidth="1"/>
    <col min="11" max="11" width="14.7109375" style="28" bestFit="1" customWidth="1"/>
    <col min="12" max="12" width="18.7109375" style="1430" customWidth="1"/>
    <col min="13" max="13" width="18.7109375" style="28" customWidth="1"/>
    <col min="14" max="14" width="22.140625" style="28" customWidth="1"/>
    <col min="15" max="15" width="26.140625" style="28" customWidth="1"/>
    <col min="16" max="16" width="19.5703125" style="28" bestFit="1" customWidth="1"/>
    <col min="17" max="17" width="31.7109375" style="566"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402</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238</v>
      </c>
      <c r="C10" s="1514" t="s">
        <v>403</v>
      </c>
      <c r="D10" s="1514"/>
      <c r="E10" s="1515"/>
      <c r="F10" s="32"/>
      <c r="G10" s="32"/>
      <c r="H10" s="32"/>
      <c r="I10" s="32"/>
      <c r="J10" s="32"/>
      <c r="K10" s="32"/>
      <c r="L10" s="1431"/>
      <c r="M10" s="32"/>
      <c r="N10" s="33"/>
    </row>
    <row r="11" spans="2:16" ht="15.75" thickBot="1">
      <c r="B11" s="117" t="s">
        <v>8</v>
      </c>
      <c r="C11" s="1308">
        <v>41989</v>
      </c>
      <c r="D11" s="35"/>
      <c r="E11" s="35"/>
      <c r="F11" s="35"/>
      <c r="G11" s="35"/>
      <c r="H11" s="35"/>
      <c r="I11" s="35"/>
      <c r="J11" s="35"/>
      <c r="K11" s="35"/>
      <c r="L11" s="1432"/>
      <c r="M11" s="35"/>
      <c r="N11" s="37"/>
    </row>
    <row r="12" spans="2:16">
      <c r="B12" s="94"/>
      <c r="C12" s="38"/>
      <c r="D12" s="96"/>
      <c r="E12" s="96"/>
      <c r="F12" s="96"/>
      <c r="G12" s="96"/>
      <c r="H12" s="96"/>
      <c r="I12" s="39"/>
      <c r="J12" s="39"/>
      <c r="K12" s="39"/>
      <c r="L12" s="1433"/>
      <c r="M12" s="39"/>
      <c r="N12" s="96"/>
    </row>
    <row r="13" spans="2:16">
      <c r="I13" s="39"/>
      <c r="J13" s="39"/>
      <c r="K13" s="39"/>
      <c r="L13" s="1433"/>
      <c r="M13" s="39"/>
      <c r="N13" s="1289"/>
    </row>
    <row r="14" spans="2:16" ht="45.75" customHeight="1">
      <c r="B14" s="1516" t="s">
        <v>9</v>
      </c>
      <c r="C14" s="1516"/>
      <c r="D14" s="1265" t="s">
        <v>10</v>
      </c>
      <c r="E14" s="1265" t="s">
        <v>11</v>
      </c>
      <c r="F14" s="1265" t="s">
        <v>12</v>
      </c>
      <c r="G14" s="148"/>
      <c r="I14" s="41"/>
      <c r="J14" s="41"/>
      <c r="K14" s="41"/>
      <c r="L14" s="1434"/>
      <c r="M14" s="41"/>
      <c r="N14" s="1289"/>
    </row>
    <row r="15" spans="2:16">
      <c r="B15" s="1516"/>
      <c r="C15" s="1516"/>
      <c r="D15" s="1265">
        <v>38</v>
      </c>
      <c r="E15" s="42">
        <v>391786272</v>
      </c>
      <c r="F15" s="149">
        <v>144</v>
      </c>
      <c r="G15" s="150"/>
      <c r="I15" s="45"/>
      <c r="J15" s="45"/>
      <c r="K15" s="45"/>
      <c r="L15" s="1435"/>
      <c r="M15" s="45"/>
      <c r="N15" s="1289"/>
    </row>
    <row r="16" spans="2:16" ht="15.75" thickBot="1">
      <c r="B16" s="1517" t="s">
        <v>13</v>
      </c>
      <c r="C16" s="1518"/>
      <c r="D16" s="1265"/>
      <c r="E16" s="151">
        <f>+SUM(E15:E15)</f>
        <v>391786272</v>
      </c>
      <c r="F16" s="4">
        <f>+SUM(F15:F15)</f>
        <v>144</v>
      </c>
      <c r="G16" s="150"/>
      <c r="H16" s="46"/>
      <c r="I16" s="39"/>
      <c r="J16" s="39"/>
      <c r="K16" s="39"/>
      <c r="L16" s="1433"/>
      <c r="M16" s="39"/>
      <c r="N16" s="47"/>
    </row>
    <row r="17" spans="1:14" ht="45.75" thickBot="1">
      <c r="A17" s="48"/>
      <c r="B17" s="49" t="s">
        <v>14</v>
      </c>
      <c r="C17" s="49" t="s">
        <v>15</v>
      </c>
      <c r="E17" s="41"/>
      <c r="F17" s="41"/>
      <c r="G17" s="41"/>
      <c r="H17" s="41"/>
      <c r="I17" s="50"/>
      <c r="J17" s="50"/>
      <c r="K17" s="50"/>
      <c r="L17" s="1436"/>
      <c r="M17" s="50"/>
    </row>
    <row r="18" spans="1:14" ht="15.75" thickBot="1">
      <c r="A18" s="51"/>
      <c r="C18" s="52">
        <f>+F16*0.8</f>
        <v>115.2</v>
      </c>
      <c r="D18" s="195"/>
      <c r="E18" s="6">
        <f>E16</f>
        <v>391786272</v>
      </c>
      <c r="F18" s="7"/>
      <c r="G18" s="7"/>
      <c r="H18" s="7"/>
      <c r="I18" s="53"/>
      <c r="J18" s="53"/>
      <c r="K18" s="53"/>
      <c r="L18" s="1436"/>
      <c r="M18" s="53"/>
    </row>
    <row r="19" spans="1:14">
      <c r="A19" s="142"/>
      <c r="C19" s="54"/>
      <c r="D19" s="45"/>
      <c r="E19" s="56"/>
      <c r="F19" s="7"/>
      <c r="G19" s="7"/>
      <c r="H19" s="7"/>
      <c r="I19" s="53"/>
      <c r="J19" s="53"/>
      <c r="K19" s="53"/>
      <c r="L19" s="1436"/>
      <c r="M19" s="53"/>
    </row>
    <row r="20" spans="1:14">
      <c r="A20" s="142"/>
      <c r="C20" s="54"/>
      <c r="D20" s="45"/>
      <c r="E20" s="56"/>
      <c r="F20" s="7"/>
      <c r="G20" s="7"/>
      <c r="H20" s="7"/>
      <c r="I20" s="53"/>
      <c r="J20" s="53"/>
      <c r="K20" s="53"/>
      <c r="L20" s="1436"/>
      <c r="M20" s="53"/>
    </row>
    <row r="21" spans="1:14">
      <c r="A21" s="142"/>
      <c r="B21" s="8" t="s">
        <v>16</v>
      </c>
      <c r="C21" s="57"/>
      <c r="D21" s="57"/>
      <c r="E21" s="57"/>
      <c r="F21" s="57"/>
      <c r="G21" s="57"/>
      <c r="H21" s="57"/>
      <c r="I21" s="39"/>
      <c r="J21" s="39"/>
      <c r="K21" s="39"/>
      <c r="L21" s="1433"/>
      <c r="M21" s="39"/>
      <c r="N21" s="1289"/>
    </row>
    <row r="22" spans="1:14">
      <c r="A22" s="142"/>
      <c r="B22" s="57"/>
      <c r="C22" s="57"/>
      <c r="D22" s="57"/>
      <c r="E22" s="57"/>
      <c r="F22" s="57"/>
      <c r="G22" s="57"/>
      <c r="H22" s="57"/>
      <c r="I22" s="39"/>
      <c r="J22" s="39"/>
      <c r="K22" s="39"/>
      <c r="L22" s="1433"/>
      <c r="M22" s="39"/>
      <c r="N22" s="1289"/>
    </row>
    <row r="23" spans="1:14">
      <c r="A23" s="142"/>
      <c r="B23" s="1309" t="s">
        <v>17</v>
      </c>
      <c r="C23" s="1309" t="s">
        <v>18</v>
      </c>
      <c r="D23" s="1309" t="s">
        <v>19</v>
      </c>
      <c r="E23" s="57"/>
      <c r="F23" s="57"/>
      <c r="G23" s="57"/>
      <c r="H23" s="57"/>
      <c r="I23" s="39"/>
      <c r="J23" s="39"/>
      <c r="K23" s="39"/>
      <c r="L23" s="1433"/>
      <c r="M23" s="39"/>
      <c r="N23" s="1289"/>
    </row>
    <row r="24" spans="1:14">
      <c r="A24" s="142"/>
      <c r="B24" s="59" t="s">
        <v>20</v>
      </c>
      <c r="C24" s="71"/>
      <c r="D24" s="1369" t="s">
        <v>21</v>
      </c>
      <c r="E24" s="57"/>
      <c r="F24" s="57"/>
      <c r="G24" s="57"/>
      <c r="H24" s="57"/>
      <c r="I24" s="39"/>
      <c r="J24" s="39"/>
      <c r="K24" s="39"/>
      <c r="L24" s="1433"/>
      <c r="M24" s="39"/>
      <c r="N24" s="1289"/>
    </row>
    <row r="25" spans="1:14">
      <c r="A25" s="142"/>
      <c r="B25" s="59" t="s">
        <v>22</v>
      </c>
      <c r="C25" s="71"/>
      <c r="D25" s="1369" t="s">
        <v>21</v>
      </c>
      <c r="E25" s="57"/>
      <c r="F25" s="57"/>
      <c r="G25" s="57"/>
      <c r="H25" s="57"/>
      <c r="I25" s="39"/>
      <c r="J25" s="39"/>
      <c r="K25" s="39"/>
      <c r="L25" s="1433"/>
      <c r="M25" s="39"/>
      <c r="N25" s="1289"/>
    </row>
    <row r="26" spans="1:14">
      <c r="A26" s="142"/>
      <c r="B26" s="59" t="s">
        <v>23</v>
      </c>
      <c r="C26" s="71" t="s">
        <v>21</v>
      </c>
      <c r="D26" s="71"/>
      <c r="E26" s="57"/>
      <c r="F26" s="57"/>
      <c r="G26" s="57"/>
      <c r="H26" s="57"/>
      <c r="I26" s="39"/>
      <c r="J26" s="39"/>
      <c r="K26" s="39"/>
      <c r="L26" s="1433"/>
      <c r="M26" s="39"/>
      <c r="N26" s="1289"/>
    </row>
    <row r="27" spans="1:14">
      <c r="A27" s="142"/>
      <c r="B27" s="59" t="s">
        <v>24</v>
      </c>
      <c r="C27" s="71"/>
      <c r="D27" s="71" t="s">
        <v>21</v>
      </c>
      <c r="E27" s="57"/>
      <c r="F27" s="57"/>
      <c r="G27" s="57"/>
      <c r="H27" s="57"/>
      <c r="I27" s="39"/>
      <c r="J27" s="39"/>
      <c r="K27" s="39"/>
      <c r="L27" s="1433"/>
      <c r="M27" s="39"/>
      <c r="N27" s="1289"/>
    </row>
    <row r="28" spans="1:14">
      <c r="A28" s="142"/>
      <c r="B28" s="88" t="s">
        <v>240</v>
      </c>
      <c r="C28" s="1328" t="s">
        <v>21</v>
      </c>
      <c r="D28" s="1328"/>
      <c r="E28" s="57"/>
      <c r="F28" s="57"/>
      <c r="G28" s="57"/>
      <c r="H28" s="57"/>
      <c r="I28" s="39"/>
      <c r="J28" s="39"/>
      <c r="K28" s="39"/>
      <c r="L28" s="1433"/>
      <c r="M28" s="39"/>
      <c r="N28" s="1289"/>
    </row>
    <row r="29" spans="1:14">
      <c r="A29" s="142"/>
      <c r="B29" s="57"/>
      <c r="C29" s="57"/>
      <c r="D29" s="57"/>
      <c r="E29" s="57"/>
      <c r="F29" s="57"/>
      <c r="G29" s="57"/>
      <c r="H29" s="57"/>
      <c r="I29" s="39"/>
      <c r="J29" s="39"/>
      <c r="K29" s="39"/>
      <c r="L29" s="1433"/>
      <c r="M29" s="39"/>
      <c r="N29" s="1289"/>
    </row>
    <row r="30" spans="1:14">
      <c r="A30" s="142"/>
      <c r="B30" s="8" t="s">
        <v>26</v>
      </c>
      <c r="C30" s="57"/>
      <c r="D30" s="57"/>
      <c r="E30" s="57"/>
      <c r="F30" s="57"/>
      <c r="G30" s="57"/>
      <c r="H30" s="57"/>
      <c r="I30" s="39"/>
      <c r="J30" s="39"/>
      <c r="K30" s="39"/>
      <c r="L30" s="1433"/>
      <c r="M30" s="39"/>
      <c r="N30" s="1289"/>
    </row>
    <row r="31" spans="1:14">
      <c r="A31" s="142"/>
      <c r="B31" s="57"/>
      <c r="C31" s="57"/>
      <c r="D31" s="57"/>
      <c r="E31" s="57"/>
      <c r="F31" s="57"/>
      <c r="G31" s="57"/>
      <c r="H31" s="57"/>
      <c r="I31" s="39"/>
      <c r="J31" s="39"/>
      <c r="K31" s="39"/>
      <c r="L31" s="1433"/>
      <c r="M31" s="39"/>
      <c r="N31" s="1289"/>
    </row>
    <row r="32" spans="1:14">
      <c r="A32" s="142"/>
      <c r="B32" s="57"/>
      <c r="C32" s="57"/>
      <c r="D32" s="57"/>
      <c r="E32" s="57"/>
      <c r="F32" s="57"/>
      <c r="G32" s="57"/>
      <c r="H32" s="57"/>
      <c r="I32" s="39"/>
      <c r="J32" s="39"/>
      <c r="K32" s="39"/>
      <c r="L32" s="1433"/>
      <c r="M32" s="39"/>
      <c r="N32" s="1289"/>
    </row>
    <row r="33" spans="1:17">
      <c r="A33" s="142"/>
      <c r="B33" s="1309" t="s">
        <v>17</v>
      </c>
      <c r="C33" s="1309" t="s">
        <v>27</v>
      </c>
      <c r="D33" s="1283" t="s">
        <v>28</v>
      </c>
      <c r="E33" s="1283" t="s">
        <v>29</v>
      </c>
      <c r="F33" s="57"/>
      <c r="G33" s="57"/>
      <c r="H33" s="57"/>
      <c r="I33" s="39"/>
      <c r="J33" s="39"/>
      <c r="K33" s="39"/>
      <c r="L33" s="1433"/>
      <c r="M33" s="39"/>
      <c r="N33" s="1289"/>
    </row>
    <row r="34" spans="1:17" ht="30">
      <c r="A34" s="142"/>
      <c r="B34" s="1302" t="s">
        <v>30</v>
      </c>
      <c r="C34" s="1262">
        <v>40</v>
      </c>
      <c r="D34" s="1256">
        <v>0</v>
      </c>
      <c r="E34" s="1519">
        <f>+D34+D35</f>
        <v>0</v>
      </c>
      <c r="F34" s="57"/>
      <c r="G34" s="57"/>
      <c r="H34" s="57"/>
      <c r="I34" s="39"/>
      <c r="J34" s="39"/>
      <c r="K34" s="39"/>
      <c r="L34" s="1433"/>
      <c r="M34" s="39"/>
      <c r="N34" s="1289"/>
    </row>
    <row r="35" spans="1:17" ht="45">
      <c r="A35" s="142"/>
      <c r="B35" s="1302" t="s">
        <v>31</v>
      </c>
      <c r="C35" s="1262">
        <v>60</v>
      </c>
      <c r="D35" s="1256">
        <f>+F153</f>
        <v>0</v>
      </c>
      <c r="E35" s="1520"/>
      <c r="F35" s="57"/>
      <c r="G35" s="57"/>
      <c r="H35" s="57"/>
      <c r="I35" s="39"/>
      <c r="J35" s="39"/>
      <c r="K35" s="39"/>
      <c r="L35" s="1433"/>
      <c r="M35" s="39"/>
      <c r="N35" s="1289"/>
    </row>
    <row r="36" spans="1:17">
      <c r="A36" s="142"/>
      <c r="C36" s="54"/>
      <c r="D36" s="45"/>
      <c r="E36" s="56"/>
      <c r="F36" s="7"/>
      <c r="G36" s="7"/>
      <c r="H36" s="7"/>
      <c r="I36" s="53"/>
      <c r="J36" s="53"/>
      <c r="K36" s="53"/>
      <c r="L36" s="1436"/>
      <c r="M36" s="53"/>
    </row>
    <row r="37" spans="1:17" ht="15.75" thickBot="1">
      <c r="M37" s="1521"/>
      <c r="N37" s="1521"/>
    </row>
    <row r="38" spans="1:17">
      <c r="B38" s="8" t="s">
        <v>32</v>
      </c>
      <c r="M38" s="10"/>
      <c r="N38" s="10"/>
    </row>
    <row r="39" spans="1:17" ht="15.75" thickBot="1">
      <c r="M39" s="10"/>
      <c r="N39" s="10"/>
    </row>
    <row r="40" spans="1:17" s="39" customFormat="1" ht="60">
      <c r="B40" s="11" t="s">
        <v>33</v>
      </c>
      <c r="C40" s="11" t="s">
        <v>34</v>
      </c>
      <c r="D40" s="11" t="s">
        <v>35</v>
      </c>
      <c r="E40" s="11" t="s">
        <v>36</v>
      </c>
      <c r="F40" s="11" t="s">
        <v>37</v>
      </c>
      <c r="G40" s="11" t="s">
        <v>38</v>
      </c>
      <c r="H40" s="11" t="s">
        <v>39</v>
      </c>
      <c r="I40" s="11" t="s">
        <v>40</v>
      </c>
      <c r="J40" s="11" t="s">
        <v>41</v>
      </c>
      <c r="K40" s="11" t="s">
        <v>42</v>
      </c>
      <c r="L40" s="1400" t="s">
        <v>43</v>
      </c>
      <c r="M40" s="12" t="s">
        <v>44</v>
      </c>
      <c r="N40" s="11" t="s">
        <v>45</v>
      </c>
      <c r="O40" s="11" t="s">
        <v>46</v>
      </c>
      <c r="P40" s="13" t="s">
        <v>47</v>
      </c>
      <c r="Q40" s="870" t="s">
        <v>48</v>
      </c>
    </row>
    <row r="41" spans="1:17" s="39" customFormat="1" ht="109.5" customHeight="1">
      <c r="A41" s="39">
        <v>1</v>
      </c>
      <c r="B41" s="1269" t="s">
        <v>402</v>
      </c>
      <c r="C41" s="1269" t="s">
        <v>340</v>
      </c>
      <c r="D41" s="1269" t="s">
        <v>340</v>
      </c>
      <c r="E41" s="1269" t="s">
        <v>404</v>
      </c>
      <c r="F41" s="1269" t="s">
        <v>18</v>
      </c>
      <c r="G41" s="1269" t="s">
        <v>5</v>
      </c>
      <c r="H41" s="197">
        <v>38749</v>
      </c>
      <c r="I41" s="197">
        <v>39082</v>
      </c>
      <c r="J41" s="1269" t="s">
        <v>19</v>
      </c>
      <c r="K41" s="1269">
        <v>0</v>
      </c>
      <c r="L41" s="1437">
        <v>11</v>
      </c>
      <c r="M41" s="198">
        <v>25</v>
      </c>
      <c r="N41" s="1269" t="s">
        <v>51</v>
      </c>
      <c r="O41" s="106">
        <v>144458375</v>
      </c>
      <c r="P41" s="1269">
        <v>30</v>
      </c>
      <c r="Q41" s="1296" t="s">
        <v>405</v>
      </c>
    </row>
    <row r="42" spans="1:17" s="39" customFormat="1" ht="109.5" customHeight="1">
      <c r="A42" s="39">
        <v>2</v>
      </c>
      <c r="B42" s="1269" t="s">
        <v>402</v>
      </c>
      <c r="C42" s="1269" t="s">
        <v>340</v>
      </c>
      <c r="D42" s="1269" t="s">
        <v>340</v>
      </c>
      <c r="E42" s="1269" t="s">
        <v>406</v>
      </c>
      <c r="F42" s="1269" t="s">
        <v>18</v>
      </c>
      <c r="G42" s="1269" t="s">
        <v>5</v>
      </c>
      <c r="H42" s="197">
        <v>38744</v>
      </c>
      <c r="I42" s="197">
        <v>39014</v>
      </c>
      <c r="J42" s="1269" t="s">
        <v>19</v>
      </c>
      <c r="K42" s="1269">
        <v>0</v>
      </c>
      <c r="L42" s="1437">
        <v>9</v>
      </c>
      <c r="M42" s="198">
        <v>3</v>
      </c>
      <c r="N42" s="1269" t="s">
        <v>51</v>
      </c>
      <c r="O42" s="106">
        <v>2474442</v>
      </c>
      <c r="P42" s="199">
        <v>30</v>
      </c>
      <c r="Q42" s="1296" t="s">
        <v>405</v>
      </c>
    </row>
    <row r="43" spans="1:17" s="39" customFormat="1" ht="109.5" customHeight="1">
      <c r="A43" s="39">
        <v>3</v>
      </c>
      <c r="B43" s="1269" t="s">
        <v>402</v>
      </c>
      <c r="C43" s="1269" t="s">
        <v>340</v>
      </c>
      <c r="D43" s="1269" t="s">
        <v>340</v>
      </c>
      <c r="E43" s="199" t="s">
        <v>407</v>
      </c>
      <c r="F43" s="199" t="s">
        <v>18</v>
      </c>
      <c r="G43" s="199" t="s">
        <v>5</v>
      </c>
      <c r="H43" s="200">
        <v>38808</v>
      </c>
      <c r="I43" s="200">
        <v>39082</v>
      </c>
      <c r="J43" s="199" t="s">
        <v>19</v>
      </c>
      <c r="K43" s="199">
        <v>0</v>
      </c>
      <c r="L43" s="1438">
        <v>9</v>
      </c>
      <c r="M43" s="201">
        <v>3</v>
      </c>
      <c r="N43" s="199" t="s">
        <v>51</v>
      </c>
      <c r="O43" s="106">
        <v>4948884</v>
      </c>
      <c r="P43" s="199">
        <v>30</v>
      </c>
      <c r="Q43" s="1296" t="s">
        <v>405</v>
      </c>
    </row>
    <row r="44" spans="1:17" s="39" customFormat="1" ht="109.5" customHeight="1">
      <c r="A44" s="39">
        <v>4</v>
      </c>
      <c r="B44" s="1269" t="s">
        <v>402</v>
      </c>
      <c r="C44" s="1269" t="s">
        <v>340</v>
      </c>
      <c r="D44" s="1269" t="s">
        <v>340</v>
      </c>
      <c r="E44" s="199" t="s">
        <v>408</v>
      </c>
      <c r="F44" s="199" t="s">
        <v>18</v>
      </c>
      <c r="G44" s="199" t="s">
        <v>5</v>
      </c>
      <c r="H44" s="200">
        <v>39114</v>
      </c>
      <c r="I44" s="200">
        <v>39447</v>
      </c>
      <c r="J44" s="199" t="s">
        <v>19</v>
      </c>
      <c r="K44" s="199">
        <v>0</v>
      </c>
      <c r="L44" s="1438">
        <v>11</v>
      </c>
      <c r="M44" s="201">
        <v>1</v>
      </c>
      <c r="N44" s="199" t="s">
        <v>51</v>
      </c>
      <c r="O44" s="106">
        <v>85311920</v>
      </c>
      <c r="P44" s="199">
        <v>30</v>
      </c>
      <c r="Q44" s="1296" t="s">
        <v>405</v>
      </c>
    </row>
    <row r="45" spans="1:17" s="39" customFormat="1" ht="109.5" customHeight="1">
      <c r="A45" s="39">
        <v>5</v>
      </c>
      <c r="B45" s="1269" t="s">
        <v>402</v>
      </c>
      <c r="C45" s="1269" t="s">
        <v>340</v>
      </c>
      <c r="D45" s="1269" t="s">
        <v>340</v>
      </c>
      <c r="E45" s="199" t="s">
        <v>409</v>
      </c>
      <c r="F45" s="199" t="s">
        <v>18</v>
      </c>
      <c r="G45" s="199" t="s">
        <v>5</v>
      </c>
      <c r="H45" s="200">
        <v>39176</v>
      </c>
      <c r="I45" s="200">
        <v>39263</v>
      </c>
      <c r="J45" s="199" t="s">
        <v>19</v>
      </c>
      <c r="K45" s="199">
        <v>0</v>
      </c>
      <c r="L45" s="1438">
        <v>2</v>
      </c>
      <c r="M45" s="201">
        <v>3</v>
      </c>
      <c r="N45" s="199" t="s">
        <v>51</v>
      </c>
      <c r="O45" s="106">
        <v>857811</v>
      </c>
      <c r="P45" s="199">
        <v>30</v>
      </c>
      <c r="Q45" s="1296" t="s">
        <v>405</v>
      </c>
    </row>
    <row r="46" spans="1:17" s="39" customFormat="1" ht="109.5" customHeight="1">
      <c r="A46" s="39">
        <v>6</v>
      </c>
      <c r="B46" s="1269" t="s">
        <v>402</v>
      </c>
      <c r="C46" s="1269" t="s">
        <v>340</v>
      </c>
      <c r="D46" s="1269" t="s">
        <v>340</v>
      </c>
      <c r="E46" s="199" t="s">
        <v>410</v>
      </c>
      <c r="F46" s="199" t="s">
        <v>18</v>
      </c>
      <c r="G46" s="199" t="s">
        <v>5</v>
      </c>
      <c r="H46" s="200">
        <v>39176</v>
      </c>
      <c r="I46" s="200">
        <v>39263</v>
      </c>
      <c r="J46" s="199" t="s">
        <v>19</v>
      </c>
      <c r="K46" s="199">
        <v>0</v>
      </c>
      <c r="L46" s="1438">
        <v>2</v>
      </c>
      <c r="M46" s="201">
        <v>3</v>
      </c>
      <c r="N46" s="199" t="s">
        <v>51</v>
      </c>
      <c r="O46" s="106">
        <v>1715622</v>
      </c>
      <c r="P46" s="199">
        <v>31</v>
      </c>
      <c r="Q46" s="1296" t="s">
        <v>405</v>
      </c>
    </row>
    <row r="47" spans="1:17" s="39" customFormat="1" ht="109.5" customHeight="1">
      <c r="A47" s="39">
        <v>7</v>
      </c>
      <c r="B47" s="1269" t="s">
        <v>402</v>
      </c>
      <c r="C47" s="1269" t="s">
        <v>340</v>
      </c>
      <c r="D47" s="1269" t="s">
        <v>340</v>
      </c>
      <c r="E47" s="199" t="s">
        <v>411</v>
      </c>
      <c r="F47" s="199" t="s">
        <v>18</v>
      </c>
      <c r="G47" s="199" t="s">
        <v>5</v>
      </c>
      <c r="H47" s="200">
        <v>39276</v>
      </c>
      <c r="I47" s="200">
        <v>39447</v>
      </c>
      <c r="J47" s="199" t="s">
        <v>19</v>
      </c>
      <c r="K47" s="199">
        <v>0</v>
      </c>
      <c r="L47" s="1438">
        <v>5</v>
      </c>
      <c r="M47" s="201">
        <v>3</v>
      </c>
      <c r="N47" s="199" t="s">
        <v>51</v>
      </c>
      <c r="O47" s="106">
        <v>3431244</v>
      </c>
      <c r="P47" s="199">
        <v>31</v>
      </c>
      <c r="Q47" s="1296" t="s">
        <v>405</v>
      </c>
    </row>
    <row r="48" spans="1:17" s="39" customFormat="1" ht="109.5" customHeight="1">
      <c r="A48" s="39">
        <v>8</v>
      </c>
      <c r="B48" s="1269" t="s">
        <v>402</v>
      </c>
      <c r="C48" s="1269" t="s">
        <v>340</v>
      </c>
      <c r="D48" s="1269" t="s">
        <v>340</v>
      </c>
      <c r="E48" s="199" t="s">
        <v>412</v>
      </c>
      <c r="F48" s="199" t="s">
        <v>18</v>
      </c>
      <c r="G48" s="199" t="s">
        <v>5</v>
      </c>
      <c r="H48" s="200">
        <v>39276</v>
      </c>
      <c r="I48" s="200">
        <v>39447</v>
      </c>
      <c r="J48" s="199" t="s">
        <v>19</v>
      </c>
      <c r="K48" s="199">
        <v>0</v>
      </c>
      <c r="L48" s="1438">
        <v>5</v>
      </c>
      <c r="M48" s="201">
        <v>3</v>
      </c>
      <c r="N48" s="199" t="s">
        <v>51</v>
      </c>
      <c r="O48" s="106">
        <v>1715622</v>
      </c>
      <c r="P48" s="199">
        <v>31</v>
      </c>
      <c r="Q48" s="1296" t="s">
        <v>405</v>
      </c>
    </row>
    <row r="49" spans="1:26" s="39" customFormat="1" ht="181.5" customHeight="1">
      <c r="A49" s="39">
        <v>9</v>
      </c>
      <c r="B49" s="1269" t="s">
        <v>402</v>
      </c>
      <c r="C49" s="1269" t="s">
        <v>340</v>
      </c>
      <c r="D49" s="1269" t="s">
        <v>340</v>
      </c>
      <c r="E49" s="199" t="s">
        <v>413</v>
      </c>
      <c r="F49" s="199" t="s">
        <v>18</v>
      </c>
      <c r="G49" s="199" t="s">
        <v>5</v>
      </c>
      <c r="H49" s="200">
        <v>39449</v>
      </c>
      <c r="I49" s="200">
        <v>39813</v>
      </c>
      <c r="J49" s="199" t="s">
        <v>19</v>
      </c>
      <c r="K49" s="199">
        <v>0</v>
      </c>
      <c r="L49" s="1438">
        <v>12</v>
      </c>
      <c r="M49" s="201">
        <v>25</v>
      </c>
      <c r="N49" s="199" t="s">
        <v>51</v>
      </c>
      <c r="O49" s="106">
        <v>167884944</v>
      </c>
      <c r="P49" s="199">
        <v>31</v>
      </c>
      <c r="Q49" s="1288" t="s">
        <v>414</v>
      </c>
    </row>
    <row r="50" spans="1:26" s="39" customFormat="1" ht="155.25" customHeight="1">
      <c r="A50" s="39">
        <v>10</v>
      </c>
      <c r="B50" s="1269" t="s">
        <v>402</v>
      </c>
      <c r="C50" s="1269" t="s">
        <v>340</v>
      </c>
      <c r="D50" s="1269" t="s">
        <v>340</v>
      </c>
      <c r="E50" s="199" t="s">
        <v>415</v>
      </c>
      <c r="F50" s="199" t="s">
        <v>18</v>
      </c>
      <c r="G50" s="199" t="s">
        <v>5</v>
      </c>
      <c r="H50" s="200">
        <v>39541</v>
      </c>
      <c r="I50" s="200">
        <v>39813</v>
      </c>
      <c r="J50" s="199" t="s">
        <v>19</v>
      </c>
      <c r="K50" s="199">
        <v>0</v>
      </c>
      <c r="L50" s="1438">
        <v>9</v>
      </c>
      <c r="M50" s="201">
        <v>1</v>
      </c>
      <c r="N50" s="199" t="s">
        <v>51</v>
      </c>
      <c r="O50" s="106">
        <v>2573433</v>
      </c>
      <c r="P50" s="199">
        <v>31</v>
      </c>
      <c r="Q50" s="1288" t="s">
        <v>414</v>
      </c>
    </row>
    <row r="51" spans="1:26" s="39" customFormat="1" ht="109.5" customHeight="1">
      <c r="A51" s="39">
        <v>11</v>
      </c>
      <c r="B51" s="1269" t="s">
        <v>402</v>
      </c>
      <c r="C51" s="1269" t="s">
        <v>340</v>
      </c>
      <c r="D51" s="1269" t="s">
        <v>340</v>
      </c>
      <c r="E51" s="199" t="s">
        <v>416</v>
      </c>
      <c r="F51" s="199" t="s">
        <v>18</v>
      </c>
      <c r="G51" s="199" t="s">
        <v>5</v>
      </c>
      <c r="H51" s="200">
        <v>39541</v>
      </c>
      <c r="I51" s="200">
        <v>39721</v>
      </c>
      <c r="J51" s="199" t="s">
        <v>19</v>
      </c>
      <c r="K51" s="199">
        <v>0</v>
      </c>
      <c r="L51" s="1438">
        <v>6</v>
      </c>
      <c r="M51" s="201">
        <v>3</v>
      </c>
      <c r="N51" s="199" t="s">
        <v>51</v>
      </c>
      <c r="O51" s="106">
        <v>3431244</v>
      </c>
      <c r="P51" s="199">
        <v>32</v>
      </c>
      <c r="Q51" s="1288" t="s">
        <v>414</v>
      </c>
    </row>
    <row r="52" spans="1:26" s="39" customFormat="1" ht="109.5" customHeight="1">
      <c r="A52" s="39">
        <v>12</v>
      </c>
      <c r="B52" s="1269" t="s">
        <v>402</v>
      </c>
      <c r="C52" s="1269" t="s">
        <v>340</v>
      </c>
      <c r="D52" s="1269" t="s">
        <v>340</v>
      </c>
      <c r="E52" s="199" t="s">
        <v>417</v>
      </c>
      <c r="F52" s="199" t="s">
        <v>18</v>
      </c>
      <c r="G52" s="199" t="s">
        <v>5</v>
      </c>
      <c r="H52" s="200">
        <v>39541</v>
      </c>
      <c r="I52" s="200">
        <v>39691</v>
      </c>
      <c r="J52" s="199" t="s">
        <v>19</v>
      </c>
      <c r="K52" s="199">
        <v>0</v>
      </c>
      <c r="L52" s="1438">
        <v>5</v>
      </c>
      <c r="M52" s="201">
        <v>3</v>
      </c>
      <c r="N52" s="199" t="s">
        <v>51</v>
      </c>
      <c r="O52" s="106">
        <v>9242445</v>
      </c>
      <c r="P52" s="199">
        <v>32</v>
      </c>
      <c r="Q52" s="1288" t="s">
        <v>414</v>
      </c>
    </row>
    <row r="53" spans="1:26" s="1263" customFormat="1" ht="90">
      <c r="A53" s="1311">
        <v>13</v>
      </c>
      <c r="B53" s="1269" t="s">
        <v>402</v>
      </c>
      <c r="C53" s="16" t="s">
        <v>340</v>
      </c>
      <c r="D53" s="15" t="s">
        <v>340</v>
      </c>
      <c r="E53" s="98" t="s">
        <v>418</v>
      </c>
      <c r="F53" s="16" t="s">
        <v>18</v>
      </c>
      <c r="G53" s="99" t="s">
        <v>5</v>
      </c>
      <c r="H53" s="100">
        <v>39815</v>
      </c>
      <c r="I53" s="100">
        <v>40178</v>
      </c>
      <c r="J53" s="103" t="s">
        <v>19</v>
      </c>
      <c r="K53" s="186">
        <v>0</v>
      </c>
      <c r="L53" s="1439">
        <v>10</v>
      </c>
      <c r="M53" s="186">
        <v>25</v>
      </c>
      <c r="N53" s="186" t="s">
        <v>51</v>
      </c>
      <c r="O53" s="106">
        <v>200416968</v>
      </c>
      <c r="P53" s="202">
        <v>32</v>
      </c>
      <c r="Q53" s="1288" t="s">
        <v>414</v>
      </c>
      <c r="R53" s="64"/>
      <c r="S53" s="64"/>
      <c r="T53" s="64"/>
      <c r="U53" s="64"/>
      <c r="V53" s="64"/>
      <c r="W53" s="64"/>
      <c r="X53" s="64"/>
      <c r="Y53" s="64"/>
      <c r="Z53" s="64"/>
    </row>
    <row r="54" spans="1:26" s="1263" customFormat="1" ht="222" customHeight="1">
      <c r="A54" s="1311">
        <v>14</v>
      </c>
      <c r="B54" s="1269" t="s">
        <v>402</v>
      </c>
      <c r="C54" s="16" t="s">
        <v>340</v>
      </c>
      <c r="D54" s="15" t="s">
        <v>340</v>
      </c>
      <c r="E54" s="98" t="s">
        <v>419</v>
      </c>
      <c r="F54" s="16" t="s">
        <v>18</v>
      </c>
      <c r="G54" s="99" t="s">
        <v>5</v>
      </c>
      <c r="H54" s="100">
        <v>39941</v>
      </c>
      <c r="I54" s="100">
        <v>40178</v>
      </c>
      <c r="J54" s="103" t="s">
        <v>19</v>
      </c>
      <c r="K54" s="102">
        <v>0</v>
      </c>
      <c r="L54" s="1439">
        <v>7.9</v>
      </c>
      <c r="M54" s="186">
        <v>3</v>
      </c>
      <c r="N54" s="186" t="s">
        <v>51</v>
      </c>
      <c r="O54" s="106">
        <v>2362976</v>
      </c>
      <c r="P54" s="106">
        <v>32</v>
      </c>
      <c r="Q54" s="1288" t="s">
        <v>414</v>
      </c>
      <c r="R54" s="64"/>
      <c r="S54" s="64"/>
      <c r="T54" s="64"/>
      <c r="U54" s="64"/>
      <c r="V54" s="64"/>
      <c r="W54" s="64"/>
      <c r="X54" s="64"/>
      <c r="Y54" s="64"/>
      <c r="Z54" s="64"/>
    </row>
    <row r="55" spans="1:26" s="1263" customFormat="1" ht="90">
      <c r="A55" s="1311">
        <f t="shared" ref="A55:A56" si="0">+A54+1</f>
        <v>15</v>
      </c>
      <c r="B55" s="15" t="s">
        <v>402</v>
      </c>
      <c r="C55" s="16" t="s">
        <v>340</v>
      </c>
      <c r="D55" s="15" t="s">
        <v>340</v>
      </c>
      <c r="E55" s="98" t="s">
        <v>420</v>
      </c>
      <c r="F55" s="16" t="s">
        <v>18</v>
      </c>
      <c r="G55" s="99" t="s">
        <v>5</v>
      </c>
      <c r="H55" s="100">
        <v>40182</v>
      </c>
      <c r="I55" s="100">
        <v>40543</v>
      </c>
      <c r="J55" s="103" t="s">
        <v>19</v>
      </c>
      <c r="K55" s="186">
        <v>0</v>
      </c>
      <c r="L55" s="1439">
        <v>12</v>
      </c>
      <c r="M55" s="186">
        <v>25</v>
      </c>
      <c r="N55" s="186" t="s">
        <v>51</v>
      </c>
      <c r="O55" s="106">
        <v>206511190</v>
      </c>
      <c r="P55" s="106">
        <v>32</v>
      </c>
      <c r="Q55" s="1288" t="s">
        <v>414</v>
      </c>
      <c r="R55" s="64"/>
      <c r="S55" s="64"/>
      <c r="T55" s="64"/>
      <c r="U55" s="64"/>
      <c r="V55" s="64"/>
      <c r="W55" s="64"/>
      <c r="X55" s="64"/>
      <c r="Y55" s="64"/>
      <c r="Z55" s="64"/>
    </row>
    <row r="56" spans="1:26" s="1263" customFormat="1" ht="90">
      <c r="A56" s="1311">
        <f t="shared" si="0"/>
        <v>16</v>
      </c>
      <c r="B56" s="15" t="s">
        <v>402</v>
      </c>
      <c r="C56" s="16" t="s">
        <v>340</v>
      </c>
      <c r="D56" s="15" t="s">
        <v>340</v>
      </c>
      <c r="E56" s="98" t="s">
        <v>421</v>
      </c>
      <c r="F56" s="16" t="s">
        <v>18</v>
      </c>
      <c r="G56" s="99" t="s">
        <v>5</v>
      </c>
      <c r="H56" s="100">
        <v>40547</v>
      </c>
      <c r="I56" s="100">
        <v>40908</v>
      </c>
      <c r="J56" s="103" t="s">
        <v>19</v>
      </c>
      <c r="K56" s="186">
        <v>0</v>
      </c>
      <c r="L56" s="1439">
        <v>12</v>
      </c>
      <c r="M56" s="186">
        <v>25</v>
      </c>
      <c r="N56" s="186" t="s">
        <v>51</v>
      </c>
      <c r="O56" s="106">
        <v>223877650</v>
      </c>
      <c r="P56" s="106">
        <v>33</v>
      </c>
      <c r="Q56" s="1288" t="s">
        <v>414</v>
      </c>
      <c r="R56" s="64"/>
      <c r="S56" s="64"/>
      <c r="T56" s="64"/>
      <c r="U56" s="64"/>
      <c r="V56" s="64"/>
      <c r="W56" s="64"/>
      <c r="X56" s="64"/>
      <c r="Y56" s="64"/>
      <c r="Z56" s="64"/>
    </row>
    <row r="57" spans="1:26" s="1263" customFormat="1" ht="90">
      <c r="A57" s="1311">
        <v>17</v>
      </c>
      <c r="B57" s="15" t="s">
        <v>402</v>
      </c>
      <c r="C57" s="16" t="s">
        <v>340</v>
      </c>
      <c r="D57" s="15" t="s">
        <v>340</v>
      </c>
      <c r="E57" s="98" t="s">
        <v>422</v>
      </c>
      <c r="F57" s="16" t="s">
        <v>19</v>
      </c>
      <c r="G57" s="99" t="s">
        <v>5</v>
      </c>
      <c r="H57" s="100">
        <v>41002</v>
      </c>
      <c r="I57" s="100">
        <v>41258</v>
      </c>
      <c r="J57" s="103" t="s">
        <v>19</v>
      </c>
      <c r="K57" s="186">
        <v>0</v>
      </c>
      <c r="L57" s="1439">
        <v>8</v>
      </c>
      <c r="M57" s="186">
        <v>0</v>
      </c>
      <c r="N57" s="186" t="s">
        <v>51</v>
      </c>
      <c r="O57" s="106">
        <v>658019000</v>
      </c>
      <c r="P57" s="106">
        <v>33</v>
      </c>
      <c r="Q57" s="1288" t="s">
        <v>414</v>
      </c>
      <c r="R57" s="64"/>
      <c r="S57" s="64"/>
      <c r="T57" s="64"/>
      <c r="U57" s="64"/>
      <c r="V57" s="64"/>
      <c r="W57" s="64"/>
      <c r="X57" s="64"/>
      <c r="Y57" s="64"/>
      <c r="Z57" s="64"/>
    </row>
    <row r="58" spans="1:26" s="1263" customFormat="1" ht="90">
      <c r="A58" s="1311">
        <v>18</v>
      </c>
      <c r="B58" s="15" t="s">
        <v>402</v>
      </c>
      <c r="C58" s="16" t="s">
        <v>340</v>
      </c>
      <c r="D58" s="15" t="s">
        <v>340</v>
      </c>
      <c r="E58" s="98" t="s">
        <v>423</v>
      </c>
      <c r="F58" s="16" t="s">
        <v>18</v>
      </c>
      <c r="G58" s="99" t="s">
        <v>5</v>
      </c>
      <c r="H58" s="100">
        <v>41278</v>
      </c>
      <c r="I58" s="100">
        <v>41639</v>
      </c>
      <c r="J58" s="103" t="s">
        <v>19</v>
      </c>
      <c r="K58" s="186">
        <v>0</v>
      </c>
      <c r="L58" s="1439">
        <v>24</v>
      </c>
      <c r="M58" s="186">
        <v>25</v>
      </c>
      <c r="N58" s="186" t="s">
        <v>51</v>
      </c>
      <c r="O58" s="106"/>
      <c r="P58" s="106">
        <v>33</v>
      </c>
      <c r="Q58" s="1288" t="s">
        <v>414</v>
      </c>
      <c r="R58" s="64"/>
      <c r="S58" s="64"/>
      <c r="T58" s="64"/>
      <c r="U58" s="64"/>
      <c r="V58" s="64"/>
      <c r="W58" s="64"/>
      <c r="X58" s="64"/>
      <c r="Y58" s="64"/>
      <c r="Z58" s="64"/>
    </row>
    <row r="59" spans="1:26" s="1263" customFormat="1" ht="90">
      <c r="A59" s="1311">
        <v>19</v>
      </c>
      <c r="B59" s="15" t="s">
        <v>402</v>
      </c>
      <c r="C59" s="16" t="s">
        <v>340</v>
      </c>
      <c r="D59" s="15" t="s">
        <v>340</v>
      </c>
      <c r="E59" s="98" t="s">
        <v>424</v>
      </c>
      <c r="F59" s="16" t="s">
        <v>18</v>
      </c>
      <c r="G59" s="99" t="s">
        <v>5</v>
      </c>
      <c r="H59" s="100">
        <v>41278</v>
      </c>
      <c r="I59" s="100">
        <v>41639</v>
      </c>
      <c r="J59" s="103" t="s">
        <v>19</v>
      </c>
      <c r="K59" s="186">
        <v>0</v>
      </c>
      <c r="L59" s="1439">
        <v>24</v>
      </c>
      <c r="M59" s="186">
        <v>25</v>
      </c>
      <c r="N59" s="186" t="s">
        <v>51</v>
      </c>
      <c r="O59" s="106">
        <v>330292250</v>
      </c>
      <c r="P59" s="106">
        <v>33</v>
      </c>
      <c r="Q59" s="1288" t="s">
        <v>414</v>
      </c>
      <c r="R59" s="64"/>
      <c r="S59" s="64"/>
      <c r="T59" s="64"/>
      <c r="U59" s="64"/>
      <c r="V59" s="64"/>
      <c r="W59" s="64"/>
      <c r="X59" s="64"/>
      <c r="Y59" s="64"/>
      <c r="Z59" s="64"/>
    </row>
    <row r="60" spans="1:26" s="1263" customFormat="1" ht="90">
      <c r="A60" s="1311">
        <v>20</v>
      </c>
      <c r="B60" s="15" t="s">
        <v>402</v>
      </c>
      <c r="C60" s="16" t="s">
        <v>340</v>
      </c>
      <c r="D60" s="15" t="s">
        <v>340</v>
      </c>
      <c r="E60" s="98" t="s">
        <v>425</v>
      </c>
      <c r="F60" s="16" t="s">
        <v>18</v>
      </c>
      <c r="G60" s="16" t="s">
        <v>5</v>
      </c>
      <c r="H60" s="100">
        <v>41278</v>
      </c>
      <c r="I60" s="100">
        <v>41639</v>
      </c>
      <c r="J60" s="103" t="s">
        <v>19</v>
      </c>
      <c r="K60" s="186">
        <v>0</v>
      </c>
      <c r="L60" s="1439">
        <v>12</v>
      </c>
      <c r="M60" s="186">
        <v>25</v>
      </c>
      <c r="N60" s="186" t="s">
        <v>51</v>
      </c>
      <c r="O60" s="106">
        <v>383174712</v>
      </c>
      <c r="P60" s="106">
        <v>33</v>
      </c>
      <c r="Q60" s="1288" t="s">
        <v>414</v>
      </c>
      <c r="R60" s="64"/>
      <c r="S60" s="64"/>
      <c r="T60" s="64"/>
      <c r="U60" s="64"/>
      <c r="V60" s="64"/>
      <c r="W60" s="64"/>
      <c r="X60" s="64"/>
      <c r="Y60" s="64"/>
      <c r="Z60" s="64"/>
    </row>
    <row r="61" spans="1:26" s="1263" customFormat="1">
      <c r="A61" s="1311">
        <v>21</v>
      </c>
      <c r="B61" s="15" t="s">
        <v>402</v>
      </c>
      <c r="C61" s="16" t="s">
        <v>340</v>
      </c>
      <c r="D61" s="15" t="s">
        <v>340</v>
      </c>
      <c r="E61" s="98" t="s">
        <v>426</v>
      </c>
      <c r="F61" s="16" t="s">
        <v>18</v>
      </c>
      <c r="G61" s="16" t="s">
        <v>5</v>
      </c>
      <c r="H61" s="100">
        <v>41642</v>
      </c>
      <c r="I61" s="100">
        <v>41912</v>
      </c>
      <c r="J61" s="103" t="s">
        <v>19</v>
      </c>
      <c r="K61" s="186">
        <v>0</v>
      </c>
      <c r="L61" s="1439">
        <v>9</v>
      </c>
      <c r="M61" s="186">
        <v>144</v>
      </c>
      <c r="N61" s="186" t="s">
        <v>51</v>
      </c>
      <c r="O61" s="106">
        <v>313308123</v>
      </c>
      <c r="P61" s="106">
        <v>33</v>
      </c>
      <c r="Q61" s="18"/>
      <c r="R61" s="64"/>
      <c r="S61" s="64"/>
      <c r="T61" s="64"/>
      <c r="U61" s="64"/>
      <c r="V61" s="64"/>
      <c r="W61" s="64"/>
      <c r="X61" s="64"/>
      <c r="Y61" s="64"/>
      <c r="Z61" s="64"/>
    </row>
    <row r="62" spans="1:26" s="136" customFormat="1">
      <c r="A62" s="129"/>
      <c r="B62" s="130" t="s">
        <v>29</v>
      </c>
      <c r="C62" s="131"/>
      <c r="D62" s="109"/>
      <c r="E62" s="132"/>
      <c r="F62" s="131"/>
      <c r="G62" s="131"/>
      <c r="H62" s="131"/>
      <c r="I62" s="133"/>
      <c r="J62" s="133"/>
      <c r="K62" s="110">
        <f>SUM(K41:K61)</f>
        <v>0</v>
      </c>
      <c r="L62" s="1440">
        <f>SUM(L41:L61)</f>
        <v>204.9</v>
      </c>
      <c r="M62" s="110">
        <v>0</v>
      </c>
      <c r="N62" s="109">
        <f>SUM(N53:N60)</f>
        <v>0</v>
      </c>
      <c r="O62" s="134"/>
      <c r="P62" s="134"/>
      <c r="Q62" s="135"/>
    </row>
    <row r="63" spans="1:26" s="66" customFormat="1">
      <c r="E63" s="68"/>
      <c r="L63" s="1441"/>
      <c r="Q63" s="884"/>
    </row>
    <row r="64" spans="1:26" s="66" customFormat="1">
      <c r="B64" s="1587" t="s">
        <v>57</v>
      </c>
      <c r="C64" s="1587" t="s">
        <v>58</v>
      </c>
      <c r="D64" s="1589" t="s">
        <v>59</v>
      </c>
      <c r="E64" s="1589"/>
      <c r="L64" s="1441"/>
      <c r="Q64" s="884"/>
    </row>
    <row r="65" spans="2:17" s="66" customFormat="1">
      <c r="B65" s="1588"/>
      <c r="C65" s="1588"/>
      <c r="D65" s="1283" t="s">
        <v>60</v>
      </c>
      <c r="E65" s="118" t="s">
        <v>61</v>
      </c>
      <c r="L65" s="1441"/>
      <c r="Q65" s="884"/>
    </row>
    <row r="66" spans="2:17" s="66" customFormat="1" ht="30.6" customHeight="1">
      <c r="B66" s="19" t="s">
        <v>62</v>
      </c>
      <c r="C66" s="160">
        <f>+K62</f>
        <v>0</v>
      </c>
      <c r="D66" s="71"/>
      <c r="E66" s="1369" t="s">
        <v>21</v>
      </c>
      <c r="F66" s="112"/>
      <c r="G66" s="112"/>
      <c r="H66" s="112"/>
      <c r="I66" s="112"/>
      <c r="J66" s="112"/>
      <c r="K66" s="112"/>
      <c r="L66" s="1442"/>
      <c r="M66" s="112"/>
      <c r="Q66" s="884"/>
    </row>
    <row r="67" spans="2:17" s="66" customFormat="1" ht="30" customHeight="1">
      <c r="B67" s="19" t="s">
        <v>64</v>
      </c>
      <c r="C67" s="110">
        <v>0</v>
      </c>
      <c r="D67" s="1369"/>
      <c r="E67" s="1369" t="s">
        <v>21</v>
      </c>
      <c r="L67" s="1441"/>
      <c r="Q67" s="884"/>
    </row>
    <row r="68" spans="2:17" s="66" customFormat="1">
      <c r="B68" s="113"/>
      <c r="C68" s="1512"/>
      <c r="D68" s="1512"/>
      <c r="E68" s="1512"/>
      <c r="F68" s="1512"/>
      <c r="G68" s="1512"/>
      <c r="H68" s="1512"/>
      <c r="I68" s="1512"/>
      <c r="J68" s="1512"/>
      <c r="K68" s="1512"/>
      <c r="L68" s="1512"/>
      <c r="M68" s="1512"/>
      <c r="N68" s="1512"/>
      <c r="Q68" s="884"/>
    </row>
    <row r="69" spans="2:17" ht="15.75" thickBot="1"/>
    <row r="70" spans="2:17" ht="15.75" thickBot="1">
      <c r="B70" s="1513" t="s">
        <v>65</v>
      </c>
      <c r="C70" s="1513"/>
      <c r="D70" s="1513"/>
      <c r="E70" s="1513"/>
      <c r="F70" s="1513"/>
      <c r="G70" s="1513"/>
      <c r="H70" s="1513"/>
      <c r="I70" s="1513"/>
      <c r="J70" s="1513"/>
      <c r="K70" s="1513"/>
      <c r="L70" s="1513"/>
      <c r="M70" s="1513"/>
      <c r="N70" s="1513"/>
    </row>
    <row r="73" spans="2:17" ht="109.5" customHeight="1">
      <c r="B73" s="1309" t="s">
        <v>66</v>
      </c>
      <c r="C73" s="22" t="s">
        <v>67</v>
      </c>
      <c r="D73" s="22" t="s">
        <v>68</v>
      </c>
      <c r="E73" s="22" t="s">
        <v>69</v>
      </c>
      <c r="F73" s="22" t="s">
        <v>70</v>
      </c>
      <c r="G73" s="22" t="s">
        <v>71</v>
      </c>
      <c r="H73" s="22" t="s">
        <v>72</v>
      </c>
      <c r="I73" s="22" t="s">
        <v>73</v>
      </c>
      <c r="J73" s="22" t="s">
        <v>74</v>
      </c>
      <c r="K73" s="22" t="s">
        <v>75</v>
      </c>
      <c r="L73" s="1405" t="s">
        <v>76</v>
      </c>
      <c r="M73" s="23" t="s">
        <v>77</v>
      </c>
      <c r="N73" s="23" t="s">
        <v>78</v>
      </c>
      <c r="O73" s="1522" t="s">
        <v>79</v>
      </c>
      <c r="P73" s="1523"/>
      <c r="Q73" s="889" t="s">
        <v>80</v>
      </c>
    </row>
    <row r="74" spans="2:17" ht="30">
      <c r="B74" s="72" t="s">
        <v>427</v>
      </c>
      <c r="C74" s="72" t="s">
        <v>428</v>
      </c>
      <c r="D74" s="89" t="s">
        <v>429</v>
      </c>
      <c r="E74" s="74">
        <v>144</v>
      </c>
      <c r="F74" s="76" t="s">
        <v>19</v>
      </c>
      <c r="G74" s="76" t="s">
        <v>19</v>
      </c>
      <c r="H74" s="76" t="s">
        <v>19</v>
      </c>
      <c r="I74" s="77" t="s">
        <v>5</v>
      </c>
      <c r="J74" s="77" t="s">
        <v>18</v>
      </c>
      <c r="K74" s="59" t="s">
        <v>18</v>
      </c>
      <c r="L74" s="1443" t="s">
        <v>18</v>
      </c>
      <c r="M74" s="59" t="s">
        <v>18</v>
      </c>
      <c r="N74" s="59" t="s">
        <v>18</v>
      </c>
      <c r="O74" s="2086" t="s">
        <v>430</v>
      </c>
      <c r="P74" s="2087"/>
      <c r="Q74" s="1315" t="s">
        <v>18</v>
      </c>
    </row>
    <row r="75" spans="2:17">
      <c r="B75" s="28" t="s">
        <v>84</v>
      </c>
    </row>
    <row r="76" spans="2:17">
      <c r="B76" s="28" t="s">
        <v>85</v>
      </c>
    </row>
    <row r="77" spans="2:17">
      <c r="B77" s="28" t="s">
        <v>86</v>
      </c>
    </row>
    <row r="79" spans="2:17" ht="15.75" thickBot="1"/>
    <row r="80" spans="2:17" ht="15.75" thickBot="1">
      <c r="B80" s="1532" t="s">
        <v>87</v>
      </c>
      <c r="C80" s="1533"/>
      <c r="D80" s="1533"/>
      <c r="E80" s="1533"/>
      <c r="F80" s="1533"/>
      <c r="G80" s="1533"/>
      <c r="H80" s="1533"/>
      <c r="I80" s="1533"/>
      <c r="J80" s="1533"/>
      <c r="K80" s="1533"/>
      <c r="L80" s="1533"/>
      <c r="M80" s="1533"/>
      <c r="N80" s="1534"/>
    </row>
    <row r="82" spans="2:19">
      <c r="B82" s="66"/>
    </row>
    <row r="83" spans="2:19" ht="75">
      <c r="B83" s="1309" t="s">
        <v>88</v>
      </c>
      <c r="C83" s="1309" t="s">
        <v>89</v>
      </c>
      <c r="D83" s="1309" t="s">
        <v>90</v>
      </c>
      <c r="E83" s="1309" t="s">
        <v>91</v>
      </c>
      <c r="F83" s="1309" t="s">
        <v>92</v>
      </c>
      <c r="G83" s="1309" t="s">
        <v>93</v>
      </c>
      <c r="H83" s="1309" t="s">
        <v>94</v>
      </c>
      <c r="I83" s="1309" t="s">
        <v>95</v>
      </c>
      <c r="J83" s="1522" t="s">
        <v>164</v>
      </c>
      <c r="K83" s="1529"/>
      <c r="L83" s="1523"/>
      <c r="M83" s="1309" t="s">
        <v>97</v>
      </c>
      <c r="N83" s="1309" t="s">
        <v>234</v>
      </c>
      <c r="O83" s="1309" t="s">
        <v>235</v>
      </c>
      <c r="P83" s="1522" t="s">
        <v>79</v>
      </c>
      <c r="Q83" s="1523"/>
    </row>
    <row r="84" spans="2:19" ht="53.25" customHeight="1">
      <c r="B84" s="1253" t="s">
        <v>431</v>
      </c>
      <c r="C84" s="203"/>
      <c r="D84" s="192"/>
      <c r="E84" s="72"/>
      <c r="F84" s="72"/>
      <c r="G84" s="72"/>
      <c r="H84" s="72"/>
      <c r="I84" s="74"/>
      <c r="J84" s="88"/>
      <c r="K84" s="89"/>
      <c r="L84" s="1444"/>
      <c r="M84" s="59"/>
      <c r="N84" s="59"/>
      <c r="O84" s="59"/>
      <c r="P84" s="2088" t="s">
        <v>432</v>
      </c>
      <c r="Q84" s="2089"/>
      <c r="S84" s="204"/>
    </row>
    <row r="85" spans="2:19">
      <c r="B85" s="205"/>
      <c r="C85" s="206"/>
      <c r="D85" s="205"/>
      <c r="E85" s="207"/>
      <c r="F85" s="207"/>
      <c r="G85" s="207"/>
      <c r="H85" s="207"/>
      <c r="I85" s="208"/>
      <c r="J85" s="209"/>
      <c r="K85" s="210"/>
      <c r="L85" s="1445"/>
      <c r="M85" s="50"/>
      <c r="N85" s="50"/>
      <c r="O85" s="50"/>
      <c r="P85" s="212"/>
      <c r="Q85" s="1446"/>
      <c r="S85" s="204"/>
    </row>
    <row r="86" spans="2:19" ht="15.75" thickBot="1">
      <c r="B86" s="1553" t="s">
        <v>139</v>
      </c>
      <c r="C86" s="1554"/>
      <c r="D86" s="1554"/>
      <c r="E86" s="1554"/>
      <c r="F86" s="1554"/>
      <c r="G86" s="1554"/>
      <c r="H86" s="1554"/>
      <c r="I86" s="1554"/>
      <c r="J86" s="1554"/>
      <c r="K86" s="1554"/>
      <c r="L86" s="1554"/>
      <c r="M86" s="1554"/>
      <c r="N86" s="1555"/>
    </row>
    <row r="89" spans="2:19" ht="30">
      <c r="B89" s="22" t="s">
        <v>17</v>
      </c>
      <c r="C89" s="22" t="s">
        <v>80</v>
      </c>
      <c r="D89" s="1522" t="s">
        <v>79</v>
      </c>
      <c r="E89" s="1523"/>
    </row>
    <row r="90" spans="2:19" ht="47.25" customHeight="1">
      <c r="B90" s="78" t="s">
        <v>140</v>
      </c>
      <c r="C90" s="213" t="s">
        <v>18</v>
      </c>
      <c r="D90" s="2090" t="s">
        <v>433</v>
      </c>
      <c r="E90" s="2091"/>
      <c r="F90" s="66"/>
    </row>
    <row r="93" spans="2:19">
      <c r="B93" s="1505" t="s">
        <v>141</v>
      </c>
      <c r="C93" s="1506"/>
      <c r="D93" s="1506"/>
      <c r="E93" s="1506"/>
      <c r="F93" s="1506"/>
      <c r="G93" s="1506"/>
      <c r="H93" s="1506"/>
      <c r="I93" s="1506"/>
      <c r="J93" s="1506"/>
      <c r="K93" s="1506"/>
      <c r="L93" s="1506"/>
      <c r="M93" s="1506"/>
      <c r="N93" s="1506"/>
      <c r="O93" s="1506"/>
      <c r="P93" s="1506"/>
    </row>
    <row r="95" spans="2:19" ht="15.75" thickBot="1"/>
    <row r="96" spans="2:19"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109.5" customHeight="1">
      <c r="B99" s="11" t="s">
        <v>33</v>
      </c>
      <c r="C99" s="11" t="s">
        <v>34</v>
      </c>
      <c r="D99" s="11" t="s">
        <v>35</v>
      </c>
      <c r="E99" s="11" t="s">
        <v>36</v>
      </c>
      <c r="F99" s="11" t="s">
        <v>37</v>
      </c>
      <c r="G99" s="11" t="s">
        <v>38</v>
      </c>
      <c r="H99" s="11" t="s">
        <v>39</v>
      </c>
      <c r="I99" s="11" t="s">
        <v>40</v>
      </c>
      <c r="J99" s="11" t="s">
        <v>41</v>
      </c>
      <c r="K99" s="11" t="s">
        <v>42</v>
      </c>
      <c r="L99" s="1400" t="s">
        <v>43</v>
      </c>
      <c r="M99" s="12" t="s">
        <v>44</v>
      </c>
      <c r="N99" s="11" t="s">
        <v>45</v>
      </c>
      <c r="O99" s="11" t="s">
        <v>46</v>
      </c>
      <c r="P99" s="13" t="s">
        <v>47</v>
      </c>
      <c r="Q99" s="870" t="s">
        <v>48</v>
      </c>
    </row>
    <row r="100" spans="1:26" s="1263" customFormat="1">
      <c r="A100" s="1311">
        <v>16</v>
      </c>
      <c r="B100" s="15" t="s">
        <v>402</v>
      </c>
      <c r="C100" s="16" t="s">
        <v>340</v>
      </c>
      <c r="D100" s="15" t="s">
        <v>340</v>
      </c>
      <c r="E100" s="98" t="s">
        <v>421</v>
      </c>
      <c r="F100" s="16" t="s">
        <v>18</v>
      </c>
      <c r="G100" s="99" t="s">
        <v>5</v>
      </c>
      <c r="H100" s="100">
        <v>40547</v>
      </c>
      <c r="I100" s="100">
        <v>40908</v>
      </c>
      <c r="J100" s="103" t="s">
        <v>19</v>
      </c>
      <c r="K100" s="186">
        <v>0</v>
      </c>
      <c r="L100" s="1439"/>
      <c r="M100" s="186">
        <v>25</v>
      </c>
      <c r="N100" s="186" t="s">
        <v>51</v>
      </c>
      <c r="O100" s="106">
        <v>223877650</v>
      </c>
      <c r="P100" s="106">
        <v>33</v>
      </c>
      <c r="Q100" s="18"/>
      <c r="R100" s="64"/>
      <c r="S100" s="64"/>
      <c r="T100" s="64"/>
      <c r="U100" s="64"/>
      <c r="V100" s="64"/>
      <c r="W100" s="64"/>
      <c r="X100" s="64"/>
      <c r="Y100" s="64"/>
      <c r="Z100" s="64"/>
    </row>
    <row r="101" spans="1:26" s="1263" customFormat="1" ht="75">
      <c r="A101" s="1311">
        <v>17</v>
      </c>
      <c r="B101" s="15" t="s">
        <v>402</v>
      </c>
      <c r="C101" s="16" t="s">
        <v>340</v>
      </c>
      <c r="D101" s="15" t="s">
        <v>340</v>
      </c>
      <c r="E101" s="98" t="s">
        <v>422</v>
      </c>
      <c r="F101" s="16" t="s">
        <v>19</v>
      </c>
      <c r="G101" s="99" t="s">
        <v>5</v>
      </c>
      <c r="H101" s="100">
        <v>41002</v>
      </c>
      <c r="I101" s="100">
        <v>41258</v>
      </c>
      <c r="J101" s="103" t="s">
        <v>19</v>
      </c>
      <c r="K101" s="186">
        <v>0</v>
      </c>
      <c r="L101" s="1439">
        <v>0</v>
      </c>
      <c r="M101" s="186">
        <v>0</v>
      </c>
      <c r="N101" s="186" t="s">
        <v>51</v>
      </c>
      <c r="O101" s="106">
        <v>658019000</v>
      </c>
      <c r="P101" s="106">
        <v>33</v>
      </c>
      <c r="Q101" s="18" t="s">
        <v>434</v>
      </c>
      <c r="R101" s="64"/>
      <c r="S101" s="64"/>
      <c r="T101" s="64"/>
      <c r="U101" s="64"/>
      <c r="V101" s="64"/>
      <c r="W101" s="64"/>
      <c r="X101" s="64"/>
      <c r="Y101" s="64"/>
      <c r="Z101" s="64"/>
    </row>
    <row r="102" spans="1:26" s="1263" customFormat="1" ht="96" customHeight="1">
      <c r="A102" s="1311">
        <v>18</v>
      </c>
      <c r="B102" s="15" t="s">
        <v>402</v>
      </c>
      <c r="C102" s="16" t="s">
        <v>340</v>
      </c>
      <c r="D102" s="15" t="s">
        <v>340</v>
      </c>
      <c r="E102" s="98" t="s">
        <v>423</v>
      </c>
      <c r="F102" s="16" t="s">
        <v>18</v>
      </c>
      <c r="G102" s="99" t="s">
        <v>5</v>
      </c>
      <c r="H102" s="100">
        <v>41278</v>
      </c>
      <c r="I102" s="100">
        <v>41639</v>
      </c>
      <c r="J102" s="103" t="s">
        <v>19</v>
      </c>
      <c r="K102" s="186">
        <v>0</v>
      </c>
      <c r="L102" s="1439">
        <v>0</v>
      </c>
      <c r="M102" s="186">
        <v>25</v>
      </c>
      <c r="N102" s="186" t="s">
        <v>51</v>
      </c>
      <c r="O102" s="106"/>
      <c r="P102" s="106">
        <v>33</v>
      </c>
      <c r="Q102" s="18" t="s">
        <v>435</v>
      </c>
      <c r="R102" s="64"/>
      <c r="S102" s="64"/>
      <c r="T102" s="64"/>
      <c r="U102" s="64"/>
      <c r="V102" s="64"/>
      <c r="W102" s="64"/>
      <c r="X102" s="64"/>
      <c r="Y102" s="64"/>
      <c r="Z102" s="64"/>
    </row>
    <row r="103" spans="1:26" s="1263" customFormat="1" ht="90" customHeight="1">
      <c r="A103" s="1311">
        <v>19</v>
      </c>
      <c r="B103" s="15" t="s">
        <v>402</v>
      </c>
      <c r="C103" s="16" t="s">
        <v>340</v>
      </c>
      <c r="D103" s="15" t="s">
        <v>340</v>
      </c>
      <c r="E103" s="98" t="s">
        <v>424</v>
      </c>
      <c r="F103" s="16" t="s">
        <v>18</v>
      </c>
      <c r="G103" s="99" t="s">
        <v>5</v>
      </c>
      <c r="H103" s="100">
        <v>41278</v>
      </c>
      <c r="I103" s="100">
        <v>41639</v>
      </c>
      <c r="J103" s="103" t="s">
        <v>19</v>
      </c>
      <c r="K103" s="186">
        <v>0</v>
      </c>
      <c r="L103" s="1439">
        <v>0</v>
      </c>
      <c r="M103" s="186">
        <v>25</v>
      </c>
      <c r="N103" s="186" t="s">
        <v>51</v>
      </c>
      <c r="O103" s="106">
        <v>330292250</v>
      </c>
      <c r="P103" s="106">
        <v>33</v>
      </c>
      <c r="Q103" s="18" t="s">
        <v>435</v>
      </c>
      <c r="R103" s="64"/>
      <c r="S103" s="64"/>
      <c r="T103" s="64"/>
      <c r="U103" s="64"/>
      <c r="V103" s="64"/>
      <c r="W103" s="64"/>
      <c r="X103" s="64"/>
      <c r="Y103" s="64"/>
      <c r="Z103" s="64"/>
    </row>
    <row r="104" spans="1:26" s="1263" customFormat="1" ht="97.5" customHeight="1">
      <c r="A104" s="1311">
        <v>20</v>
      </c>
      <c r="B104" s="15" t="s">
        <v>402</v>
      </c>
      <c r="C104" s="16" t="s">
        <v>340</v>
      </c>
      <c r="D104" s="15" t="s">
        <v>340</v>
      </c>
      <c r="E104" s="98" t="s">
        <v>425</v>
      </c>
      <c r="F104" s="16" t="s">
        <v>18</v>
      </c>
      <c r="G104" s="16" t="s">
        <v>5</v>
      </c>
      <c r="H104" s="100">
        <v>41278</v>
      </c>
      <c r="I104" s="100">
        <v>41639</v>
      </c>
      <c r="J104" s="103" t="s">
        <v>19</v>
      </c>
      <c r="K104" s="186">
        <v>0</v>
      </c>
      <c r="L104" s="1439">
        <v>0</v>
      </c>
      <c r="M104" s="186">
        <v>25</v>
      </c>
      <c r="N104" s="186" t="s">
        <v>51</v>
      </c>
      <c r="O104" s="106">
        <v>383174712</v>
      </c>
      <c r="P104" s="106">
        <v>33</v>
      </c>
      <c r="Q104" s="18" t="s">
        <v>435</v>
      </c>
      <c r="R104" s="64"/>
      <c r="S104" s="64"/>
      <c r="T104" s="64"/>
      <c r="U104" s="64"/>
      <c r="V104" s="64"/>
      <c r="W104" s="64"/>
      <c r="X104" s="64"/>
      <c r="Y104" s="64"/>
      <c r="Z104" s="64"/>
    </row>
    <row r="105" spans="1:26" s="1263" customFormat="1">
      <c r="A105" s="1311">
        <v>21</v>
      </c>
      <c r="B105" s="15" t="s">
        <v>402</v>
      </c>
      <c r="C105" s="16" t="s">
        <v>340</v>
      </c>
      <c r="D105" s="15" t="s">
        <v>340</v>
      </c>
      <c r="E105" s="98" t="s">
        <v>426</v>
      </c>
      <c r="F105" s="16" t="s">
        <v>18</v>
      </c>
      <c r="G105" s="16" t="s">
        <v>5</v>
      </c>
      <c r="H105" s="100">
        <v>41642</v>
      </c>
      <c r="I105" s="100">
        <v>41912</v>
      </c>
      <c r="J105" s="103" t="s">
        <v>19</v>
      </c>
      <c r="K105" s="186">
        <v>0</v>
      </c>
      <c r="L105" s="1439">
        <v>0</v>
      </c>
      <c r="M105" s="186">
        <v>144</v>
      </c>
      <c r="N105" s="186" t="s">
        <v>51</v>
      </c>
      <c r="O105" s="106">
        <v>313308123</v>
      </c>
      <c r="P105" s="106">
        <v>33</v>
      </c>
      <c r="Q105" s="18"/>
      <c r="R105" s="64"/>
      <c r="S105" s="64"/>
      <c r="T105" s="64"/>
      <c r="U105" s="64"/>
      <c r="V105" s="64"/>
      <c r="W105" s="64"/>
      <c r="X105" s="64"/>
      <c r="Y105" s="64"/>
      <c r="Z105" s="64"/>
    </row>
    <row r="106" spans="1:26" s="136" customFormat="1">
      <c r="A106" s="129"/>
      <c r="B106" s="130" t="s">
        <v>29</v>
      </c>
      <c r="C106" s="131"/>
      <c r="D106" s="109"/>
      <c r="E106" s="132"/>
      <c r="F106" s="131"/>
      <c r="G106" s="131"/>
      <c r="H106" s="131"/>
      <c r="I106" s="133"/>
      <c r="J106" s="133"/>
      <c r="K106" s="109">
        <f>SUM(K98:K105)</f>
        <v>0</v>
      </c>
      <c r="L106" s="1440">
        <f>SUM(L98:L105)</f>
        <v>0</v>
      </c>
      <c r="M106" s="109">
        <f>SUM(M98:M105)</f>
        <v>244</v>
      </c>
      <c r="N106" s="109">
        <f>SUM(N98:N105)</f>
        <v>0</v>
      </c>
      <c r="O106" s="134"/>
      <c r="P106" s="134"/>
      <c r="Q106" s="135"/>
    </row>
    <row r="107" spans="1:26">
      <c r="B107" s="66"/>
      <c r="C107" s="66"/>
      <c r="D107" s="66"/>
      <c r="E107" s="68"/>
      <c r="F107" s="66"/>
      <c r="G107" s="66"/>
      <c r="H107" s="66"/>
      <c r="I107" s="66"/>
      <c r="J107" s="66"/>
      <c r="K107" s="66"/>
      <c r="L107" s="1441"/>
      <c r="M107" s="66"/>
      <c r="N107" s="66"/>
      <c r="O107" s="66"/>
      <c r="P107" s="66"/>
    </row>
    <row r="108" spans="1:26">
      <c r="B108" s="19" t="s">
        <v>156</v>
      </c>
      <c r="C108" s="84">
        <f>+K106</f>
        <v>0</v>
      </c>
      <c r="H108" s="112"/>
      <c r="I108" s="112"/>
      <c r="J108" s="112"/>
      <c r="K108" s="112"/>
      <c r="L108" s="1442"/>
      <c r="M108" s="112"/>
      <c r="N108" s="66"/>
      <c r="O108" s="66"/>
      <c r="P108" s="66"/>
    </row>
    <row r="110" spans="1:26" ht="15.75" thickBot="1"/>
    <row r="111" spans="1:26" ht="37.15" customHeight="1" thickBot="1">
      <c r="B111" s="24" t="s">
        <v>157</v>
      </c>
      <c r="C111" s="25" t="s">
        <v>158</v>
      </c>
      <c r="D111" s="24" t="s">
        <v>28</v>
      </c>
      <c r="E111" s="25" t="s">
        <v>159</v>
      </c>
    </row>
    <row r="112" spans="1:26">
      <c r="B112" s="85" t="s">
        <v>160</v>
      </c>
      <c r="C112" s="86">
        <v>20</v>
      </c>
      <c r="D112" s="86">
        <v>0</v>
      </c>
      <c r="E112" s="1536">
        <f>+D112+D113+D114</f>
        <v>0</v>
      </c>
    </row>
    <row r="113" spans="2:17">
      <c r="B113" s="85" t="s">
        <v>161</v>
      </c>
      <c r="C113" s="71">
        <v>30</v>
      </c>
      <c r="D113" s="1256">
        <v>0</v>
      </c>
      <c r="E113" s="1537"/>
    </row>
    <row r="114" spans="2:17" ht="15.75" thickBot="1">
      <c r="B114" s="85" t="s">
        <v>162</v>
      </c>
      <c r="C114" s="87">
        <v>40</v>
      </c>
      <c r="D114" s="87">
        <v>0</v>
      </c>
      <c r="E114" s="1538"/>
    </row>
    <row r="116" spans="2:17" ht="15.75" thickBot="1"/>
    <row r="117" spans="2:17" ht="15.75" thickBot="1">
      <c r="B117" s="1532" t="s">
        <v>163</v>
      </c>
      <c r="C117" s="1533"/>
      <c r="D117" s="1533"/>
      <c r="E117" s="1533"/>
      <c r="F117" s="1533"/>
      <c r="G117" s="1533"/>
      <c r="H117" s="1533"/>
      <c r="I117" s="1533"/>
      <c r="J117" s="1533"/>
      <c r="K117" s="1533"/>
      <c r="L117" s="1533"/>
      <c r="M117" s="1533"/>
      <c r="N117" s="1534"/>
    </row>
    <row r="119" spans="2:17" ht="76.5" customHeight="1">
      <c r="B119" s="1309" t="s">
        <v>88</v>
      </c>
      <c r="C119" s="1309" t="s">
        <v>89</v>
      </c>
      <c r="D119" s="1309" t="s">
        <v>90</v>
      </c>
      <c r="E119" s="1309" t="s">
        <v>91</v>
      </c>
      <c r="F119" s="1309" t="s">
        <v>92</v>
      </c>
      <c r="G119" s="1309" t="s">
        <v>93</v>
      </c>
      <c r="H119" s="1309" t="s">
        <v>94</v>
      </c>
      <c r="I119" s="1309" t="s">
        <v>95</v>
      </c>
      <c r="J119" s="1522" t="s">
        <v>164</v>
      </c>
      <c r="K119" s="1529"/>
      <c r="L119" s="1523"/>
      <c r="M119" s="1309" t="s">
        <v>97</v>
      </c>
      <c r="N119" s="1309" t="s">
        <v>234</v>
      </c>
      <c r="O119" s="1309" t="s">
        <v>235</v>
      </c>
      <c r="P119" s="1522" t="s">
        <v>79</v>
      </c>
      <c r="Q119" s="1523"/>
    </row>
    <row r="120" spans="2:17" s="30" customFormat="1" ht="90">
      <c r="B120" s="78" t="s">
        <v>356</v>
      </c>
      <c r="C120" s="214" t="s">
        <v>436</v>
      </c>
      <c r="D120" s="215" t="s">
        <v>437</v>
      </c>
      <c r="E120" s="78">
        <v>1061697042</v>
      </c>
      <c r="F120" s="78" t="s">
        <v>277</v>
      </c>
      <c r="G120" s="78" t="s">
        <v>438</v>
      </c>
      <c r="H120" s="216">
        <v>41550</v>
      </c>
      <c r="I120" s="91" t="s">
        <v>19</v>
      </c>
      <c r="J120" s="78" t="s">
        <v>439</v>
      </c>
      <c r="K120" s="91" t="s">
        <v>440</v>
      </c>
      <c r="L120" s="1447" t="s">
        <v>441</v>
      </c>
      <c r="M120" s="78" t="s">
        <v>18</v>
      </c>
      <c r="N120" s="217" t="s">
        <v>19</v>
      </c>
      <c r="O120" s="78" t="s">
        <v>18</v>
      </c>
      <c r="P120" s="1574" t="s">
        <v>442</v>
      </c>
      <c r="Q120" s="1531"/>
    </row>
    <row r="121" spans="2:17" s="30" customFormat="1" ht="45">
      <c r="B121" s="78" t="s">
        <v>443</v>
      </c>
      <c r="C121" s="214" t="s">
        <v>436</v>
      </c>
      <c r="D121" s="215" t="s">
        <v>444</v>
      </c>
      <c r="E121" s="78">
        <v>1061696464</v>
      </c>
      <c r="F121" s="78" t="s">
        <v>277</v>
      </c>
      <c r="G121" s="78"/>
      <c r="H121" s="78"/>
      <c r="I121" s="91"/>
      <c r="J121" s="78" t="s">
        <v>445</v>
      </c>
      <c r="K121" s="91" t="s">
        <v>446</v>
      </c>
      <c r="L121" s="1447" t="s">
        <v>447</v>
      </c>
      <c r="M121" s="78" t="s">
        <v>18</v>
      </c>
      <c r="N121" s="78" t="s">
        <v>19</v>
      </c>
      <c r="O121" s="78" t="s">
        <v>18</v>
      </c>
      <c r="P121" s="1574" t="s">
        <v>448</v>
      </c>
      <c r="Q121" s="1531"/>
    </row>
    <row r="122" spans="2:17" s="30" customFormat="1" ht="30">
      <c r="B122" s="78" t="s">
        <v>449</v>
      </c>
      <c r="C122" s="214" t="s">
        <v>436</v>
      </c>
      <c r="D122" s="215" t="s">
        <v>450</v>
      </c>
      <c r="E122" s="78">
        <v>1061775523</v>
      </c>
      <c r="F122" s="78" t="s">
        <v>451</v>
      </c>
      <c r="G122" s="78" t="s">
        <v>452</v>
      </c>
      <c r="H122" s="216">
        <v>39695</v>
      </c>
      <c r="I122" s="91" t="s">
        <v>19</v>
      </c>
      <c r="J122" s="78" t="s">
        <v>453</v>
      </c>
      <c r="K122" s="91" t="s">
        <v>454</v>
      </c>
      <c r="L122" s="1447" t="s">
        <v>455</v>
      </c>
      <c r="M122" s="78" t="s">
        <v>18</v>
      </c>
      <c r="N122" s="78"/>
      <c r="O122" s="78"/>
      <c r="P122" s="1530"/>
      <c r="Q122" s="1531"/>
    </row>
    <row r="123" spans="2:17" s="30" customFormat="1" ht="45">
      <c r="B123" s="78" t="s">
        <v>207</v>
      </c>
      <c r="C123" s="214" t="s">
        <v>436</v>
      </c>
      <c r="D123" s="215" t="s">
        <v>456</v>
      </c>
      <c r="E123" s="78">
        <v>34315545</v>
      </c>
      <c r="F123" s="78" t="s">
        <v>457</v>
      </c>
      <c r="G123" s="78" t="s">
        <v>55</v>
      </c>
      <c r="H123" s="216">
        <v>41530</v>
      </c>
      <c r="I123" s="91" t="s">
        <v>19</v>
      </c>
      <c r="J123" s="78" t="s">
        <v>458</v>
      </c>
      <c r="K123" s="91" t="s">
        <v>459</v>
      </c>
      <c r="L123" s="1447" t="s">
        <v>460</v>
      </c>
      <c r="M123" s="78" t="s">
        <v>18</v>
      </c>
      <c r="N123" s="78"/>
      <c r="O123" s="78"/>
      <c r="P123" s="1574"/>
      <c r="Q123" s="1531"/>
    </row>
    <row r="124" spans="2:17" s="30" customFormat="1" ht="45">
      <c r="B124" s="78" t="s">
        <v>461</v>
      </c>
      <c r="C124" s="214" t="s">
        <v>462</v>
      </c>
      <c r="D124" s="215" t="s">
        <v>463</v>
      </c>
      <c r="E124" s="78">
        <v>34671391</v>
      </c>
      <c r="F124" s="78" t="s">
        <v>464</v>
      </c>
      <c r="G124" s="78" t="s">
        <v>465</v>
      </c>
      <c r="H124" s="216">
        <v>40967</v>
      </c>
      <c r="I124" s="91" t="s">
        <v>19</v>
      </c>
      <c r="J124" s="78" t="s">
        <v>458</v>
      </c>
      <c r="K124" s="91" t="s">
        <v>466</v>
      </c>
      <c r="L124" s="1447" t="s">
        <v>467</v>
      </c>
      <c r="M124" s="78" t="s">
        <v>18</v>
      </c>
      <c r="N124" s="78"/>
      <c r="O124" s="78"/>
      <c r="P124" s="1530"/>
      <c r="Q124" s="1531"/>
    </row>
    <row r="125" spans="2:17" s="30" customFormat="1" ht="30">
      <c r="B125" s="78" t="s">
        <v>461</v>
      </c>
      <c r="C125" s="214" t="s">
        <v>462</v>
      </c>
      <c r="D125" s="215" t="s">
        <v>468</v>
      </c>
      <c r="E125" s="78">
        <v>34671968</v>
      </c>
      <c r="F125" s="78" t="s">
        <v>469</v>
      </c>
      <c r="G125" s="78" t="s">
        <v>470</v>
      </c>
      <c r="H125" s="216">
        <v>40026</v>
      </c>
      <c r="I125" s="91" t="s">
        <v>19</v>
      </c>
      <c r="J125" s="78" t="s">
        <v>458</v>
      </c>
      <c r="K125" s="91" t="s">
        <v>471</v>
      </c>
      <c r="L125" s="1447" t="s">
        <v>467</v>
      </c>
      <c r="M125" s="78" t="s">
        <v>18</v>
      </c>
      <c r="N125" s="78"/>
      <c r="O125" s="78"/>
      <c r="P125" s="1530"/>
      <c r="Q125" s="1531"/>
    </row>
    <row r="126" spans="2:17" s="30" customFormat="1" ht="45">
      <c r="B126" s="78" t="s">
        <v>461</v>
      </c>
      <c r="C126" s="214" t="s">
        <v>462</v>
      </c>
      <c r="D126" s="215" t="s">
        <v>472</v>
      </c>
      <c r="E126" s="78">
        <v>34671273</v>
      </c>
      <c r="F126" s="78" t="s">
        <v>464</v>
      </c>
      <c r="G126" s="78" t="s">
        <v>465</v>
      </c>
      <c r="H126" s="216">
        <v>40967</v>
      </c>
      <c r="I126" s="91" t="s">
        <v>19</v>
      </c>
      <c r="J126" s="78" t="s">
        <v>458</v>
      </c>
      <c r="K126" s="91" t="s">
        <v>466</v>
      </c>
      <c r="L126" s="1447" t="s">
        <v>467</v>
      </c>
      <c r="M126" s="78" t="s">
        <v>18</v>
      </c>
      <c r="N126" s="78"/>
      <c r="O126" s="78"/>
      <c r="P126" s="1530"/>
      <c r="Q126" s="1531"/>
    </row>
    <row r="127" spans="2:17" s="30" customFormat="1" ht="30">
      <c r="B127" s="78" t="s">
        <v>461</v>
      </c>
      <c r="C127" s="214" t="s">
        <v>462</v>
      </c>
      <c r="D127" s="215" t="s">
        <v>473</v>
      </c>
      <c r="E127" s="78">
        <v>25597973</v>
      </c>
      <c r="F127" s="78" t="s">
        <v>469</v>
      </c>
      <c r="G127" s="78" t="s">
        <v>470</v>
      </c>
      <c r="H127" s="216">
        <v>41259</v>
      </c>
      <c r="I127" s="91" t="s">
        <v>19</v>
      </c>
      <c r="J127" s="78" t="s">
        <v>458</v>
      </c>
      <c r="K127" s="91" t="s">
        <v>471</v>
      </c>
      <c r="L127" s="1447" t="s">
        <v>467</v>
      </c>
      <c r="M127" s="78" t="s">
        <v>18</v>
      </c>
      <c r="N127" s="78"/>
      <c r="O127" s="78"/>
      <c r="P127" s="1530"/>
      <c r="Q127" s="1531"/>
    </row>
    <row r="128" spans="2:17" s="30" customFormat="1" ht="30">
      <c r="B128" s="78" t="s">
        <v>461</v>
      </c>
      <c r="C128" s="214" t="s">
        <v>462</v>
      </c>
      <c r="D128" s="215" t="s">
        <v>474</v>
      </c>
      <c r="E128" s="78">
        <v>29157617</v>
      </c>
      <c r="F128" s="78" t="s">
        <v>475</v>
      </c>
      <c r="G128" s="78" t="s">
        <v>476</v>
      </c>
      <c r="H128" s="216">
        <v>36042</v>
      </c>
      <c r="I128" s="78" t="s">
        <v>19</v>
      </c>
      <c r="J128" s="78" t="s">
        <v>458</v>
      </c>
      <c r="K128" s="91" t="s">
        <v>471</v>
      </c>
      <c r="L128" s="1447" t="s">
        <v>467</v>
      </c>
      <c r="M128" s="78" t="s">
        <v>18</v>
      </c>
      <c r="N128" s="78"/>
      <c r="O128" s="78"/>
      <c r="P128" s="1530"/>
      <c r="Q128" s="1531"/>
    </row>
    <row r="129" spans="2:17" s="30" customFormat="1" ht="45">
      <c r="B129" s="78" t="s">
        <v>461</v>
      </c>
      <c r="C129" s="214" t="s">
        <v>462</v>
      </c>
      <c r="D129" s="215" t="s">
        <v>477</v>
      </c>
      <c r="E129" s="78">
        <v>48600784</v>
      </c>
      <c r="F129" s="78" t="s">
        <v>464</v>
      </c>
      <c r="G129" s="78" t="s">
        <v>465</v>
      </c>
      <c r="H129" s="216">
        <v>41175</v>
      </c>
      <c r="I129" s="78" t="s">
        <v>19</v>
      </c>
      <c r="J129" s="78" t="s">
        <v>478</v>
      </c>
      <c r="K129" s="216" t="s">
        <v>479</v>
      </c>
      <c r="L129" s="1448" t="s">
        <v>480</v>
      </c>
      <c r="M129" s="78" t="s">
        <v>18</v>
      </c>
      <c r="N129" s="78"/>
      <c r="O129" s="78"/>
      <c r="P129" s="1530"/>
      <c r="Q129" s="1531"/>
    </row>
    <row r="130" spans="2:17" s="30" customFormat="1" ht="45">
      <c r="B130" s="78" t="s">
        <v>461</v>
      </c>
      <c r="C130" s="214" t="s">
        <v>462</v>
      </c>
      <c r="D130" s="215" t="s">
        <v>481</v>
      </c>
      <c r="E130" s="78">
        <v>1059907915</v>
      </c>
      <c r="F130" s="78" t="s">
        <v>464</v>
      </c>
      <c r="G130" s="78" t="s">
        <v>465</v>
      </c>
      <c r="H130" s="216">
        <v>40967</v>
      </c>
      <c r="I130" s="78" t="s">
        <v>19</v>
      </c>
      <c r="J130" s="78" t="s">
        <v>458</v>
      </c>
      <c r="K130" s="78" t="s">
        <v>466</v>
      </c>
      <c r="L130" s="1448" t="s">
        <v>467</v>
      </c>
      <c r="M130" s="78" t="s">
        <v>18</v>
      </c>
      <c r="N130" s="78"/>
      <c r="O130" s="78"/>
      <c r="P130" s="1530"/>
      <c r="Q130" s="1531"/>
    </row>
    <row r="131" spans="2:17" s="30" customFormat="1" ht="75">
      <c r="B131" s="78" t="s">
        <v>461</v>
      </c>
      <c r="C131" s="214" t="s">
        <v>462</v>
      </c>
      <c r="D131" s="215" t="s">
        <v>482</v>
      </c>
      <c r="E131" s="78">
        <v>25587439</v>
      </c>
      <c r="F131" s="78" t="s">
        <v>469</v>
      </c>
      <c r="G131" s="78" t="s">
        <v>470</v>
      </c>
      <c r="H131" s="216">
        <v>40026</v>
      </c>
      <c r="I131" s="78" t="s">
        <v>19</v>
      </c>
      <c r="J131" s="78" t="s">
        <v>483</v>
      </c>
      <c r="K131" s="78" t="s">
        <v>484</v>
      </c>
      <c r="L131" s="1448" t="s">
        <v>485</v>
      </c>
      <c r="M131" s="78" t="s">
        <v>18</v>
      </c>
      <c r="N131" s="78"/>
      <c r="O131" s="78"/>
      <c r="P131" s="1530"/>
      <c r="Q131" s="1531"/>
    </row>
    <row r="132" spans="2:17" s="30" customFormat="1" ht="45">
      <c r="B132" s="78" t="s">
        <v>486</v>
      </c>
      <c r="C132" s="214" t="s">
        <v>487</v>
      </c>
      <c r="D132" s="215" t="s">
        <v>488</v>
      </c>
      <c r="E132" s="78">
        <v>37008088</v>
      </c>
      <c r="F132" s="78" t="s">
        <v>464</v>
      </c>
      <c r="G132" s="78" t="s">
        <v>465</v>
      </c>
      <c r="H132" s="216">
        <v>40967</v>
      </c>
      <c r="I132" s="78" t="s">
        <v>19</v>
      </c>
      <c r="J132" s="78" t="s">
        <v>458</v>
      </c>
      <c r="K132" s="78" t="s">
        <v>466</v>
      </c>
      <c r="L132" s="1448" t="s">
        <v>467</v>
      </c>
      <c r="M132" s="78" t="s">
        <v>18</v>
      </c>
      <c r="N132" s="78" t="s">
        <v>19</v>
      </c>
      <c r="O132" s="78" t="s">
        <v>18</v>
      </c>
      <c r="P132" s="1530" t="s">
        <v>489</v>
      </c>
      <c r="Q132" s="1531"/>
    </row>
    <row r="133" spans="2:17" s="30" customFormat="1" ht="75">
      <c r="B133" s="78" t="s">
        <v>486</v>
      </c>
      <c r="C133" s="214" t="s">
        <v>487</v>
      </c>
      <c r="D133" s="215" t="s">
        <v>490</v>
      </c>
      <c r="E133" s="78">
        <v>34671543</v>
      </c>
      <c r="F133" s="78" t="s">
        <v>491</v>
      </c>
      <c r="G133" s="78" t="s">
        <v>470</v>
      </c>
      <c r="H133" s="216">
        <v>41259</v>
      </c>
      <c r="I133" s="78" t="s">
        <v>19</v>
      </c>
      <c r="J133" s="78" t="s">
        <v>483</v>
      </c>
      <c r="K133" s="78" t="s">
        <v>492</v>
      </c>
      <c r="L133" s="1448" t="s">
        <v>485</v>
      </c>
      <c r="M133" s="78" t="s">
        <v>18</v>
      </c>
      <c r="N133" s="78" t="s">
        <v>19</v>
      </c>
      <c r="O133" s="78" t="s">
        <v>18</v>
      </c>
      <c r="P133" s="1530" t="s">
        <v>489</v>
      </c>
      <c r="Q133" s="1531"/>
    </row>
    <row r="134" spans="2:17" s="30" customFormat="1" ht="45">
      <c r="B134" s="78" t="s">
        <v>486</v>
      </c>
      <c r="C134" s="214" t="s">
        <v>487</v>
      </c>
      <c r="D134" s="215" t="s">
        <v>493</v>
      </c>
      <c r="E134" s="78">
        <v>34671447</v>
      </c>
      <c r="F134" s="78" t="s">
        <v>491</v>
      </c>
      <c r="G134" s="78" t="s">
        <v>470</v>
      </c>
      <c r="H134" s="216">
        <v>41259</v>
      </c>
      <c r="I134" s="78" t="s">
        <v>19</v>
      </c>
      <c r="J134" s="78"/>
      <c r="K134" s="78"/>
      <c r="L134" s="1448"/>
      <c r="M134" s="78" t="s">
        <v>18</v>
      </c>
      <c r="N134" s="78" t="s">
        <v>19</v>
      </c>
      <c r="O134" s="78" t="s">
        <v>18</v>
      </c>
      <c r="P134" s="1530" t="s">
        <v>494</v>
      </c>
      <c r="Q134" s="1531"/>
    </row>
    <row r="135" spans="2:17" s="30" customFormat="1">
      <c r="B135" s="78" t="s">
        <v>495</v>
      </c>
      <c r="C135" s="214" t="s">
        <v>487</v>
      </c>
      <c r="D135" s="215" t="s">
        <v>496</v>
      </c>
      <c r="E135" s="78">
        <v>34672381</v>
      </c>
      <c r="F135" s="78" t="s">
        <v>497</v>
      </c>
      <c r="G135" s="78"/>
      <c r="H135" s="78"/>
      <c r="I135" s="78" t="s">
        <v>19</v>
      </c>
      <c r="J135" s="78"/>
      <c r="K135" s="78"/>
      <c r="L135" s="1448"/>
      <c r="M135" s="78" t="s">
        <v>18</v>
      </c>
      <c r="N135" s="78"/>
      <c r="O135" s="78"/>
      <c r="P135" s="1530"/>
      <c r="Q135" s="1531"/>
    </row>
    <row r="136" spans="2:17" s="30" customFormat="1" ht="60">
      <c r="B136" s="78" t="s">
        <v>495</v>
      </c>
      <c r="C136" s="214" t="s">
        <v>487</v>
      </c>
      <c r="D136" s="215" t="s">
        <v>498</v>
      </c>
      <c r="E136" s="78">
        <v>1059902581</v>
      </c>
      <c r="F136" s="78" t="s">
        <v>499</v>
      </c>
      <c r="G136" s="78" t="s">
        <v>154</v>
      </c>
      <c r="H136" s="216">
        <v>40903</v>
      </c>
      <c r="I136" s="78" t="s">
        <v>19</v>
      </c>
      <c r="J136" s="78" t="s">
        <v>458</v>
      </c>
      <c r="K136" s="78" t="s">
        <v>500</v>
      </c>
      <c r="L136" s="1448" t="s">
        <v>501</v>
      </c>
      <c r="M136" s="78" t="s">
        <v>18</v>
      </c>
      <c r="N136" s="78"/>
      <c r="O136" s="78"/>
      <c r="P136" s="1530"/>
      <c r="Q136" s="1531"/>
    </row>
    <row r="137" spans="2:17" s="30" customFormat="1" ht="45">
      <c r="B137" s="78" t="s">
        <v>495</v>
      </c>
      <c r="C137" s="214" t="s">
        <v>487</v>
      </c>
      <c r="D137" s="215" t="s">
        <v>502</v>
      </c>
      <c r="E137" s="78">
        <v>1151944676</v>
      </c>
      <c r="F137" s="78" t="s">
        <v>497</v>
      </c>
      <c r="G137" s="78" t="s">
        <v>503</v>
      </c>
      <c r="H137" s="216">
        <v>41874</v>
      </c>
      <c r="I137" s="78" t="s">
        <v>19</v>
      </c>
      <c r="J137" s="78" t="s">
        <v>504</v>
      </c>
      <c r="K137" s="78" t="s">
        <v>505</v>
      </c>
      <c r="L137" s="1448" t="s">
        <v>506</v>
      </c>
      <c r="M137" s="78" t="s">
        <v>18</v>
      </c>
      <c r="N137" s="78"/>
      <c r="O137" s="78"/>
      <c r="P137" s="1530"/>
      <c r="Q137" s="1531"/>
    </row>
    <row r="138" spans="2:17" s="30" customFormat="1" ht="45">
      <c r="B138" s="78" t="s">
        <v>507</v>
      </c>
      <c r="C138" s="214" t="s">
        <v>508</v>
      </c>
      <c r="D138" s="215" t="s">
        <v>509</v>
      </c>
      <c r="E138" s="78">
        <v>66927532</v>
      </c>
      <c r="F138" s="78" t="s">
        <v>464</v>
      </c>
      <c r="G138" s="78" t="s">
        <v>465</v>
      </c>
      <c r="H138" s="216">
        <v>41240</v>
      </c>
      <c r="I138" s="78" t="s">
        <v>19</v>
      </c>
      <c r="J138" s="78"/>
      <c r="K138" s="78"/>
      <c r="L138" s="1448"/>
      <c r="M138" s="78"/>
      <c r="N138" s="78"/>
      <c r="O138" s="78"/>
      <c r="P138" s="1530"/>
      <c r="Q138" s="1531"/>
    </row>
    <row r="139" spans="2:17" s="30" customFormat="1" ht="30">
      <c r="B139" s="78" t="s">
        <v>507</v>
      </c>
      <c r="C139" s="214" t="s">
        <v>508</v>
      </c>
      <c r="D139" s="215" t="s">
        <v>510</v>
      </c>
      <c r="E139" s="78">
        <v>10691914</v>
      </c>
      <c r="F139" s="78" t="s">
        <v>451</v>
      </c>
      <c r="G139" s="78" t="s">
        <v>278</v>
      </c>
      <c r="H139" s="216">
        <v>37916</v>
      </c>
      <c r="I139" s="78" t="s">
        <v>19</v>
      </c>
      <c r="J139" s="78" t="s">
        <v>511</v>
      </c>
      <c r="K139" s="78" t="s">
        <v>512</v>
      </c>
      <c r="L139" s="1448" t="s">
        <v>455</v>
      </c>
      <c r="M139" s="78" t="s">
        <v>18</v>
      </c>
      <c r="N139" s="78"/>
      <c r="O139" s="78"/>
      <c r="P139" s="1530"/>
      <c r="Q139" s="1531"/>
    </row>
    <row r="141" spans="2:17" ht="15.75" thickBot="1"/>
    <row r="142" spans="2:17" ht="54" customHeight="1">
      <c r="B142" s="1283" t="s">
        <v>17</v>
      </c>
      <c r="C142" s="1283" t="s">
        <v>157</v>
      </c>
      <c r="D142" s="1309" t="s">
        <v>158</v>
      </c>
      <c r="E142" s="1283" t="s">
        <v>28</v>
      </c>
      <c r="F142" s="25" t="s">
        <v>228</v>
      </c>
      <c r="G142" s="26"/>
    </row>
    <row r="143" spans="2:17" ht="120.75" customHeight="1">
      <c r="B143" s="1610" t="s">
        <v>229</v>
      </c>
      <c r="C143" s="220" t="s">
        <v>230</v>
      </c>
      <c r="D143" s="1256">
        <v>25</v>
      </c>
      <c r="E143" s="1256">
        <v>0</v>
      </c>
      <c r="F143" s="1541">
        <f>+E143+E144+E145</f>
        <v>0</v>
      </c>
      <c r="G143" s="27"/>
    </row>
    <row r="144" spans="2:17" ht="144" customHeight="1">
      <c r="B144" s="1611"/>
      <c r="C144" s="220" t="s">
        <v>231</v>
      </c>
      <c r="D144" s="1262">
        <v>25</v>
      </c>
      <c r="E144" s="1256">
        <v>0</v>
      </c>
      <c r="F144" s="1542"/>
      <c r="G144" s="2092"/>
      <c r="H144" s="2093"/>
      <c r="I144" s="2093"/>
      <c r="J144" s="2093"/>
      <c r="K144" s="2093"/>
    </row>
    <row r="145" spans="2:7" ht="105.75" customHeight="1">
      <c r="B145" s="1612"/>
      <c r="C145" s="220" t="s">
        <v>232</v>
      </c>
      <c r="D145" s="1256">
        <v>10</v>
      </c>
      <c r="E145" s="1256">
        <v>0</v>
      </c>
      <c r="F145" s="1543"/>
      <c r="G145" s="27"/>
    </row>
    <row r="146" spans="2:7">
      <c r="C146" s="57"/>
    </row>
    <row r="149" spans="2:7">
      <c r="B149" s="8" t="s">
        <v>233</v>
      </c>
    </row>
    <row r="152" spans="2:7">
      <c r="B152" s="1309" t="s">
        <v>17</v>
      </c>
      <c r="C152" s="1309" t="s">
        <v>27</v>
      </c>
      <c r="D152" s="1283" t="s">
        <v>28</v>
      </c>
      <c r="E152" s="1283" t="s">
        <v>29</v>
      </c>
    </row>
    <row r="153" spans="2:7" ht="30">
      <c r="B153" s="1302" t="s">
        <v>236</v>
      </c>
      <c r="C153" s="1262">
        <v>40</v>
      </c>
      <c r="D153" s="1256">
        <f>+E112</f>
        <v>0</v>
      </c>
      <c r="E153" s="1519">
        <f>+D153+D154</f>
        <v>0</v>
      </c>
    </row>
    <row r="154" spans="2:7" ht="45">
      <c r="B154" s="1302" t="s">
        <v>237</v>
      </c>
      <c r="C154" s="1262">
        <v>60</v>
      </c>
      <c r="D154" s="1256">
        <f>+F143</f>
        <v>0</v>
      </c>
      <c r="E154" s="1520"/>
    </row>
  </sheetData>
  <mergeCells count="55">
    <mergeCell ref="B143:B145"/>
    <mergeCell ref="F143:F145"/>
    <mergeCell ref="G144:K144"/>
    <mergeCell ref="E153:E154"/>
    <mergeCell ref="P134:Q134"/>
    <mergeCell ref="P135:Q135"/>
    <mergeCell ref="P136:Q136"/>
    <mergeCell ref="P137:Q137"/>
    <mergeCell ref="P138:Q138"/>
    <mergeCell ref="P139:Q139"/>
    <mergeCell ref="P133:Q133"/>
    <mergeCell ref="P122:Q122"/>
    <mergeCell ref="P123:Q123"/>
    <mergeCell ref="P124:Q124"/>
    <mergeCell ref="P125:Q125"/>
    <mergeCell ref="P126:Q126"/>
    <mergeCell ref="P127:Q127"/>
    <mergeCell ref="P128:Q128"/>
    <mergeCell ref="P129:Q129"/>
    <mergeCell ref="P130:Q130"/>
    <mergeCell ref="P131:Q131"/>
    <mergeCell ref="P132:Q132"/>
    <mergeCell ref="P121:Q121"/>
    <mergeCell ref="P84:Q84"/>
    <mergeCell ref="B86:N86"/>
    <mergeCell ref="D89:E89"/>
    <mergeCell ref="D90:E90"/>
    <mergeCell ref="B93:P93"/>
    <mergeCell ref="B96:N96"/>
    <mergeCell ref="E112:E114"/>
    <mergeCell ref="B117:N117"/>
    <mergeCell ref="J119:L119"/>
    <mergeCell ref="P119:Q119"/>
    <mergeCell ref="P120:Q120"/>
    <mergeCell ref="J83:L83"/>
    <mergeCell ref="P83:Q83"/>
    <mergeCell ref="C10:E10"/>
    <mergeCell ref="B14:C15"/>
    <mergeCell ref="B16:C16"/>
    <mergeCell ref="E34:E35"/>
    <mergeCell ref="M37:N37"/>
    <mergeCell ref="B64:B65"/>
    <mergeCell ref="C64:C65"/>
    <mergeCell ref="D64:E64"/>
    <mergeCell ref="C68:N68"/>
    <mergeCell ref="B70:N70"/>
    <mergeCell ref="O73:P73"/>
    <mergeCell ref="O74:P74"/>
    <mergeCell ref="B80:N80"/>
    <mergeCell ref="C9:N9"/>
    <mergeCell ref="B2:P2"/>
    <mergeCell ref="B4:P4"/>
    <mergeCell ref="C6:N6"/>
    <mergeCell ref="C7:N7"/>
    <mergeCell ref="C8:N8"/>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 right="0.7" top="0.75" bottom="0.75" header="0.3" footer="0.3"/>
  <pageSetup orientation="portrait" horizontalDpi="4294967295" verticalDpi="4294967295"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8"/>
  <sheetViews>
    <sheetView topLeftCell="E79" zoomScale="62" zoomScaleNormal="62" workbookViewId="0">
      <selection activeCell="L45" sqref="L45"/>
    </sheetView>
  </sheetViews>
  <sheetFormatPr baseColWidth="10" defaultRowHeight="15"/>
  <cols>
    <col min="1" max="1" width="3.140625" style="236" bestFit="1" customWidth="1"/>
    <col min="2" max="2" width="62.28515625" style="236" customWidth="1"/>
    <col min="3" max="3" width="31.140625" style="236" customWidth="1"/>
    <col min="4" max="4" width="26.7109375" style="236" customWidth="1"/>
    <col min="5" max="5" width="25" style="236" customWidth="1"/>
    <col min="6" max="7" width="29.7109375" style="236" customWidth="1"/>
    <col min="8" max="8" width="16.140625" style="236" customWidth="1"/>
    <col min="9" max="9" width="14.85546875"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28.85546875" style="236" customWidth="1"/>
    <col min="18" max="18" width="44" style="236" customWidth="1"/>
    <col min="19" max="19" width="42.28515625" style="236" customWidth="1"/>
    <col min="20"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2</v>
      </c>
      <c r="C6" s="1762" t="s">
        <v>1078</v>
      </c>
      <c r="D6" s="1762"/>
      <c r="E6" s="1762"/>
      <c r="F6" s="1762"/>
      <c r="G6" s="1762"/>
      <c r="H6" s="1762"/>
      <c r="I6" s="1762"/>
      <c r="J6" s="1762"/>
      <c r="K6" s="1762"/>
      <c r="L6" s="1762"/>
      <c r="M6" s="1762"/>
      <c r="N6" s="1763"/>
    </row>
    <row r="7" spans="2:16" ht="16.5" thickBot="1">
      <c r="B7" s="313" t="s">
        <v>4</v>
      </c>
      <c r="C7" s="1762" t="s">
        <v>514</v>
      </c>
      <c r="D7" s="1762"/>
      <c r="E7" s="1762"/>
      <c r="F7" s="1762"/>
      <c r="G7" s="1762"/>
      <c r="H7" s="1762"/>
      <c r="I7" s="1762"/>
      <c r="J7" s="1762"/>
      <c r="K7" s="1762"/>
      <c r="L7" s="1762"/>
      <c r="M7" s="1762"/>
      <c r="N7" s="1763"/>
    </row>
    <row r="8" spans="2:16" ht="16.5" thickBot="1">
      <c r="B8" s="313" t="s">
        <v>6</v>
      </c>
      <c r="C8" s="1762" t="s">
        <v>514</v>
      </c>
      <c r="D8" s="1762"/>
      <c r="E8" s="1762"/>
      <c r="F8" s="1762"/>
      <c r="G8" s="1762"/>
      <c r="H8" s="1762"/>
      <c r="I8" s="1762"/>
      <c r="J8" s="1762"/>
      <c r="K8" s="1762"/>
      <c r="L8" s="1762"/>
      <c r="M8" s="1762"/>
      <c r="N8" s="1763"/>
    </row>
    <row r="9" spans="2:16" ht="16.5" thickBot="1">
      <c r="B9" s="313" t="s">
        <v>7</v>
      </c>
      <c r="C9" s="1762" t="s">
        <v>514</v>
      </c>
      <c r="D9" s="1762"/>
      <c r="E9" s="1762"/>
      <c r="F9" s="1762"/>
      <c r="G9" s="1762"/>
      <c r="H9" s="1762"/>
      <c r="I9" s="1762"/>
      <c r="J9" s="1762"/>
      <c r="K9" s="1762"/>
      <c r="L9" s="1762"/>
      <c r="M9" s="1762"/>
      <c r="N9" s="1763"/>
    </row>
    <row r="10" spans="2:16" ht="16.5" thickBot="1">
      <c r="B10" s="313" t="s">
        <v>1079</v>
      </c>
      <c r="C10" s="1514">
        <v>28</v>
      </c>
      <c r="D10" s="1514"/>
      <c r="E10" s="1515"/>
      <c r="F10" s="239"/>
      <c r="G10" s="239"/>
      <c r="H10" s="239"/>
      <c r="I10" s="239"/>
      <c r="J10" s="239"/>
      <c r="K10" s="239"/>
      <c r="L10" s="239"/>
      <c r="M10" s="239"/>
      <c r="N10" s="240"/>
    </row>
    <row r="11" spans="2:16" ht="16.5" thickBot="1">
      <c r="B11" s="314" t="s">
        <v>8</v>
      </c>
      <c r="C11" s="242">
        <v>41989</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c r="B14" s="1764" t="s">
        <v>9</v>
      </c>
      <c r="C14" s="1764"/>
      <c r="D14" s="1314" t="s">
        <v>10</v>
      </c>
      <c r="E14" s="1314" t="s">
        <v>11</v>
      </c>
      <c r="F14" s="1314" t="s">
        <v>12</v>
      </c>
      <c r="G14" s="315"/>
      <c r="I14" s="250"/>
      <c r="J14" s="250"/>
      <c r="K14" s="250"/>
      <c r="L14" s="250"/>
      <c r="M14" s="250"/>
      <c r="N14" s="1289"/>
    </row>
    <row r="15" spans="2:16">
      <c r="B15" s="1764"/>
      <c r="C15" s="1764"/>
      <c r="D15" s="1314">
        <v>28</v>
      </c>
      <c r="E15" s="251">
        <v>2088281000</v>
      </c>
      <c r="F15" s="221">
        <v>1000</v>
      </c>
      <c r="G15" s="316"/>
      <c r="I15" s="252"/>
      <c r="J15" s="252"/>
      <c r="K15" s="252"/>
      <c r="L15" s="252"/>
      <c r="M15" s="252"/>
      <c r="N15" s="1289"/>
    </row>
    <row r="16" spans="2:16">
      <c r="B16" s="1764"/>
      <c r="C16" s="1764"/>
      <c r="D16" s="1314"/>
      <c r="E16" s="251"/>
      <c r="F16" s="221"/>
      <c r="G16" s="316"/>
      <c r="I16" s="252"/>
      <c r="J16" s="252"/>
      <c r="K16" s="252"/>
      <c r="L16" s="252"/>
      <c r="M16" s="252"/>
      <c r="N16" s="1289"/>
    </row>
    <row r="17" spans="1:14">
      <c r="B17" s="1764"/>
      <c r="C17" s="1764"/>
      <c r="D17" s="1314"/>
      <c r="E17" s="251"/>
      <c r="F17" s="221"/>
      <c r="G17" s="316"/>
      <c r="I17" s="252"/>
      <c r="J17" s="252"/>
      <c r="K17" s="252"/>
      <c r="L17" s="252"/>
      <c r="M17" s="252"/>
      <c r="N17" s="1289"/>
    </row>
    <row r="18" spans="1:14">
      <c r="B18" s="1764"/>
      <c r="C18" s="1764"/>
      <c r="D18" s="1314"/>
      <c r="E18" s="317"/>
      <c r="F18" s="221"/>
      <c r="G18" s="316"/>
      <c r="H18" s="253"/>
      <c r="I18" s="252"/>
      <c r="J18" s="252"/>
      <c r="K18" s="252"/>
      <c r="L18" s="252"/>
      <c r="M18" s="252"/>
      <c r="N18" s="254"/>
    </row>
    <row r="19" spans="1:14">
      <c r="B19" s="1764"/>
      <c r="C19" s="1764"/>
      <c r="D19" s="1314"/>
      <c r="E19" s="317"/>
      <c r="F19" s="221"/>
      <c r="G19" s="316"/>
      <c r="H19" s="253"/>
      <c r="I19" s="318"/>
      <c r="J19" s="318"/>
      <c r="K19" s="318"/>
      <c r="L19" s="318"/>
      <c r="M19" s="318"/>
      <c r="N19" s="254"/>
    </row>
    <row r="20" spans="1:14">
      <c r="B20" s="1764"/>
      <c r="C20" s="1764"/>
      <c r="D20" s="1314"/>
      <c r="E20" s="317"/>
      <c r="F20" s="221"/>
      <c r="G20" s="316"/>
      <c r="H20" s="253"/>
      <c r="I20" s="248"/>
      <c r="J20" s="248"/>
      <c r="K20" s="248"/>
      <c r="L20" s="248"/>
      <c r="M20" s="248"/>
      <c r="N20" s="254"/>
    </row>
    <row r="21" spans="1:14">
      <c r="B21" s="1764"/>
      <c r="C21" s="1764"/>
      <c r="D21" s="1314"/>
      <c r="E21" s="317"/>
      <c r="F21" s="221"/>
      <c r="G21" s="316"/>
      <c r="H21" s="253"/>
      <c r="I21" s="248"/>
      <c r="J21" s="248"/>
      <c r="K21" s="248"/>
      <c r="L21" s="248"/>
      <c r="M21" s="248"/>
      <c r="N21" s="254"/>
    </row>
    <row r="22" spans="1:14" ht="15.75" thickBot="1">
      <c r="B22" s="1765" t="s">
        <v>13</v>
      </c>
      <c r="C22" s="1766"/>
      <c r="D22" s="1314"/>
      <c r="E22" s="251">
        <f>E15</f>
        <v>2088281000</v>
      </c>
      <c r="F22" s="221">
        <f>F15</f>
        <v>1000</v>
      </c>
      <c r="G22" s="316"/>
      <c r="H22" s="253"/>
      <c r="I22" s="248"/>
      <c r="J22" s="248"/>
      <c r="K22" s="248"/>
      <c r="L22" s="248"/>
      <c r="M22" s="248"/>
      <c r="N22" s="254"/>
    </row>
    <row r="23" spans="1:14" ht="45.75" thickBot="1">
      <c r="A23" s="255"/>
      <c r="B23" s="256" t="s">
        <v>14</v>
      </c>
      <c r="C23" s="256" t="s">
        <v>15</v>
      </c>
      <c r="E23" s="250"/>
      <c r="F23" s="250"/>
      <c r="G23" s="250"/>
      <c r="H23" s="250"/>
      <c r="I23" s="257"/>
      <c r="J23" s="257"/>
      <c r="K23" s="257"/>
      <c r="L23" s="257"/>
      <c r="M23" s="257"/>
    </row>
    <row r="24" spans="1:14" ht="15.75" thickBot="1">
      <c r="A24" s="258"/>
      <c r="C24" s="319">
        <f>+F22*0.8</f>
        <v>800</v>
      </c>
      <c r="D24" s="320"/>
      <c r="E24" s="321">
        <f>E22</f>
        <v>2088281000</v>
      </c>
      <c r="F24" s="7"/>
      <c r="G24" s="7"/>
      <c r="H24" s="7"/>
      <c r="I24" s="260"/>
      <c r="J24" s="260"/>
      <c r="K24" s="260"/>
      <c r="L24" s="260"/>
      <c r="M24" s="260"/>
    </row>
    <row r="25" spans="1:14">
      <c r="A25" s="1333"/>
      <c r="C25" s="262"/>
      <c r="D25" s="252"/>
      <c r="E25" s="263"/>
      <c r="F25" s="7"/>
      <c r="G25" s="7"/>
      <c r="H25" s="7"/>
      <c r="I25" s="260"/>
      <c r="J25" s="260"/>
      <c r="K25" s="260"/>
      <c r="L25" s="260"/>
      <c r="M25" s="260"/>
    </row>
    <row r="26" spans="1:14">
      <c r="A26" s="1333"/>
      <c r="C26" s="262"/>
      <c r="D26" s="252"/>
      <c r="E26" s="263"/>
      <c r="F26" s="7"/>
      <c r="G26" s="7"/>
      <c r="H26" s="7"/>
      <c r="I26" s="260"/>
      <c r="J26" s="260"/>
      <c r="K26" s="260"/>
      <c r="L26" s="260"/>
      <c r="M26" s="260"/>
    </row>
    <row r="27" spans="1:14">
      <c r="A27" s="1333"/>
      <c r="B27" s="8" t="s">
        <v>16</v>
      </c>
      <c r="C27"/>
      <c r="D27"/>
      <c r="E27"/>
      <c r="F27"/>
      <c r="G27"/>
      <c r="H27"/>
      <c r="I27" s="248"/>
      <c r="J27" s="248"/>
      <c r="K27" s="248"/>
      <c r="L27" s="248"/>
      <c r="M27" s="248"/>
      <c r="N27" s="1289"/>
    </row>
    <row r="28" spans="1:14">
      <c r="A28" s="1333"/>
      <c r="B28"/>
      <c r="C28"/>
      <c r="D28"/>
      <c r="E28"/>
      <c r="F28"/>
      <c r="G28"/>
      <c r="H28"/>
      <c r="I28" s="248"/>
      <c r="J28" s="248"/>
      <c r="K28" s="248"/>
      <c r="L28" s="248"/>
      <c r="M28" s="248"/>
      <c r="N28" s="1289"/>
    </row>
    <row r="29" spans="1:14">
      <c r="A29" s="1333"/>
      <c r="B29" s="264" t="s">
        <v>17</v>
      </c>
      <c r="C29" s="264" t="s">
        <v>18</v>
      </c>
      <c r="D29" s="264" t="s">
        <v>19</v>
      </c>
      <c r="E29"/>
      <c r="F29"/>
      <c r="G29"/>
      <c r="H29"/>
      <c r="I29" s="248"/>
      <c r="J29" s="248"/>
      <c r="K29" s="248"/>
      <c r="L29" s="248"/>
      <c r="M29" s="248"/>
      <c r="N29" s="1289"/>
    </row>
    <row r="30" spans="1:14">
      <c r="A30" s="1333"/>
      <c r="B30" s="265" t="s">
        <v>20</v>
      </c>
      <c r="C30" s="1371" t="s">
        <v>21</v>
      </c>
      <c r="D30" s="1271"/>
      <c r="E30"/>
      <c r="F30"/>
      <c r="G30"/>
      <c r="H30"/>
      <c r="I30" s="248"/>
      <c r="J30" s="248"/>
      <c r="K30" s="248"/>
      <c r="L30" s="248"/>
      <c r="M30" s="248"/>
      <c r="N30" s="1289"/>
    </row>
    <row r="31" spans="1:14">
      <c r="A31" s="1333"/>
      <c r="B31" s="265" t="s">
        <v>22</v>
      </c>
      <c r="C31" s="1371"/>
      <c r="D31" s="1371" t="s">
        <v>21</v>
      </c>
      <c r="E31"/>
      <c r="F31"/>
      <c r="G31"/>
      <c r="H31"/>
      <c r="I31" s="248"/>
      <c r="J31" s="248"/>
      <c r="K31" s="248"/>
      <c r="L31" s="248"/>
      <c r="M31" s="248"/>
      <c r="N31" s="1289"/>
    </row>
    <row r="32" spans="1:14">
      <c r="A32" s="1333"/>
      <c r="B32" s="265" t="s">
        <v>23</v>
      </c>
      <c r="C32" s="1371" t="s">
        <v>21</v>
      </c>
      <c r="D32" s="1371"/>
      <c r="E32"/>
      <c r="F32"/>
      <c r="G32"/>
      <c r="H32"/>
      <c r="I32" s="248"/>
      <c r="J32" s="248"/>
      <c r="K32" s="248"/>
      <c r="L32" s="248"/>
      <c r="M32" s="248"/>
      <c r="N32" s="1289"/>
    </row>
    <row r="33" spans="1:17">
      <c r="A33" s="1333"/>
      <c r="B33" s="265" t="s">
        <v>24</v>
      </c>
      <c r="C33" s="1371"/>
      <c r="D33" s="1371" t="s">
        <v>21</v>
      </c>
      <c r="E33"/>
      <c r="F33"/>
      <c r="G33"/>
      <c r="H33"/>
      <c r="I33" s="248"/>
      <c r="J33" s="248"/>
      <c r="K33" s="248"/>
      <c r="L33" s="248"/>
      <c r="M33" s="248"/>
      <c r="N33" s="1289"/>
    </row>
    <row r="34" spans="1:17">
      <c r="A34" s="1333"/>
      <c r="B34" s="266" t="s">
        <v>240</v>
      </c>
      <c r="C34" s="267" t="s">
        <v>21</v>
      </c>
      <c r="D34" s="267"/>
      <c r="E34"/>
      <c r="F34"/>
      <c r="G34"/>
      <c r="H34"/>
      <c r="I34" s="248"/>
      <c r="J34" s="248"/>
      <c r="K34" s="248"/>
      <c r="L34" s="248"/>
      <c r="M34" s="248"/>
      <c r="N34" s="1289"/>
    </row>
    <row r="35" spans="1:17">
      <c r="A35" s="1333"/>
      <c r="B35"/>
      <c r="C35"/>
      <c r="D35"/>
      <c r="E35"/>
      <c r="F35"/>
      <c r="G35"/>
      <c r="H35"/>
      <c r="I35" s="248"/>
      <c r="J35" s="248"/>
      <c r="K35" s="248"/>
      <c r="L35" s="248"/>
      <c r="M35" s="248"/>
      <c r="N35" s="1289"/>
    </row>
    <row r="36" spans="1:17">
      <c r="A36" s="1333"/>
      <c r="B36" s="8" t="s">
        <v>26</v>
      </c>
      <c r="C36"/>
      <c r="D36"/>
      <c r="E36"/>
      <c r="F36"/>
      <c r="G36"/>
      <c r="H36"/>
      <c r="I36" s="248"/>
      <c r="J36" s="248"/>
      <c r="K36" s="248"/>
      <c r="L36" s="248"/>
      <c r="M36" s="248"/>
      <c r="N36" s="1289"/>
    </row>
    <row r="37" spans="1:17">
      <c r="A37" s="1333"/>
      <c r="B37"/>
      <c r="C37"/>
      <c r="D37"/>
      <c r="E37"/>
      <c r="F37"/>
      <c r="G37"/>
      <c r="H37"/>
      <c r="I37" s="248"/>
      <c r="J37" s="248"/>
      <c r="K37" s="248"/>
      <c r="L37" s="248"/>
      <c r="M37" s="248"/>
      <c r="N37" s="1289"/>
    </row>
    <row r="38" spans="1:17">
      <c r="A38" s="1333"/>
      <c r="B38"/>
      <c r="C38"/>
      <c r="D38"/>
      <c r="E38"/>
      <c r="F38"/>
      <c r="G38"/>
      <c r="H38"/>
      <c r="I38" s="248"/>
      <c r="J38" s="248"/>
      <c r="K38" s="248"/>
      <c r="L38" s="248"/>
      <c r="M38" s="248"/>
      <c r="N38" s="1289"/>
    </row>
    <row r="39" spans="1:17">
      <c r="A39" s="1333"/>
      <c r="B39" s="264" t="s">
        <v>17</v>
      </c>
      <c r="C39" s="264" t="s">
        <v>27</v>
      </c>
      <c r="D39" s="1283" t="s">
        <v>28</v>
      </c>
      <c r="E39" s="1283" t="s">
        <v>29</v>
      </c>
      <c r="F39"/>
      <c r="G39"/>
      <c r="H39"/>
      <c r="I39" s="248"/>
      <c r="J39" s="248"/>
      <c r="K39" s="248"/>
      <c r="L39" s="248"/>
      <c r="M39" s="248"/>
      <c r="N39" s="1289"/>
    </row>
    <row r="40" spans="1:17" ht="42" customHeight="1">
      <c r="A40" s="1333"/>
      <c r="B40" s="269" t="s">
        <v>30</v>
      </c>
      <c r="C40" s="270">
        <v>40</v>
      </c>
      <c r="D40" s="1271">
        <v>40</v>
      </c>
      <c r="E40" s="1560">
        <f>+D40+D41</f>
        <v>40</v>
      </c>
      <c r="F40"/>
      <c r="G40"/>
      <c r="H40"/>
      <c r="I40" s="248"/>
      <c r="J40" s="248"/>
      <c r="K40" s="248"/>
      <c r="L40" s="248"/>
      <c r="M40" s="248"/>
      <c r="N40" s="1289"/>
    </row>
    <row r="41" spans="1:17" ht="57">
      <c r="A41" s="1333"/>
      <c r="B41" s="269" t="s">
        <v>31</v>
      </c>
      <c r="C41" s="270">
        <v>60</v>
      </c>
      <c r="D41" s="1271">
        <f>+F157</f>
        <v>0</v>
      </c>
      <c r="E41" s="1562"/>
      <c r="F41"/>
      <c r="G41"/>
      <c r="H41"/>
      <c r="I41" s="248"/>
      <c r="J41" s="248"/>
      <c r="K41" s="248"/>
      <c r="L41" s="248"/>
      <c r="M41" s="248"/>
      <c r="N41" s="1289"/>
    </row>
    <row r="42" spans="1:17">
      <c r="A42" s="1333"/>
      <c r="C42" s="262"/>
      <c r="D42" s="252"/>
      <c r="E42" s="263"/>
      <c r="F42" s="7"/>
      <c r="G42" s="7"/>
      <c r="H42" s="7"/>
      <c r="I42" s="260"/>
      <c r="J42" s="260"/>
      <c r="K42" s="260"/>
      <c r="L42" s="260"/>
      <c r="M42" s="260"/>
    </row>
    <row r="43" spans="1:17">
      <c r="A43" s="1333"/>
      <c r="C43" s="262"/>
      <c r="D43" s="252"/>
      <c r="E43" s="263"/>
      <c r="F43" s="7"/>
      <c r="G43" s="7"/>
      <c r="H43" s="7"/>
      <c r="I43" s="260"/>
      <c r="J43" s="260"/>
      <c r="K43" s="260"/>
      <c r="L43" s="260"/>
      <c r="M43" s="260"/>
    </row>
    <row r="44" spans="1:17">
      <c r="A44" s="1333"/>
      <c r="C44" s="262"/>
      <c r="D44" s="252"/>
      <c r="E44" s="263"/>
      <c r="F44" s="7"/>
      <c r="G44" s="7"/>
      <c r="H44" s="7"/>
      <c r="I44" s="260"/>
      <c r="J44" s="260"/>
      <c r="K44" s="260"/>
      <c r="L44" s="260"/>
      <c r="M44" s="260"/>
    </row>
    <row r="45" spans="1:17" ht="15.75" thickBot="1">
      <c r="M45" s="1521"/>
      <c r="N45" s="1521"/>
    </row>
    <row r="46" spans="1:17">
      <c r="B46" s="8" t="s">
        <v>1080</v>
      </c>
      <c r="M46" s="10"/>
      <c r="N46" s="10"/>
    </row>
    <row r="47" spans="1:17" ht="15.75" thickBot="1">
      <c r="M47" s="10"/>
      <c r="N47" s="10"/>
    </row>
    <row r="48" spans="1:17" s="248" customFormat="1" ht="60">
      <c r="B48" s="11" t="s">
        <v>33</v>
      </c>
      <c r="C48" s="11" t="s">
        <v>34</v>
      </c>
      <c r="D48" s="11" t="s">
        <v>35</v>
      </c>
      <c r="E48" s="11" t="s">
        <v>36</v>
      </c>
      <c r="F48" s="11" t="s">
        <v>37</v>
      </c>
      <c r="G48" s="11" t="s">
        <v>38</v>
      </c>
      <c r="H48" s="11" t="s">
        <v>39</v>
      </c>
      <c r="I48" s="11" t="s">
        <v>40</v>
      </c>
      <c r="J48" s="11" t="s">
        <v>41</v>
      </c>
      <c r="K48" s="11" t="s">
        <v>42</v>
      </c>
      <c r="L48" s="11" t="s">
        <v>43</v>
      </c>
      <c r="M48" s="12" t="s">
        <v>44</v>
      </c>
      <c r="N48" s="11" t="s">
        <v>45</v>
      </c>
      <c r="O48" s="11" t="s">
        <v>46</v>
      </c>
      <c r="P48" s="13" t="s">
        <v>47</v>
      </c>
      <c r="Q48" s="13" t="s">
        <v>48</v>
      </c>
    </row>
    <row r="49" spans="1:26" s="1452" customFormat="1" ht="330.75">
      <c r="A49" s="1449">
        <v>1</v>
      </c>
      <c r="B49" s="1161" t="s">
        <v>1078</v>
      </c>
      <c r="C49" s="1161" t="s">
        <v>1078</v>
      </c>
      <c r="D49" s="1161" t="s">
        <v>1081</v>
      </c>
      <c r="E49" s="1161" t="s">
        <v>1082</v>
      </c>
      <c r="F49" s="522" t="s">
        <v>1083</v>
      </c>
      <c r="G49" s="1178" t="s">
        <v>51</v>
      </c>
      <c r="H49" s="1163">
        <v>41206</v>
      </c>
      <c r="I49" s="1163">
        <v>41274</v>
      </c>
      <c r="J49" s="1164" t="s">
        <v>19</v>
      </c>
      <c r="K49" s="1450">
        <f>(DAYS360(H49,I49)-6)/30</f>
        <v>2.0333333333333332</v>
      </c>
      <c r="L49" s="1450">
        <v>0</v>
      </c>
      <c r="M49" s="1180">
        <v>160</v>
      </c>
      <c r="N49" s="1180" t="s">
        <v>51</v>
      </c>
      <c r="O49" s="1168">
        <v>105550080</v>
      </c>
      <c r="P49" s="1168">
        <v>106</v>
      </c>
      <c r="Q49" s="2094" t="s">
        <v>1084</v>
      </c>
      <c r="R49" s="1451"/>
      <c r="S49" s="1451"/>
      <c r="T49" s="1451"/>
      <c r="U49" s="1451"/>
      <c r="V49" s="1451"/>
      <c r="W49" s="1451"/>
      <c r="X49" s="1451"/>
      <c r="Y49" s="1451"/>
      <c r="Z49" s="1451"/>
    </row>
    <row r="50" spans="1:26" s="1452" customFormat="1" ht="220.5">
      <c r="A50" s="1449">
        <f>+A49+1</f>
        <v>2</v>
      </c>
      <c r="B50" s="1161" t="s">
        <v>1078</v>
      </c>
      <c r="C50" s="1161" t="s">
        <v>1078</v>
      </c>
      <c r="D50" s="1161" t="s">
        <v>1081</v>
      </c>
      <c r="E50" s="1161" t="s">
        <v>1085</v>
      </c>
      <c r="F50" s="522" t="s">
        <v>1086</v>
      </c>
      <c r="G50" s="1178" t="s">
        <v>51</v>
      </c>
      <c r="H50" s="1163">
        <v>40907</v>
      </c>
      <c r="I50" s="1163">
        <v>41943</v>
      </c>
      <c r="J50" s="1164" t="s">
        <v>19</v>
      </c>
      <c r="K50" s="1450">
        <f>(DAYS360(H50,I50))/30-11</f>
        <v>23</v>
      </c>
      <c r="L50" s="1450">
        <v>11</v>
      </c>
      <c r="M50" s="1180">
        <v>57</v>
      </c>
      <c r="N50" s="1180" t="s">
        <v>51</v>
      </c>
      <c r="O50" s="1168">
        <v>2235846986</v>
      </c>
      <c r="P50" s="1168">
        <v>107</v>
      </c>
      <c r="Q50" s="2095"/>
      <c r="R50" s="1451"/>
      <c r="S50" s="1451"/>
      <c r="T50" s="1451"/>
      <c r="U50" s="1451"/>
      <c r="V50" s="1451"/>
      <c r="W50" s="1451"/>
      <c r="X50" s="1451"/>
      <c r="Y50" s="1451"/>
      <c r="Z50" s="1451"/>
    </row>
    <row r="51" spans="1:26" s="1263" customFormat="1">
      <c r="A51" s="1311"/>
      <c r="B51" s="17" t="s">
        <v>29</v>
      </c>
      <c r="C51" s="16"/>
      <c r="D51" s="15"/>
      <c r="E51" s="15"/>
      <c r="F51" s="16"/>
      <c r="G51" s="16"/>
      <c r="H51" s="16"/>
      <c r="I51" s="100"/>
      <c r="J51" s="103"/>
      <c r="K51" s="109">
        <f>SUM(K49:K50)</f>
        <v>25.033333333333331</v>
      </c>
      <c r="L51" s="109">
        <f>SUM(L49:L50)</f>
        <v>11</v>
      </c>
      <c r="M51" s="1453">
        <f>SUM(M49:M50)</f>
        <v>217</v>
      </c>
      <c r="N51" s="109">
        <f>SUM(N49:N50)</f>
        <v>0</v>
      </c>
      <c r="O51" s="106"/>
      <c r="P51" s="106"/>
      <c r="Q51" s="18"/>
    </row>
    <row r="52" spans="1:26" s="284" customFormat="1">
      <c r="E52" s="285"/>
    </row>
    <row r="53" spans="1:26" s="284" customFormat="1">
      <c r="B53" s="1550" t="s">
        <v>57</v>
      </c>
      <c r="C53" s="1550" t="s">
        <v>58</v>
      </c>
      <c r="D53" s="1552" t="s">
        <v>59</v>
      </c>
      <c r="E53" s="1552"/>
    </row>
    <row r="54" spans="1:26" s="284" customFormat="1">
      <c r="B54" s="1551"/>
      <c r="C54" s="1551"/>
      <c r="D54" s="1276" t="s">
        <v>60</v>
      </c>
      <c r="E54" s="325" t="s">
        <v>61</v>
      </c>
    </row>
    <row r="55" spans="1:26" s="284" customFormat="1" ht="18.75">
      <c r="B55" s="19" t="s">
        <v>62</v>
      </c>
      <c r="C55" s="286">
        <f>+K51</f>
        <v>25.033333333333331</v>
      </c>
      <c r="D55" s="1276" t="s">
        <v>21</v>
      </c>
      <c r="E55" s="1369"/>
      <c r="F55" s="287"/>
      <c r="G55" s="287"/>
      <c r="H55" s="287"/>
      <c r="I55" s="287"/>
      <c r="J55" s="287"/>
      <c r="K55" s="287"/>
      <c r="L55" s="287"/>
      <c r="M55" s="287"/>
    </row>
    <row r="56" spans="1:26" s="284" customFormat="1">
      <c r="B56" s="19" t="s">
        <v>64</v>
      </c>
      <c r="C56" s="286">
        <f>+M51</f>
        <v>217</v>
      </c>
      <c r="D56" s="1369"/>
      <c r="E56" s="1276" t="s">
        <v>21</v>
      </c>
    </row>
    <row r="57" spans="1:26" s="284" customFormat="1">
      <c r="B57" s="288"/>
      <c r="C57" s="1769"/>
      <c r="D57" s="1769"/>
      <c r="E57" s="1769"/>
      <c r="F57" s="1769"/>
      <c r="G57" s="1769"/>
      <c r="H57" s="1769"/>
      <c r="I57" s="1769"/>
      <c r="J57" s="1769"/>
      <c r="K57" s="1769"/>
      <c r="L57" s="1769"/>
      <c r="M57" s="1769"/>
      <c r="N57" s="1769"/>
    </row>
    <row r="58" spans="1:26" ht="15.75" thickBot="1"/>
    <row r="59" spans="1:26" ht="27" thickBot="1">
      <c r="B59" s="1770" t="s">
        <v>65</v>
      </c>
      <c r="C59" s="1770"/>
      <c r="D59" s="1770"/>
      <c r="E59" s="1770"/>
      <c r="F59" s="1770"/>
      <c r="G59" s="1770"/>
      <c r="H59" s="1770"/>
      <c r="I59" s="1770"/>
      <c r="J59" s="1770"/>
      <c r="K59" s="1770"/>
      <c r="L59" s="1770"/>
      <c r="M59" s="1770"/>
      <c r="N59" s="1770"/>
    </row>
    <row r="62" spans="1:26" ht="105">
      <c r="B62" s="1309" t="s">
        <v>66</v>
      </c>
      <c r="C62" s="22" t="s">
        <v>67</v>
      </c>
      <c r="D62" s="22" t="s">
        <v>68</v>
      </c>
      <c r="E62" s="22" t="s">
        <v>69</v>
      </c>
      <c r="F62" s="22" t="s">
        <v>70</v>
      </c>
      <c r="G62" s="22" t="s">
        <v>71</v>
      </c>
      <c r="H62" s="22" t="s">
        <v>72</v>
      </c>
      <c r="I62" s="22" t="s">
        <v>73</v>
      </c>
      <c r="J62" s="22" t="s">
        <v>74</v>
      </c>
      <c r="K62" s="22" t="s">
        <v>75</v>
      </c>
      <c r="L62" s="22" t="s">
        <v>76</v>
      </c>
      <c r="M62" s="23" t="s">
        <v>77</v>
      </c>
      <c r="N62" s="23" t="s">
        <v>78</v>
      </c>
      <c r="O62" s="1522" t="s">
        <v>79</v>
      </c>
      <c r="P62" s="1523"/>
      <c r="Q62" s="22" t="s">
        <v>80</v>
      </c>
    </row>
    <row r="63" spans="1:26">
      <c r="B63" s="308" t="s">
        <v>1087</v>
      </c>
      <c r="C63" s="309" t="s">
        <v>1088</v>
      </c>
      <c r="D63" s="310" t="s">
        <v>1089</v>
      </c>
      <c r="E63" s="310">
        <v>350</v>
      </c>
      <c r="F63" s="1328"/>
      <c r="G63" s="1328"/>
      <c r="H63" s="1328"/>
      <c r="I63" s="291" t="s">
        <v>18</v>
      </c>
      <c r="J63" s="291"/>
      <c r="K63" s="266"/>
      <c r="L63" s="266"/>
      <c r="M63" s="266"/>
      <c r="N63" s="266"/>
      <c r="O63" s="1767"/>
      <c r="P63" s="1768"/>
      <c r="Q63" s="265" t="s">
        <v>18</v>
      </c>
    </row>
    <row r="64" spans="1:26">
      <c r="B64" s="308" t="s">
        <v>1087</v>
      </c>
      <c r="C64" s="309" t="s">
        <v>1088</v>
      </c>
      <c r="D64" s="310" t="s">
        <v>1089</v>
      </c>
      <c r="E64" s="310">
        <v>350</v>
      </c>
      <c r="F64" s="1328"/>
      <c r="G64" s="1328"/>
      <c r="H64" s="1328"/>
      <c r="I64" s="291" t="s">
        <v>18</v>
      </c>
      <c r="J64" s="291"/>
      <c r="K64" s="266"/>
      <c r="L64" s="266"/>
      <c r="M64" s="266"/>
      <c r="N64" s="266"/>
      <c r="O64" s="1767"/>
      <c r="P64" s="1768"/>
      <c r="Q64" s="265" t="s">
        <v>18</v>
      </c>
    </row>
    <row r="65" spans="2:19">
      <c r="B65" s="308" t="s">
        <v>1087</v>
      </c>
      <c r="C65" s="309" t="s">
        <v>1088</v>
      </c>
      <c r="D65" s="310" t="s">
        <v>1089</v>
      </c>
      <c r="E65" s="310">
        <v>300</v>
      </c>
      <c r="F65" s="1328"/>
      <c r="G65" s="1328"/>
      <c r="H65" s="1328"/>
      <c r="I65" s="291" t="s">
        <v>18</v>
      </c>
      <c r="J65" s="291"/>
      <c r="K65" s="266"/>
      <c r="L65" s="266"/>
      <c r="M65" s="266"/>
      <c r="N65" s="266"/>
      <c r="O65" s="1767"/>
      <c r="P65" s="1768"/>
      <c r="Q65" s="265" t="s">
        <v>18</v>
      </c>
    </row>
    <row r="66" spans="2:19">
      <c r="B66" s="309"/>
      <c r="C66" s="309"/>
      <c r="D66" s="310"/>
      <c r="E66" s="310"/>
      <c r="F66" s="1328"/>
      <c r="G66" s="1328"/>
      <c r="H66" s="1328"/>
      <c r="I66" s="291"/>
      <c r="J66" s="291"/>
      <c r="K66" s="265"/>
      <c r="L66" s="265"/>
      <c r="M66" s="265"/>
      <c r="N66" s="265"/>
      <c r="O66" s="1767"/>
      <c r="P66" s="1768"/>
      <c r="Q66" s="265"/>
    </row>
    <row r="67" spans="2:19">
      <c r="B67" s="309"/>
      <c r="C67" s="309"/>
      <c r="D67" s="310"/>
      <c r="E67" s="310"/>
      <c r="F67" s="1328"/>
      <c r="G67" s="1328"/>
      <c r="H67" s="1328"/>
      <c r="I67" s="291"/>
      <c r="J67" s="291"/>
      <c r="K67" s="265"/>
      <c r="L67" s="265"/>
      <c r="M67" s="265"/>
      <c r="N67" s="265"/>
      <c r="O67" s="1767"/>
      <c r="P67" s="1768"/>
      <c r="Q67" s="265"/>
    </row>
    <row r="68" spans="2:19">
      <c r="B68" s="309"/>
      <c r="C68" s="309"/>
      <c r="D68" s="310"/>
      <c r="E68" s="310"/>
      <c r="F68" s="1328"/>
      <c r="G68" s="1328"/>
      <c r="H68" s="1328"/>
      <c r="I68" s="291"/>
      <c r="J68" s="291"/>
      <c r="K68" s="265"/>
      <c r="L68" s="265"/>
      <c r="M68" s="265"/>
      <c r="N68" s="265"/>
      <c r="O68" s="1767"/>
      <c r="P68" s="1768"/>
      <c r="Q68" s="265"/>
    </row>
    <row r="69" spans="2:19">
      <c r="B69" s="265"/>
      <c r="C69" s="265"/>
      <c r="D69" s="265"/>
      <c r="E69" s="265"/>
      <c r="F69" s="265"/>
      <c r="G69" s="265"/>
      <c r="H69" s="265"/>
      <c r="I69" s="265"/>
      <c r="J69" s="265"/>
      <c r="K69" s="265"/>
      <c r="L69" s="265"/>
      <c r="M69" s="265"/>
      <c r="N69" s="265"/>
      <c r="O69" s="1767"/>
      <c r="P69" s="1768"/>
      <c r="Q69" s="265"/>
    </row>
    <row r="70" spans="2:19">
      <c r="B70" s="236" t="s">
        <v>84</v>
      </c>
    </row>
    <row r="71" spans="2:19">
      <c r="B71" s="236" t="s">
        <v>85</v>
      </c>
    </row>
    <row r="72" spans="2:19">
      <c r="B72" s="236" t="s">
        <v>86</v>
      </c>
    </row>
    <row r="74" spans="2:19" ht="15.75" thickBot="1"/>
    <row r="75" spans="2:19" ht="27" thickBot="1">
      <c r="B75" s="1771" t="s">
        <v>87</v>
      </c>
      <c r="C75" s="1772"/>
      <c r="D75" s="1772"/>
      <c r="E75" s="1772"/>
      <c r="F75" s="1772"/>
      <c r="G75" s="1772"/>
      <c r="H75" s="1772"/>
      <c r="I75" s="1772"/>
      <c r="J75" s="1772"/>
      <c r="K75" s="1772"/>
      <c r="L75" s="1772"/>
      <c r="M75" s="1772"/>
      <c r="N75" s="1773"/>
    </row>
    <row r="80" spans="2:19" ht="75">
      <c r="B80" s="1309" t="s">
        <v>88</v>
      </c>
      <c r="C80" s="1309" t="s">
        <v>89</v>
      </c>
      <c r="D80" s="1309" t="s">
        <v>90</v>
      </c>
      <c r="E80" s="1309" t="s">
        <v>91</v>
      </c>
      <c r="F80" s="1309" t="s">
        <v>92</v>
      </c>
      <c r="G80" s="1309" t="s">
        <v>93</v>
      </c>
      <c r="H80" s="1309" t="s">
        <v>94</v>
      </c>
      <c r="I80" s="1309" t="s">
        <v>95</v>
      </c>
      <c r="J80" s="1522" t="s">
        <v>164</v>
      </c>
      <c r="K80" s="1529"/>
      <c r="L80" s="1523"/>
      <c r="M80" s="1309" t="s">
        <v>97</v>
      </c>
      <c r="N80" s="1309" t="s">
        <v>992</v>
      </c>
      <c r="O80" s="1309" t="s">
        <v>993</v>
      </c>
      <c r="P80" s="1522" t="s">
        <v>79</v>
      </c>
      <c r="Q80" s="1523"/>
      <c r="R80" s="1522" t="s">
        <v>79</v>
      </c>
      <c r="S80" s="1523"/>
    </row>
    <row r="81" spans="2:19" s="331" customFormat="1" ht="45">
      <c r="B81" s="308"/>
      <c r="C81" s="1253"/>
      <c r="D81" s="308"/>
      <c r="E81" s="308"/>
      <c r="F81" s="308"/>
      <c r="G81" s="308"/>
      <c r="H81" s="328"/>
      <c r="I81" s="217"/>
      <c r="J81" s="329" t="s">
        <v>165</v>
      </c>
      <c r="K81" s="330" t="s">
        <v>166</v>
      </c>
      <c r="L81" s="330" t="s">
        <v>167</v>
      </c>
      <c r="M81" s="1253"/>
      <c r="N81" s="1253"/>
      <c r="O81" s="217"/>
      <c r="P81" s="2084"/>
      <c r="Q81" s="2085"/>
    </row>
    <row r="82" spans="2:19" s="331" customFormat="1" ht="150" customHeight="1">
      <c r="B82" s="308" t="s">
        <v>362</v>
      </c>
      <c r="C82" s="1253" t="s">
        <v>305</v>
      </c>
      <c r="D82" s="290" t="s">
        <v>1090</v>
      </c>
      <c r="E82" s="308">
        <v>34502171</v>
      </c>
      <c r="F82" s="308" t="s">
        <v>265</v>
      </c>
      <c r="G82" s="308" t="s">
        <v>1091</v>
      </c>
      <c r="H82" s="328">
        <v>41818</v>
      </c>
      <c r="I82" s="217"/>
      <c r="J82" s="308" t="s">
        <v>1092</v>
      </c>
      <c r="K82" s="290" t="s">
        <v>1093</v>
      </c>
      <c r="L82" s="332" t="s">
        <v>1094</v>
      </c>
      <c r="M82" s="1253" t="s">
        <v>18</v>
      </c>
      <c r="N82" s="1253" t="s">
        <v>18</v>
      </c>
      <c r="O82" s="1253" t="s">
        <v>18</v>
      </c>
      <c r="P82" s="2096" t="s">
        <v>1095</v>
      </c>
      <c r="Q82" s="2084"/>
      <c r="R82" s="2097" t="s">
        <v>1096</v>
      </c>
      <c r="S82" s="2097"/>
    </row>
    <row r="83" spans="2:19" s="331" customFormat="1" ht="165">
      <c r="B83" s="308" t="s">
        <v>362</v>
      </c>
      <c r="C83" s="1253" t="s">
        <v>305</v>
      </c>
      <c r="D83" s="290" t="s">
        <v>1097</v>
      </c>
      <c r="E83" s="308">
        <v>1061733709</v>
      </c>
      <c r="F83" s="308" t="s">
        <v>1098</v>
      </c>
      <c r="G83" s="308" t="s">
        <v>55</v>
      </c>
      <c r="H83" s="328">
        <v>41530</v>
      </c>
      <c r="I83" s="217"/>
      <c r="J83" s="308" t="s">
        <v>1099</v>
      </c>
      <c r="K83" s="290" t="s">
        <v>1100</v>
      </c>
      <c r="L83" s="290" t="s">
        <v>1101</v>
      </c>
      <c r="M83" s="1253" t="s">
        <v>18</v>
      </c>
      <c r="N83" s="1253" t="s">
        <v>19</v>
      </c>
      <c r="O83" s="1253" t="s">
        <v>18</v>
      </c>
      <c r="P83" s="2096" t="s">
        <v>1102</v>
      </c>
      <c r="Q83" s="2084"/>
      <c r="R83" s="2097"/>
      <c r="S83" s="2097"/>
    </row>
    <row r="84" spans="2:19" s="331" customFormat="1" ht="105">
      <c r="B84" s="308" t="s">
        <v>362</v>
      </c>
      <c r="C84" s="1253" t="s">
        <v>305</v>
      </c>
      <c r="D84" s="290" t="s">
        <v>1103</v>
      </c>
      <c r="E84" s="308">
        <v>34607456</v>
      </c>
      <c r="F84" s="308" t="s">
        <v>1104</v>
      </c>
      <c r="G84" s="308" t="s">
        <v>1105</v>
      </c>
      <c r="H84" s="328">
        <v>41803</v>
      </c>
      <c r="I84" s="217" t="s">
        <v>1106</v>
      </c>
      <c r="J84" s="308" t="s">
        <v>1107</v>
      </c>
      <c r="K84" s="308" t="s">
        <v>1108</v>
      </c>
      <c r="L84" s="290" t="s">
        <v>1109</v>
      </c>
      <c r="M84" s="1253" t="s">
        <v>18</v>
      </c>
      <c r="N84" s="1253" t="s">
        <v>18</v>
      </c>
      <c r="O84" s="1253" t="s">
        <v>18</v>
      </c>
      <c r="P84" s="2096"/>
      <c r="Q84" s="2084"/>
      <c r="R84" s="2097"/>
      <c r="S84" s="2097"/>
    </row>
    <row r="85" spans="2:19" s="331" customFormat="1" ht="195.75" customHeight="1">
      <c r="B85" s="308" t="s">
        <v>1110</v>
      </c>
      <c r="C85" s="1253" t="s">
        <v>305</v>
      </c>
      <c r="D85" s="290" t="s">
        <v>1111</v>
      </c>
      <c r="E85" s="308">
        <v>1062297073</v>
      </c>
      <c r="F85" s="308" t="s">
        <v>1112</v>
      </c>
      <c r="G85" s="308" t="s">
        <v>1105</v>
      </c>
      <c r="H85" s="328">
        <v>41988</v>
      </c>
      <c r="I85" s="217"/>
      <c r="J85" s="308"/>
      <c r="K85" s="290"/>
      <c r="L85" s="290"/>
      <c r="M85" s="1253" t="s">
        <v>18</v>
      </c>
      <c r="N85" s="1287" t="s">
        <v>19</v>
      </c>
      <c r="O85" s="1253" t="s">
        <v>18</v>
      </c>
      <c r="P85" s="2098" t="s">
        <v>1113</v>
      </c>
      <c r="Q85" s="2099"/>
      <c r="R85" s="2097"/>
      <c r="S85" s="2097"/>
    </row>
    <row r="86" spans="2:19" s="331" customFormat="1" ht="45">
      <c r="B86" s="308" t="s">
        <v>1110</v>
      </c>
      <c r="C86" s="1253" t="s">
        <v>305</v>
      </c>
      <c r="D86" s="290" t="s">
        <v>1114</v>
      </c>
      <c r="E86" s="308">
        <v>34602999</v>
      </c>
      <c r="F86" s="308" t="s">
        <v>1115</v>
      </c>
      <c r="G86" s="308" t="s">
        <v>997</v>
      </c>
      <c r="H86" s="328">
        <v>41963</v>
      </c>
      <c r="I86" s="217"/>
      <c r="J86" s="308"/>
      <c r="K86" s="290"/>
      <c r="L86" s="290"/>
      <c r="M86" s="1253" t="s">
        <v>18</v>
      </c>
      <c r="N86" s="1287" t="s">
        <v>19</v>
      </c>
      <c r="O86" s="1253" t="s">
        <v>18</v>
      </c>
      <c r="P86" s="2100" t="s">
        <v>1116</v>
      </c>
      <c r="Q86" s="2101"/>
      <c r="R86" s="2097"/>
      <c r="S86" s="2097"/>
    </row>
    <row r="87" spans="2:19" s="331" customFormat="1" ht="165">
      <c r="B87" s="308" t="s">
        <v>1110</v>
      </c>
      <c r="C87" s="1253" t="s">
        <v>305</v>
      </c>
      <c r="D87" s="290" t="s">
        <v>1117</v>
      </c>
      <c r="E87" s="308">
        <v>1062300000</v>
      </c>
      <c r="F87" s="308" t="s">
        <v>1118</v>
      </c>
      <c r="G87" s="308" t="s">
        <v>1119</v>
      </c>
      <c r="H87" s="328">
        <v>41988</v>
      </c>
      <c r="I87" s="217"/>
      <c r="J87" s="308" t="s">
        <v>1120</v>
      </c>
      <c r="K87" s="290" t="s">
        <v>1121</v>
      </c>
      <c r="L87" s="290" t="s">
        <v>1122</v>
      </c>
      <c r="M87" s="1253" t="s">
        <v>18</v>
      </c>
      <c r="N87" s="1287" t="s">
        <v>18</v>
      </c>
      <c r="O87" s="1253" t="s">
        <v>18</v>
      </c>
      <c r="P87" s="2096"/>
      <c r="Q87" s="2084"/>
      <c r="R87" s="2097"/>
      <c r="S87" s="2097"/>
    </row>
    <row r="88" spans="2:19" s="331" customFormat="1" ht="30">
      <c r="B88" s="290" t="s">
        <v>1123</v>
      </c>
      <c r="C88" s="1287" t="s">
        <v>305</v>
      </c>
      <c r="D88" s="290" t="s">
        <v>1124</v>
      </c>
      <c r="E88" s="290">
        <v>1143959202</v>
      </c>
      <c r="F88" s="290" t="s">
        <v>1125</v>
      </c>
      <c r="G88" s="290"/>
      <c r="H88" s="333"/>
      <c r="I88" s="299"/>
      <c r="J88" s="290"/>
      <c r="K88" s="290"/>
      <c r="L88" s="290"/>
      <c r="M88" s="1287" t="s">
        <v>18</v>
      </c>
      <c r="N88" s="1287" t="s">
        <v>19</v>
      </c>
      <c r="O88" s="1287" t="s">
        <v>18</v>
      </c>
      <c r="P88" s="2100" t="s">
        <v>1126</v>
      </c>
      <c r="Q88" s="2101"/>
      <c r="R88" s="2097"/>
      <c r="S88" s="2097"/>
    </row>
    <row r="89" spans="2:19" s="331" customFormat="1" ht="30" customHeight="1">
      <c r="B89" s="290" t="s">
        <v>1123</v>
      </c>
      <c r="C89" s="1287" t="s">
        <v>305</v>
      </c>
      <c r="D89" s="290" t="s">
        <v>1127</v>
      </c>
      <c r="E89" s="290">
        <v>1087186946</v>
      </c>
      <c r="F89" s="290" t="s">
        <v>1128</v>
      </c>
      <c r="G89" s="290"/>
      <c r="H89" s="333"/>
      <c r="I89" s="299"/>
      <c r="J89" s="290"/>
      <c r="K89" s="290"/>
      <c r="L89" s="290"/>
      <c r="M89" s="1287" t="s">
        <v>18</v>
      </c>
      <c r="N89" s="1287" t="s">
        <v>19</v>
      </c>
      <c r="O89" s="1287" t="s">
        <v>18</v>
      </c>
      <c r="P89" s="2100" t="s">
        <v>1126</v>
      </c>
      <c r="Q89" s="2101"/>
      <c r="R89" s="2097"/>
      <c r="S89" s="2097"/>
    </row>
    <row r="90" spans="2:19" s="331" customFormat="1" ht="30" customHeight="1">
      <c r="B90" s="290" t="s">
        <v>1123</v>
      </c>
      <c r="C90" s="1287" t="s">
        <v>305</v>
      </c>
      <c r="D90" s="290" t="s">
        <v>1129</v>
      </c>
      <c r="E90" s="290">
        <v>1062317092</v>
      </c>
      <c r="F90" s="290" t="s">
        <v>1130</v>
      </c>
      <c r="G90" s="290"/>
      <c r="H90" s="333"/>
      <c r="I90" s="299"/>
      <c r="J90" s="290"/>
      <c r="K90" s="290"/>
      <c r="L90" s="290"/>
      <c r="M90" s="1287" t="s">
        <v>19</v>
      </c>
      <c r="N90" s="1287" t="s">
        <v>19</v>
      </c>
      <c r="O90" s="1287" t="s">
        <v>18</v>
      </c>
      <c r="P90" s="2100" t="s">
        <v>1126</v>
      </c>
      <c r="Q90" s="2101"/>
      <c r="R90" s="2097"/>
      <c r="S90" s="2097"/>
    </row>
    <row r="91" spans="2:19" s="331" customFormat="1" ht="30" customHeight="1">
      <c r="B91" s="290" t="s">
        <v>1123</v>
      </c>
      <c r="C91" s="1287" t="s">
        <v>305</v>
      </c>
      <c r="D91" s="290" t="s">
        <v>1131</v>
      </c>
      <c r="E91" s="290">
        <v>1062302172</v>
      </c>
      <c r="F91" s="290"/>
      <c r="G91" s="290"/>
      <c r="H91" s="333"/>
      <c r="I91" s="299"/>
      <c r="J91" s="290"/>
      <c r="K91" s="290"/>
      <c r="L91" s="290"/>
      <c r="M91" s="1287" t="s">
        <v>19</v>
      </c>
      <c r="N91" s="1287" t="s">
        <v>19</v>
      </c>
      <c r="O91" s="1287" t="s">
        <v>18</v>
      </c>
      <c r="P91" s="2100" t="s">
        <v>1126</v>
      </c>
      <c r="Q91" s="2101"/>
      <c r="R91" s="2097"/>
      <c r="S91" s="2097"/>
    </row>
    <row r="92" spans="2:19" s="331" customFormat="1" ht="15" customHeight="1">
      <c r="B92" s="290" t="s">
        <v>1123</v>
      </c>
      <c r="C92" s="1287" t="s">
        <v>305</v>
      </c>
      <c r="D92" s="290" t="s">
        <v>1132</v>
      </c>
      <c r="E92" s="290">
        <v>34612494</v>
      </c>
      <c r="F92" s="290"/>
      <c r="G92" s="290"/>
      <c r="H92" s="333"/>
      <c r="I92" s="299"/>
      <c r="J92" s="290"/>
      <c r="K92" s="290"/>
      <c r="L92" s="290"/>
      <c r="M92" s="1287" t="s">
        <v>18</v>
      </c>
      <c r="N92" s="1287" t="s">
        <v>19</v>
      </c>
      <c r="O92" s="1287" t="s">
        <v>18</v>
      </c>
      <c r="P92" s="2100" t="s">
        <v>1126</v>
      </c>
      <c r="Q92" s="2101"/>
      <c r="R92" s="2097"/>
      <c r="S92" s="2097"/>
    </row>
    <row r="93" spans="2:19" s="331" customFormat="1" ht="30" customHeight="1">
      <c r="B93" s="290" t="s">
        <v>1123</v>
      </c>
      <c r="C93" s="1287" t="s">
        <v>305</v>
      </c>
      <c r="D93" s="290" t="s">
        <v>1133</v>
      </c>
      <c r="E93" s="290">
        <v>100563394</v>
      </c>
      <c r="F93" s="290"/>
      <c r="G93" s="290"/>
      <c r="H93" s="333"/>
      <c r="I93" s="299"/>
      <c r="J93" s="290"/>
      <c r="K93" s="290"/>
      <c r="L93" s="290"/>
      <c r="M93" s="1287" t="s">
        <v>18</v>
      </c>
      <c r="N93" s="1287" t="s">
        <v>19</v>
      </c>
      <c r="O93" s="1287" t="s">
        <v>18</v>
      </c>
      <c r="P93" s="2100" t="s">
        <v>1126</v>
      </c>
      <c r="Q93" s="2101"/>
      <c r="R93" s="2097"/>
      <c r="S93" s="2097"/>
    </row>
    <row r="94" spans="2:19" s="331" customFormat="1" ht="165">
      <c r="B94" s="290" t="s">
        <v>1123</v>
      </c>
      <c r="C94" s="1287" t="s">
        <v>305</v>
      </c>
      <c r="D94" s="290" t="s">
        <v>1134</v>
      </c>
      <c r="E94" s="290">
        <v>1130607036</v>
      </c>
      <c r="F94" s="290" t="s">
        <v>1135</v>
      </c>
      <c r="G94" s="333" t="s">
        <v>842</v>
      </c>
      <c r="H94" s="333">
        <v>40719</v>
      </c>
      <c r="I94" s="299"/>
      <c r="J94" s="290" t="s">
        <v>1136</v>
      </c>
      <c r="K94" s="290" t="s">
        <v>1137</v>
      </c>
      <c r="L94" s="290"/>
      <c r="M94" s="1287" t="s">
        <v>19</v>
      </c>
      <c r="N94" s="1287" t="s">
        <v>19</v>
      </c>
      <c r="O94" s="1287" t="s">
        <v>18</v>
      </c>
      <c r="P94" s="1628" t="s">
        <v>1126</v>
      </c>
      <c r="Q94" s="1616"/>
      <c r="R94" s="2097"/>
      <c r="S94" s="2097"/>
    </row>
    <row r="95" spans="2:19" s="331" customFormat="1" ht="51" customHeight="1">
      <c r="B95" s="2102" t="s">
        <v>362</v>
      </c>
      <c r="C95" s="2103" t="s">
        <v>305</v>
      </c>
      <c r="D95" s="2102" t="s">
        <v>1138</v>
      </c>
      <c r="E95" s="2103">
        <v>34617169</v>
      </c>
      <c r="F95" s="2103" t="s">
        <v>1038</v>
      </c>
      <c r="G95" s="2103" t="s">
        <v>1139</v>
      </c>
      <c r="H95" s="2104">
        <v>39759</v>
      </c>
      <c r="I95" s="1627"/>
      <c r="J95" s="290" t="s">
        <v>1140</v>
      </c>
      <c r="K95" s="290" t="s">
        <v>1141</v>
      </c>
      <c r="L95" s="2102" t="s">
        <v>1142</v>
      </c>
      <c r="M95" s="1627" t="s">
        <v>18</v>
      </c>
      <c r="N95" s="1627" t="s">
        <v>18</v>
      </c>
      <c r="O95" s="1627" t="s">
        <v>18</v>
      </c>
      <c r="P95" s="1628" t="s">
        <v>1126</v>
      </c>
      <c r="Q95" s="1616"/>
      <c r="R95" s="2097"/>
      <c r="S95" s="2097"/>
    </row>
    <row r="96" spans="2:19" s="331" customFormat="1" ht="373.5" customHeight="1">
      <c r="B96" s="2102"/>
      <c r="C96" s="2103"/>
      <c r="D96" s="2102"/>
      <c r="E96" s="2103"/>
      <c r="F96" s="2103"/>
      <c r="G96" s="2103"/>
      <c r="H96" s="2104"/>
      <c r="I96" s="1627"/>
      <c r="J96" s="332" t="s">
        <v>817</v>
      </c>
      <c r="K96" s="332" t="s">
        <v>1143</v>
      </c>
      <c r="L96" s="2102"/>
      <c r="M96" s="1627"/>
      <c r="N96" s="1627"/>
      <c r="O96" s="1627"/>
      <c r="P96" s="1628"/>
      <c r="Q96" s="1616"/>
      <c r="R96" s="2097"/>
      <c r="S96" s="2097"/>
    </row>
    <row r="97" spans="2:19" s="331" customFormat="1" ht="45" customHeight="1">
      <c r="B97" s="290" t="s">
        <v>1123</v>
      </c>
      <c r="C97" s="1287" t="s">
        <v>305</v>
      </c>
      <c r="D97" s="290" t="s">
        <v>1144</v>
      </c>
      <c r="E97" s="290">
        <v>1118257459</v>
      </c>
      <c r="F97" s="290" t="s">
        <v>464</v>
      </c>
      <c r="G97" s="290"/>
      <c r="H97" s="333"/>
      <c r="I97" s="299"/>
      <c r="J97" s="290"/>
      <c r="K97" s="290"/>
      <c r="L97" s="290"/>
      <c r="M97" s="1287" t="s">
        <v>19</v>
      </c>
      <c r="N97" s="1287" t="s">
        <v>19</v>
      </c>
      <c r="O97" s="1287" t="s">
        <v>18</v>
      </c>
      <c r="P97" s="2100" t="s">
        <v>1126</v>
      </c>
      <c r="Q97" s="2101"/>
      <c r="R97" s="2097"/>
      <c r="S97" s="2097"/>
    </row>
    <row r="98" spans="2:19" s="331" customFormat="1" ht="60" customHeight="1">
      <c r="B98" s="290" t="s">
        <v>1145</v>
      </c>
      <c r="C98" s="1287" t="s">
        <v>305</v>
      </c>
      <c r="D98" s="290" t="s">
        <v>1146</v>
      </c>
      <c r="E98" s="290">
        <v>25363975</v>
      </c>
      <c r="F98" s="290" t="s">
        <v>1130</v>
      </c>
      <c r="G98" s="290" t="s">
        <v>1147</v>
      </c>
      <c r="H98" s="333">
        <v>40516</v>
      </c>
      <c r="I98" s="299"/>
      <c r="J98" s="290" t="s">
        <v>1148</v>
      </c>
      <c r="K98" s="290" t="s">
        <v>1149</v>
      </c>
      <c r="L98" s="290"/>
      <c r="M98" s="1287" t="s">
        <v>18</v>
      </c>
      <c r="N98" s="1287" t="s">
        <v>19</v>
      </c>
      <c r="O98" s="1287" t="s">
        <v>18</v>
      </c>
      <c r="P98" s="2100" t="s">
        <v>1126</v>
      </c>
      <c r="Q98" s="2101"/>
      <c r="R98" s="2097"/>
      <c r="S98" s="2097"/>
    </row>
    <row r="99" spans="2:19" s="331" customFormat="1" ht="45" customHeight="1">
      <c r="B99" s="290" t="s">
        <v>1145</v>
      </c>
      <c r="C99" s="1287" t="s">
        <v>305</v>
      </c>
      <c r="D99" s="290" t="s">
        <v>1150</v>
      </c>
      <c r="E99" s="290">
        <v>1062308262</v>
      </c>
      <c r="F99" s="290" t="s">
        <v>464</v>
      </c>
      <c r="G99" s="290" t="s">
        <v>465</v>
      </c>
      <c r="H99" s="333">
        <v>41669</v>
      </c>
      <c r="I99" s="299"/>
      <c r="J99" s="290"/>
      <c r="K99" s="290"/>
      <c r="L99" s="290"/>
      <c r="M99" s="1287" t="s">
        <v>19</v>
      </c>
      <c r="N99" s="1287" t="s">
        <v>19</v>
      </c>
      <c r="O99" s="1287" t="s">
        <v>18</v>
      </c>
      <c r="P99" s="2100" t="s">
        <v>1126</v>
      </c>
      <c r="Q99" s="2101"/>
      <c r="R99" s="2097"/>
      <c r="S99" s="2097"/>
    </row>
    <row r="100" spans="2:19" s="331" customFormat="1" ht="15" customHeight="1">
      <c r="B100" s="290" t="s">
        <v>1145</v>
      </c>
      <c r="C100" s="1287" t="s">
        <v>305</v>
      </c>
      <c r="D100" s="290" t="s">
        <v>1151</v>
      </c>
      <c r="E100" s="290">
        <v>29116253</v>
      </c>
      <c r="F100" s="290" t="s">
        <v>1130</v>
      </c>
      <c r="G100" s="290"/>
      <c r="H100" s="333"/>
      <c r="I100" s="299"/>
      <c r="J100" s="290"/>
      <c r="K100" s="290"/>
      <c r="L100" s="290"/>
      <c r="M100" s="1287" t="s">
        <v>19</v>
      </c>
      <c r="N100" s="1287" t="s">
        <v>19</v>
      </c>
      <c r="O100" s="1287" t="s">
        <v>18</v>
      </c>
      <c r="P100" s="2100" t="s">
        <v>1126</v>
      </c>
      <c r="Q100" s="2101"/>
      <c r="R100" s="2097"/>
      <c r="S100" s="2097"/>
    </row>
    <row r="101" spans="2:19" s="331" customFormat="1" ht="60" customHeight="1">
      <c r="B101" s="290" t="s">
        <v>1145</v>
      </c>
      <c r="C101" s="1287" t="s">
        <v>305</v>
      </c>
      <c r="D101" s="290" t="s">
        <v>1152</v>
      </c>
      <c r="E101" s="290">
        <v>1062305626</v>
      </c>
      <c r="F101" s="290" t="s">
        <v>1153</v>
      </c>
      <c r="G101" s="290" t="s">
        <v>154</v>
      </c>
      <c r="H101" s="333">
        <v>41850</v>
      </c>
      <c r="I101" s="299"/>
      <c r="J101" s="290" t="s">
        <v>1154</v>
      </c>
      <c r="K101" s="290" t="s">
        <v>1155</v>
      </c>
      <c r="L101" s="290"/>
      <c r="M101" s="1287" t="s">
        <v>18</v>
      </c>
      <c r="N101" s="1287" t="s">
        <v>19</v>
      </c>
      <c r="O101" s="1287" t="s">
        <v>18</v>
      </c>
      <c r="P101" s="2100" t="s">
        <v>1126</v>
      </c>
      <c r="Q101" s="2101"/>
      <c r="R101" s="2097"/>
      <c r="S101" s="2097"/>
    </row>
    <row r="102" spans="2:19" s="331" customFormat="1" ht="30" customHeight="1">
      <c r="B102" s="290" t="s">
        <v>538</v>
      </c>
      <c r="C102" s="1287" t="s">
        <v>305</v>
      </c>
      <c r="D102" s="290" t="s">
        <v>1156</v>
      </c>
      <c r="E102" s="290">
        <v>34602353</v>
      </c>
      <c r="F102" s="290" t="s">
        <v>1157</v>
      </c>
      <c r="G102" s="290" t="s">
        <v>1105</v>
      </c>
      <c r="H102" s="333" t="s">
        <v>1158</v>
      </c>
      <c r="I102" s="299"/>
      <c r="J102" s="290"/>
      <c r="K102" s="290"/>
      <c r="L102" s="290"/>
      <c r="M102" s="1287" t="s">
        <v>19</v>
      </c>
      <c r="N102" s="1287" t="s">
        <v>19</v>
      </c>
      <c r="O102" s="1287" t="s">
        <v>18</v>
      </c>
      <c r="P102" s="2100" t="s">
        <v>1126</v>
      </c>
      <c r="Q102" s="2101"/>
      <c r="R102" s="2097"/>
      <c r="S102" s="2097"/>
    </row>
    <row r="103" spans="2:19" s="331" customFormat="1" ht="30" customHeight="1">
      <c r="B103" s="290" t="s">
        <v>538</v>
      </c>
      <c r="C103" s="1287" t="s">
        <v>305</v>
      </c>
      <c r="D103" s="290" t="s">
        <v>1159</v>
      </c>
      <c r="E103" s="290">
        <v>1061710739</v>
      </c>
      <c r="F103" s="290" t="s">
        <v>1160</v>
      </c>
      <c r="G103" s="290"/>
      <c r="H103" s="333"/>
      <c r="I103" s="299"/>
      <c r="J103" s="290"/>
      <c r="K103" s="290"/>
      <c r="L103" s="290"/>
      <c r="M103" s="1287" t="s">
        <v>19</v>
      </c>
      <c r="N103" s="1287" t="s">
        <v>19</v>
      </c>
      <c r="O103" s="1287" t="s">
        <v>18</v>
      </c>
      <c r="P103" s="2100" t="s">
        <v>1126</v>
      </c>
      <c r="Q103" s="2101"/>
      <c r="R103" s="2097"/>
      <c r="S103" s="2097"/>
    </row>
    <row r="104" spans="2:19" s="331" customFormat="1" ht="30" customHeight="1">
      <c r="B104" s="290" t="s">
        <v>538</v>
      </c>
      <c r="C104" s="1287" t="s">
        <v>305</v>
      </c>
      <c r="D104" s="290" t="s">
        <v>1161</v>
      </c>
      <c r="E104" s="290">
        <v>29508591</v>
      </c>
      <c r="F104" s="290" t="s">
        <v>1162</v>
      </c>
      <c r="G104" s="290"/>
      <c r="H104" s="333"/>
      <c r="I104" s="299"/>
      <c r="J104" s="290"/>
      <c r="K104" s="290"/>
      <c r="L104" s="290"/>
      <c r="M104" s="1287" t="s">
        <v>19</v>
      </c>
      <c r="N104" s="1287" t="s">
        <v>19</v>
      </c>
      <c r="O104" s="1287" t="s">
        <v>18</v>
      </c>
      <c r="P104" s="2100" t="s">
        <v>1126</v>
      </c>
      <c r="Q104" s="2101"/>
      <c r="R104" s="2097"/>
      <c r="S104" s="2097"/>
    </row>
    <row r="105" spans="2:19" s="331" customFormat="1" ht="15" customHeight="1">
      <c r="B105" s="290" t="s">
        <v>1163</v>
      </c>
      <c r="C105" s="1287" t="s">
        <v>305</v>
      </c>
      <c r="D105" s="290" t="s">
        <v>1164</v>
      </c>
      <c r="E105" s="290">
        <v>1062306035</v>
      </c>
      <c r="F105" s="290" t="s">
        <v>451</v>
      </c>
      <c r="G105" s="290"/>
      <c r="H105" s="333"/>
      <c r="I105" s="299"/>
      <c r="J105" s="290"/>
      <c r="K105" s="290"/>
      <c r="L105" s="290"/>
      <c r="M105" s="1287" t="s">
        <v>19</v>
      </c>
      <c r="N105" s="1287" t="s">
        <v>19</v>
      </c>
      <c r="O105" s="1287" t="s">
        <v>18</v>
      </c>
      <c r="P105" s="2100" t="s">
        <v>1126</v>
      </c>
      <c r="Q105" s="2101"/>
      <c r="R105" s="2097"/>
      <c r="S105" s="2097"/>
    </row>
    <row r="106" spans="2:19" s="331" customFormat="1" ht="60" customHeight="1">
      <c r="B106" s="290" t="s">
        <v>1163</v>
      </c>
      <c r="C106" s="1287" t="s">
        <v>305</v>
      </c>
      <c r="D106" s="290" t="s">
        <v>1165</v>
      </c>
      <c r="E106" s="290">
        <v>1062290791</v>
      </c>
      <c r="F106" s="290" t="s">
        <v>1166</v>
      </c>
      <c r="G106" s="290" t="s">
        <v>1167</v>
      </c>
      <c r="H106" s="333">
        <v>39774</v>
      </c>
      <c r="I106" s="299"/>
      <c r="J106" s="290" t="s">
        <v>1167</v>
      </c>
      <c r="K106" s="333">
        <v>39774</v>
      </c>
      <c r="L106" s="290"/>
      <c r="M106" s="1287" t="s">
        <v>18</v>
      </c>
      <c r="N106" s="1287" t="s">
        <v>18</v>
      </c>
      <c r="O106" s="1287" t="s">
        <v>18</v>
      </c>
      <c r="P106" s="2100"/>
      <c r="Q106" s="2101"/>
      <c r="R106" s="2097"/>
      <c r="S106" s="2097"/>
    </row>
    <row r="107" spans="2:19" ht="15.75" thickBot="1">
      <c r="R107" s="336"/>
      <c r="S107" s="336"/>
    </row>
    <row r="108" spans="2:19" ht="27" thickBot="1">
      <c r="B108" s="1771" t="s">
        <v>139</v>
      </c>
      <c r="C108" s="1772"/>
      <c r="D108" s="1772"/>
      <c r="E108" s="1772"/>
      <c r="F108" s="1772"/>
      <c r="G108" s="1772"/>
      <c r="H108" s="1772"/>
      <c r="I108" s="1772"/>
      <c r="J108" s="1772"/>
      <c r="K108" s="1772"/>
      <c r="L108" s="1772"/>
      <c r="M108" s="1772"/>
      <c r="N108" s="1773"/>
    </row>
    <row r="111" spans="2:19" ht="30">
      <c r="B111" s="22" t="s">
        <v>17</v>
      </c>
      <c r="C111" s="22" t="s">
        <v>1064</v>
      </c>
      <c r="D111" s="1522" t="s">
        <v>79</v>
      </c>
      <c r="E111" s="1523"/>
    </row>
    <row r="112" spans="2:19" ht="30">
      <c r="B112" s="217" t="s">
        <v>140</v>
      </c>
      <c r="C112" s="1371" t="s">
        <v>18</v>
      </c>
      <c r="D112" s="1567"/>
      <c r="E112" s="1567"/>
    </row>
    <row r="115" spans="1:26" ht="26.25">
      <c r="B115" s="1760" t="s">
        <v>141</v>
      </c>
      <c r="C115" s="1761"/>
      <c r="D115" s="1761"/>
      <c r="E115" s="1761"/>
      <c r="F115" s="1761"/>
      <c r="G115" s="1761"/>
      <c r="H115" s="1761"/>
      <c r="I115" s="1761"/>
      <c r="J115" s="1761"/>
      <c r="K115" s="1761"/>
      <c r="L115" s="1761"/>
      <c r="M115" s="1761"/>
      <c r="N115" s="1761"/>
      <c r="O115" s="1761"/>
      <c r="P115" s="1761"/>
    </row>
    <row r="117" spans="1:26" ht="15.75" thickBot="1"/>
    <row r="118" spans="1:26" ht="27" thickBot="1">
      <c r="B118" s="1771" t="s">
        <v>142</v>
      </c>
      <c r="C118" s="1772"/>
      <c r="D118" s="1772"/>
      <c r="E118" s="1772"/>
      <c r="F118" s="1772"/>
      <c r="G118" s="1772"/>
      <c r="H118" s="1772"/>
      <c r="I118" s="1772"/>
      <c r="J118" s="1772"/>
      <c r="K118" s="1772"/>
      <c r="L118" s="1772"/>
      <c r="M118" s="1772"/>
      <c r="N118" s="1773"/>
    </row>
    <row r="120" spans="1:26" ht="15.75" thickBot="1">
      <c r="M120" s="10"/>
      <c r="N120" s="10"/>
    </row>
    <row r="121" spans="1:26" s="248" customFormat="1" ht="60">
      <c r="B121" s="11" t="s">
        <v>33</v>
      </c>
      <c r="C121" s="11" t="s">
        <v>34</v>
      </c>
      <c r="D121" s="11" t="s">
        <v>35</v>
      </c>
      <c r="E121" s="11" t="s">
        <v>36</v>
      </c>
      <c r="F121" s="11" t="s">
        <v>37</v>
      </c>
      <c r="G121" s="11" t="s">
        <v>38</v>
      </c>
      <c r="H121" s="11" t="s">
        <v>39</v>
      </c>
      <c r="I121" s="11" t="s">
        <v>40</v>
      </c>
      <c r="J121" s="11" t="s">
        <v>41</v>
      </c>
      <c r="K121" s="11" t="s">
        <v>42</v>
      </c>
      <c r="L121" s="11" t="s">
        <v>43</v>
      </c>
      <c r="M121" s="12" t="s">
        <v>44</v>
      </c>
      <c r="N121" s="11" t="s">
        <v>45</v>
      </c>
      <c r="O121" s="11" t="s">
        <v>46</v>
      </c>
      <c r="P121" s="13" t="s">
        <v>47</v>
      </c>
      <c r="Q121" s="13" t="s">
        <v>48</v>
      </c>
    </row>
    <row r="122" spans="1:26" s="1263" customFormat="1" ht="120.75" customHeight="1">
      <c r="A122" s="1311">
        <v>1</v>
      </c>
      <c r="B122" s="338" t="s">
        <v>1078</v>
      </c>
      <c r="C122" s="15" t="s">
        <v>1078</v>
      </c>
      <c r="D122" s="15" t="s">
        <v>1168</v>
      </c>
      <c r="E122" s="301" t="s">
        <v>1085</v>
      </c>
      <c r="F122" s="281" t="s">
        <v>1086</v>
      </c>
      <c r="G122" s="281" t="s">
        <v>51</v>
      </c>
      <c r="H122" s="275">
        <v>40907</v>
      </c>
      <c r="I122" s="275">
        <v>41943</v>
      </c>
      <c r="J122" s="276" t="s">
        <v>19</v>
      </c>
      <c r="K122" s="322">
        <v>8</v>
      </c>
      <c r="L122" s="322">
        <v>23</v>
      </c>
      <c r="M122" s="277">
        <v>57</v>
      </c>
      <c r="N122" s="277"/>
      <c r="O122" s="278">
        <v>2235846986</v>
      </c>
      <c r="P122" s="278">
        <v>107</v>
      </c>
      <c r="Q122" s="339"/>
      <c r="R122" s="279"/>
      <c r="S122" s="279"/>
      <c r="T122" s="279"/>
      <c r="U122" s="279"/>
      <c r="V122" s="279"/>
      <c r="W122" s="279"/>
      <c r="X122" s="279"/>
      <c r="Y122" s="279"/>
      <c r="Z122" s="279"/>
    </row>
    <row r="123" spans="1:26" s="1263" customFormat="1" ht="123" customHeight="1">
      <c r="A123" s="1311">
        <v>2</v>
      </c>
      <c r="B123" s="15" t="s">
        <v>1078</v>
      </c>
      <c r="C123" s="15" t="s">
        <v>1078</v>
      </c>
      <c r="D123" s="338" t="s">
        <v>1169</v>
      </c>
      <c r="E123" s="303" t="s">
        <v>1170</v>
      </c>
      <c r="F123" s="281" t="s">
        <v>1171</v>
      </c>
      <c r="G123" s="281" t="s">
        <v>51</v>
      </c>
      <c r="H123" s="275">
        <v>40544</v>
      </c>
      <c r="I123" s="275">
        <v>40878</v>
      </c>
      <c r="J123" s="276" t="s">
        <v>19</v>
      </c>
      <c r="K123" s="340">
        <v>8</v>
      </c>
      <c r="L123" s="340">
        <v>0</v>
      </c>
      <c r="M123" s="341">
        <v>0</v>
      </c>
      <c r="N123" s="277"/>
      <c r="O123" s="278"/>
      <c r="P123" s="278">
        <v>108</v>
      </c>
      <c r="Q123" s="323" t="s">
        <v>1172</v>
      </c>
      <c r="R123" s="279"/>
      <c r="S123" s="279"/>
      <c r="T123" s="279"/>
      <c r="U123" s="279"/>
      <c r="V123" s="279"/>
      <c r="W123" s="279"/>
      <c r="X123" s="279"/>
      <c r="Y123" s="279"/>
      <c r="Z123" s="279"/>
    </row>
    <row r="124" spans="1:26" s="1263" customFormat="1" ht="120" customHeight="1">
      <c r="A124" s="1311">
        <v>3</v>
      </c>
      <c r="B124" s="15" t="s">
        <v>1078</v>
      </c>
      <c r="C124" s="15" t="s">
        <v>1078</v>
      </c>
      <c r="D124" s="338" t="s">
        <v>1169</v>
      </c>
      <c r="E124" s="303" t="s">
        <v>1170</v>
      </c>
      <c r="F124" s="281" t="s">
        <v>1171</v>
      </c>
      <c r="G124" s="281" t="s">
        <v>51</v>
      </c>
      <c r="H124" s="275">
        <v>41275</v>
      </c>
      <c r="I124" s="275">
        <v>41609</v>
      </c>
      <c r="J124" s="276" t="s">
        <v>19</v>
      </c>
      <c r="K124" s="340">
        <v>8</v>
      </c>
      <c r="L124" s="340">
        <v>0</v>
      </c>
      <c r="M124" s="341">
        <v>0</v>
      </c>
      <c r="N124" s="277"/>
      <c r="O124" s="278"/>
      <c r="P124" s="278">
        <v>108</v>
      </c>
      <c r="Q124" s="323" t="s">
        <v>1172</v>
      </c>
      <c r="R124" s="279"/>
      <c r="S124" s="279"/>
      <c r="T124" s="279"/>
      <c r="U124" s="279"/>
      <c r="V124" s="279"/>
      <c r="W124" s="279"/>
      <c r="X124" s="279"/>
      <c r="Y124" s="279"/>
      <c r="Z124" s="279"/>
    </row>
    <row r="125" spans="1:26" s="1263" customFormat="1" ht="107.25" customHeight="1">
      <c r="A125" s="1311">
        <v>4</v>
      </c>
      <c r="B125" s="15" t="s">
        <v>1078</v>
      </c>
      <c r="C125" s="15" t="s">
        <v>1078</v>
      </c>
      <c r="D125" s="338" t="s">
        <v>1169</v>
      </c>
      <c r="E125" s="303" t="s">
        <v>1170</v>
      </c>
      <c r="F125" s="281" t="s">
        <v>1171</v>
      </c>
      <c r="G125" s="281" t="s">
        <v>51</v>
      </c>
      <c r="H125" s="275">
        <v>41640</v>
      </c>
      <c r="I125" s="275">
        <v>41883</v>
      </c>
      <c r="J125" s="276" t="s">
        <v>19</v>
      </c>
      <c r="K125" s="340">
        <v>8</v>
      </c>
      <c r="L125" s="340">
        <v>0</v>
      </c>
      <c r="M125" s="341">
        <v>0</v>
      </c>
      <c r="N125" s="277"/>
      <c r="O125" s="278"/>
      <c r="P125" s="278">
        <v>108</v>
      </c>
      <c r="Q125" s="323" t="s">
        <v>1172</v>
      </c>
      <c r="R125" s="279"/>
      <c r="S125" s="279"/>
      <c r="T125" s="279"/>
      <c r="U125" s="279"/>
      <c r="V125" s="279"/>
      <c r="W125" s="279"/>
      <c r="X125" s="279"/>
      <c r="Y125" s="279"/>
      <c r="Z125" s="279"/>
    </row>
    <row r="126" spans="1:26" s="1263" customFormat="1">
      <c r="A126" s="1311"/>
      <c r="B126" s="17" t="s">
        <v>29</v>
      </c>
      <c r="C126" s="16"/>
      <c r="D126" s="15"/>
      <c r="E126" s="303"/>
      <c r="F126" s="281"/>
      <c r="G126" s="281"/>
      <c r="H126" s="281"/>
      <c r="I126" s="276"/>
      <c r="J126" s="276"/>
      <c r="K126" s="282">
        <f>SUM(K122:K125)</f>
        <v>32</v>
      </c>
      <c r="L126" s="282">
        <f>SUM(L122:L125)</f>
        <v>23</v>
      </c>
      <c r="M126" s="283">
        <f>SUM(M122:M125)</f>
        <v>57</v>
      </c>
      <c r="N126" s="282">
        <f>SUM(N122:N125)</f>
        <v>0</v>
      </c>
      <c r="O126" s="278"/>
      <c r="P126" s="278"/>
      <c r="Q126" s="18"/>
    </row>
    <row r="127" spans="1:26">
      <c r="B127" s="284"/>
      <c r="C127" s="284"/>
      <c r="D127" s="284"/>
      <c r="E127" s="285"/>
      <c r="F127" s="284"/>
      <c r="G127" s="284"/>
      <c r="H127" s="284"/>
      <c r="I127" s="284"/>
      <c r="J127" s="284"/>
      <c r="K127" s="284"/>
      <c r="L127" s="284"/>
      <c r="M127" s="284"/>
      <c r="N127" s="284"/>
      <c r="O127" s="284"/>
      <c r="P127" s="284"/>
    </row>
    <row r="128" spans="1:26" ht="18.75">
      <c r="B128" s="19" t="s">
        <v>156</v>
      </c>
      <c r="C128" s="304">
        <f>+K126</f>
        <v>32</v>
      </c>
      <c r="H128" s="287"/>
      <c r="I128" s="287"/>
      <c r="J128" s="287"/>
      <c r="K128" s="287"/>
      <c r="L128" s="287"/>
      <c r="M128" s="287"/>
      <c r="N128" s="284"/>
      <c r="O128" s="284"/>
      <c r="P128" s="284"/>
    </row>
    <row r="130" spans="2:17" ht="15.75" thickBot="1"/>
    <row r="131" spans="2:17" ht="30.75" thickBot="1">
      <c r="B131" s="24" t="s">
        <v>157</v>
      </c>
      <c r="C131" s="25" t="s">
        <v>158</v>
      </c>
      <c r="D131" s="24" t="s">
        <v>28</v>
      </c>
      <c r="E131" s="25" t="s">
        <v>159</v>
      </c>
    </row>
    <row r="132" spans="2:17">
      <c r="B132" s="305" t="s">
        <v>160</v>
      </c>
      <c r="C132" s="306">
        <v>20</v>
      </c>
      <c r="D132" s="306">
        <v>0</v>
      </c>
      <c r="E132" s="1781">
        <v>40</v>
      </c>
    </row>
    <row r="133" spans="2:17">
      <c r="B133" s="305" t="s">
        <v>161</v>
      </c>
      <c r="C133" s="1369">
        <v>30</v>
      </c>
      <c r="D133" s="1369">
        <v>0</v>
      </c>
      <c r="E133" s="1561"/>
    </row>
    <row r="134" spans="2:17" ht="15.75" thickBot="1">
      <c r="B134" s="305" t="s">
        <v>162</v>
      </c>
      <c r="C134" s="307">
        <v>40</v>
      </c>
      <c r="D134" s="307">
        <v>40</v>
      </c>
      <c r="E134" s="1782"/>
    </row>
    <row r="136" spans="2:17" ht="15.75" thickBot="1"/>
    <row r="137" spans="2:17" ht="27" thickBot="1">
      <c r="B137" s="1771" t="s">
        <v>163</v>
      </c>
      <c r="C137" s="1772"/>
      <c r="D137" s="1772"/>
      <c r="E137" s="1772"/>
      <c r="F137" s="1772"/>
      <c r="G137" s="1772"/>
      <c r="H137" s="1772"/>
      <c r="I137" s="1772"/>
      <c r="J137" s="1772"/>
      <c r="K137" s="1772"/>
      <c r="L137" s="1772"/>
      <c r="M137" s="1772"/>
      <c r="N137" s="1773"/>
    </row>
    <row r="139" spans="2:17" ht="75">
      <c r="B139" s="1309" t="s">
        <v>88</v>
      </c>
      <c r="C139" s="1309" t="s">
        <v>89</v>
      </c>
      <c r="D139" s="1309" t="s">
        <v>90</v>
      </c>
      <c r="E139" s="1309" t="s">
        <v>91</v>
      </c>
      <c r="F139" s="1309" t="s">
        <v>92</v>
      </c>
      <c r="G139" s="1309" t="s">
        <v>93</v>
      </c>
      <c r="H139" s="1309" t="s">
        <v>94</v>
      </c>
      <c r="I139" s="1309" t="s">
        <v>95</v>
      </c>
      <c r="J139" s="1522" t="s">
        <v>164</v>
      </c>
      <c r="K139" s="1529"/>
      <c r="L139" s="1523"/>
      <c r="M139" s="1309" t="s">
        <v>97</v>
      </c>
      <c r="N139" s="1309" t="s">
        <v>992</v>
      </c>
      <c r="O139" s="1309" t="s">
        <v>993</v>
      </c>
      <c r="P139" s="1522" t="s">
        <v>79</v>
      </c>
      <c r="Q139" s="1523"/>
    </row>
    <row r="140" spans="2:17" s="284" customFormat="1">
      <c r="B140" s="199"/>
      <c r="C140" s="199"/>
      <c r="D140" s="199"/>
      <c r="E140" s="199"/>
      <c r="F140" s="199"/>
      <c r="G140" s="199"/>
      <c r="H140" s="199"/>
      <c r="I140" s="199"/>
      <c r="J140" s="1367"/>
      <c r="K140" s="342"/>
      <c r="L140" s="1368"/>
      <c r="M140" s="199"/>
      <c r="N140" s="199"/>
      <c r="O140" s="199"/>
      <c r="P140" s="1367"/>
      <c r="Q140" s="1368"/>
    </row>
    <row r="141" spans="2:17" s="284" customFormat="1" ht="156.75" customHeight="1">
      <c r="B141" s="308" t="s">
        <v>1173</v>
      </c>
      <c r="C141" s="1329" t="s">
        <v>305</v>
      </c>
      <c r="D141" s="344" t="s">
        <v>1174</v>
      </c>
      <c r="E141" s="344">
        <v>66885701</v>
      </c>
      <c r="F141" s="308" t="s">
        <v>1175</v>
      </c>
      <c r="G141" s="308" t="s">
        <v>307</v>
      </c>
      <c r="H141" s="328">
        <v>41412</v>
      </c>
      <c r="I141" s="290"/>
      <c r="J141" s="308"/>
      <c r="K141" s="290"/>
      <c r="L141" s="290"/>
      <c r="M141" s="217" t="s">
        <v>18</v>
      </c>
      <c r="N141" s="217" t="s">
        <v>19</v>
      </c>
      <c r="O141" s="299" t="s">
        <v>19</v>
      </c>
      <c r="P141" s="1574" t="s">
        <v>1176</v>
      </c>
      <c r="Q141" s="1575"/>
    </row>
    <row r="142" spans="2:17">
      <c r="B142" s="308"/>
      <c r="C142" s="308"/>
      <c r="D142" s="309"/>
      <c r="E142" s="309"/>
      <c r="F142" s="309"/>
      <c r="G142" s="309"/>
      <c r="H142" s="309"/>
      <c r="I142" s="310"/>
      <c r="J142" s="289"/>
      <c r="K142" s="291"/>
      <c r="L142" s="291"/>
      <c r="M142" s="265"/>
      <c r="N142" s="265"/>
      <c r="O142" s="265"/>
      <c r="P142" s="1567"/>
      <c r="Q142" s="1567"/>
    </row>
    <row r="145" spans="2:7" ht="15.75" thickBot="1"/>
    <row r="146" spans="2:7" ht="30">
      <c r="B146" s="1283" t="s">
        <v>17</v>
      </c>
      <c r="C146" s="1283" t="s">
        <v>157</v>
      </c>
      <c r="D146" s="1309" t="s">
        <v>158</v>
      </c>
      <c r="E146" s="1283" t="s">
        <v>28</v>
      </c>
      <c r="F146" s="25" t="s">
        <v>228</v>
      </c>
      <c r="G146" s="26"/>
    </row>
    <row r="147" spans="2:7" ht="108">
      <c r="B147" s="1783" t="s">
        <v>229</v>
      </c>
      <c r="C147" s="311" t="s">
        <v>230</v>
      </c>
      <c r="D147" s="1271">
        <v>25</v>
      </c>
      <c r="E147" s="1271">
        <v>0</v>
      </c>
      <c r="F147" s="1541">
        <f>+E147+E148+E149</f>
        <v>0</v>
      </c>
      <c r="G147" s="27"/>
    </row>
    <row r="148" spans="2:7" ht="96">
      <c r="B148" s="1783"/>
      <c r="C148" s="311" t="s">
        <v>231</v>
      </c>
      <c r="D148" s="1253">
        <v>25</v>
      </c>
      <c r="E148" s="1271">
        <v>0</v>
      </c>
      <c r="F148" s="1542"/>
      <c r="G148" s="27"/>
    </row>
    <row r="149" spans="2:7" ht="60">
      <c r="B149" s="1783"/>
      <c r="C149" s="311" t="s">
        <v>232</v>
      </c>
      <c r="D149" s="1271">
        <v>10</v>
      </c>
      <c r="E149" s="1271">
        <v>0</v>
      </c>
      <c r="F149" s="1543"/>
      <c r="G149" s="27"/>
    </row>
    <row r="150" spans="2:7">
      <c r="C150"/>
    </row>
    <row r="153" spans="2:7">
      <c r="B153" s="8" t="s">
        <v>233</v>
      </c>
    </row>
    <row r="156" spans="2:7">
      <c r="B156" s="264" t="s">
        <v>17</v>
      </c>
      <c r="C156" s="264" t="s">
        <v>27</v>
      </c>
      <c r="D156" s="1283" t="s">
        <v>28</v>
      </c>
      <c r="E156" s="1283" t="s">
        <v>29</v>
      </c>
    </row>
    <row r="157" spans="2:7" ht="41.25" customHeight="1">
      <c r="B157" s="269" t="s">
        <v>1076</v>
      </c>
      <c r="C157" s="270">
        <v>40</v>
      </c>
      <c r="D157" s="1271">
        <f>+E132</f>
        <v>40</v>
      </c>
      <c r="E157" s="1560">
        <f>+D157+D158</f>
        <v>40</v>
      </c>
    </row>
    <row r="158" spans="2:7" ht="64.5" customHeight="1">
      <c r="B158" s="269" t="s">
        <v>1077</v>
      </c>
      <c r="C158" s="270">
        <v>60</v>
      </c>
      <c r="D158" s="1271">
        <f>+F147</f>
        <v>0</v>
      </c>
      <c r="E158" s="1562"/>
    </row>
  </sheetData>
  <mergeCells count="81">
    <mergeCell ref="E157:E158"/>
    <mergeCell ref="J139:L139"/>
    <mergeCell ref="P139:Q139"/>
    <mergeCell ref="P141:Q141"/>
    <mergeCell ref="P142:Q142"/>
    <mergeCell ref="P105:Q105"/>
    <mergeCell ref="P106:Q106"/>
    <mergeCell ref="B147:B149"/>
    <mergeCell ref="F147:F149"/>
    <mergeCell ref="D111:E111"/>
    <mergeCell ref="D112:E112"/>
    <mergeCell ref="B115:P115"/>
    <mergeCell ref="B118:N118"/>
    <mergeCell ref="E132:E134"/>
    <mergeCell ref="B137:N137"/>
    <mergeCell ref="B108:N108"/>
    <mergeCell ref="P95:Q96"/>
    <mergeCell ref="P97:Q97"/>
    <mergeCell ref="P98:Q98"/>
    <mergeCell ref="P99:Q99"/>
    <mergeCell ref="P100:Q100"/>
    <mergeCell ref="P101:Q101"/>
    <mergeCell ref="H95:H96"/>
    <mergeCell ref="I95:I96"/>
    <mergeCell ref="L95:L96"/>
    <mergeCell ref="M95:M96"/>
    <mergeCell ref="N95:N96"/>
    <mergeCell ref="O95:O96"/>
    <mergeCell ref="P102:Q102"/>
    <mergeCell ref="P103:Q103"/>
    <mergeCell ref="P104:Q104"/>
    <mergeCell ref="P93:Q93"/>
    <mergeCell ref="P94:Q94"/>
    <mergeCell ref="B95:B96"/>
    <mergeCell ref="C95:C96"/>
    <mergeCell ref="D95:D96"/>
    <mergeCell ref="E95:E96"/>
    <mergeCell ref="F95:F96"/>
    <mergeCell ref="G95:G96"/>
    <mergeCell ref="B75:N75"/>
    <mergeCell ref="J80:L80"/>
    <mergeCell ref="P80:Q80"/>
    <mergeCell ref="R80:S80"/>
    <mergeCell ref="P82:Q82"/>
    <mergeCell ref="R82:S106"/>
    <mergeCell ref="P83:Q83"/>
    <mergeCell ref="P84:Q84"/>
    <mergeCell ref="P85:Q85"/>
    <mergeCell ref="P86:Q86"/>
    <mergeCell ref="P87:Q87"/>
    <mergeCell ref="P88:Q88"/>
    <mergeCell ref="P89:Q89"/>
    <mergeCell ref="P90:Q90"/>
    <mergeCell ref="P91:Q91"/>
    <mergeCell ref="P92:Q92"/>
    <mergeCell ref="P81:Q81"/>
    <mergeCell ref="O63:P63"/>
    <mergeCell ref="O64:P64"/>
    <mergeCell ref="O65:P65"/>
    <mergeCell ref="O66:P66"/>
    <mergeCell ref="O67:P67"/>
    <mergeCell ref="O68:P68"/>
    <mergeCell ref="O69:P69"/>
    <mergeCell ref="O62:P62"/>
    <mergeCell ref="C10:E10"/>
    <mergeCell ref="B14:C21"/>
    <mergeCell ref="B22:C22"/>
    <mergeCell ref="E40:E41"/>
    <mergeCell ref="M45:N45"/>
    <mergeCell ref="B53:B54"/>
    <mergeCell ref="C53:C54"/>
    <mergeCell ref="D53:E53"/>
    <mergeCell ref="C57:N57"/>
    <mergeCell ref="B59:N59"/>
    <mergeCell ref="Q49:Q50"/>
    <mergeCell ref="B2:P2"/>
    <mergeCell ref="B4:P4"/>
    <mergeCell ref="C6:N6"/>
    <mergeCell ref="C7:N7"/>
    <mergeCell ref="C8:N8"/>
    <mergeCell ref="C9:N9"/>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legacy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14"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192</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t="s">
        <v>18</v>
      </c>
      <c r="D35" s="1256"/>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46.5" customHeight="1">
      <c r="A51" s="1311">
        <v>1</v>
      </c>
      <c r="B51" s="17" t="s">
        <v>325</v>
      </c>
      <c r="C51" s="17" t="s">
        <v>325</v>
      </c>
      <c r="D51" s="15" t="s">
        <v>340</v>
      </c>
      <c r="E51" s="184" t="s">
        <v>341</v>
      </c>
      <c r="F51" s="16" t="s">
        <v>18</v>
      </c>
      <c r="G51" s="99" t="s">
        <v>5</v>
      </c>
      <c r="H51" s="194">
        <v>39839</v>
      </c>
      <c r="I51" s="194">
        <v>40178</v>
      </c>
      <c r="J51" s="103" t="s">
        <v>19</v>
      </c>
      <c r="K51" s="185" t="s">
        <v>342</v>
      </c>
      <c r="L51" s="103" t="s">
        <v>343</v>
      </c>
      <c r="M51" s="186">
        <v>50</v>
      </c>
      <c r="N51" s="105" t="s">
        <v>5</v>
      </c>
      <c r="O51" s="187">
        <v>16091328</v>
      </c>
      <c r="P51" s="106">
        <v>97</v>
      </c>
      <c r="Q51" s="183"/>
      <c r="R51" s="64"/>
      <c r="S51" s="64"/>
      <c r="T51" s="64"/>
      <c r="U51" s="64"/>
      <c r="V51" s="64"/>
      <c r="W51" s="64"/>
      <c r="X51" s="64"/>
      <c r="Y51" s="64"/>
      <c r="Z51" s="64"/>
    </row>
    <row r="52" spans="1:26" s="1263" customFormat="1">
      <c r="A52" s="1311">
        <f>+A51+1</f>
        <v>2</v>
      </c>
      <c r="B52" s="17" t="s">
        <v>325</v>
      </c>
      <c r="C52" s="17" t="s">
        <v>325</v>
      </c>
      <c r="D52" s="15" t="s">
        <v>340</v>
      </c>
      <c r="E52" s="184" t="s">
        <v>344</v>
      </c>
      <c r="F52" s="16" t="s">
        <v>18</v>
      </c>
      <c r="G52" s="99" t="s">
        <v>5</v>
      </c>
      <c r="H52" s="100">
        <v>40192</v>
      </c>
      <c r="I52" s="100">
        <v>40543</v>
      </c>
      <c r="J52" s="103" t="s">
        <v>19</v>
      </c>
      <c r="K52" s="185" t="s">
        <v>345</v>
      </c>
      <c r="L52" s="186" t="s">
        <v>5</v>
      </c>
      <c r="M52" s="186">
        <v>2493</v>
      </c>
      <c r="N52" s="105" t="s">
        <v>5</v>
      </c>
      <c r="O52" s="187">
        <v>1524841621</v>
      </c>
      <c r="P52" s="106">
        <v>97</v>
      </c>
      <c r="Q52" s="188"/>
      <c r="R52" s="64"/>
      <c r="S52" s="64"/>
      <c r="T52" s="64"/>
      <c r="U52" s="64"/>
      <c r="V52" s="64"/>
      <c r="W52" s="64"/>
      <c r="X52" s="64"/>
      <c r="Y52" s="64"/>
      <c r="Z52" s="64"/>
    </row>
    <row r="53" spans="1:26" s="1263" customFormat="1">
      <c r="A53" s="1311">
        <f>+A52+1</f>
        <v>3</v>
      </c>
      <c r="B53" s="17" t="s">
        <v>325</v>
      </c>
      <c r="C53" s="17" t="s">
        <v>325</v>
      </c>
      <c r="D53" s="15" t="s">
        <v>340</v>
      </c>
      <c r="E53" s="184" t="s">
        <v>346</v>
      </c>
      <c r="F53" s="16" t="s">
        <v>18</v>
      </c>
      <c r="G53" s="99" t="s">
        <v>5</v>
      </c>
      <c r="H53" s="100">
        <v>40556</v>
      </c>
      <c r="I53" s="100">
        <v>40908</v>
      </c>
      <c r="J53" s="103" t="s">
        <v>19</v>
      </c>
      <c r="K53" s="185">
        <f>(DAYS360(H53,I53)/30)</f>
        <v>11.6</v>
      </c>
      <c r="L53" s="186" t="s">
        <v>5</v>
      </c>
      <c r="M53" s="186">
        <v>2342</v>
      </c>
      <c r="N53" s="105" t="s">
        <v>5</v>
      </c>
      <c r="O53" s="187">
        <v>1515149566</v>
      </c>
      <c r="P53" s="106">
        <v>98</v>
      </c>
      <c r="Q53" s="188"/>
      <c r="R53" s="64"/>
      <c r="S53" s="64"/>
      <c r="T53" s="64"/>
      <c r="U53" s="64"/>
      <c r="V53" s="64"/>
      <c r="W53" s="64"/>
      <c r="X53" s="64"/>
      <c r="Y53" s="64"/>
      <c r="Z53" s="64"/>
    </row>
    <row r="54" spans="1:26" s="1263" customFormat="1" ht="30">
      <c r="A54" s="1311">
        <f>+A53+1</f>
        <v>4</v>
      </c>
      <c r="B54" s="17" t="s">
        <v>325</v>
      </c>
      <c r="C54" s="17" t="s">
        <v>325</v>
      </c>
      <c r="D54" s="15" t="s">
        <v>340</v>
      </c>
      <c r="E54" s="184" t="s">
        <v>347</v>
      </c>
      <c r="F54" s="16" t="s">
        <v>18</v>
      </c>
      <c r="G54" s="99" t="s">
        <v>5</v>
      </c>
      <c r="H54" s="100">
        <v>40598</v>
      </c>
      <c r="I54" s="100">
        <v>40908</v>
      </c>
      <c r="J54" s="103" t="s">
        <v>19</v>
      </c>
      <c r="K54" s="186" t="s">
        <v>348</v>
      </c>
      <c r="L54" s="185" t="s">
        <v>349</v>
      </c>
      <c r="M54" s="186">
        <v>9</v>
      </c>
      <c r="N54" s="105" t="s">
        <v>5</v>
      </c>
      <c r="O54" s="187">
        <v>15342120</v>
      </c>
      <c r="P54" s="106">
        <v>99</v>
      </c>
      <c r="Q54" s="18" t="s">
        <v>350</v>
      </c>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t="s">
        <v>351</v>
      </c>
      <c r="L55" s="190" t="s">
        <v>352</v>
      </c>
      <c r="M55" s="108">
        <f>SUM(M51:M54)</f>
        <v>4894</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t="str">
        <f>+K55</f>
        <v>24.12</v>
      </c>
      <c r="D59" s="1275" t="s">
        <v>18</v>
      </c>
      <c r="E59" s="71"/>
      <c r="F59" s="112"/>
      <c r="G59" s="112"/>
      <c r="H59" s="112"/>
      <c r="I59" s="112"/>
      <c r="J59" s="112"/>
      <c r="K59" s="112"/>
      <c r="L59" s="112"/>
      <c r="M59" s="112"/>
    </row>
    <row r="60" spans="1:26" s="66" customFormat="1" ht="30" customHeight="1">
      <c r="B60" s="19" t="s">
        <v>64</v>
      </c>
      <c r="C60" s="160">
        <f>+M55</f>
        <v>4894</v>
      </c>
      <c r="D60" s="1275" t="s">
        <v>18</v>
      </c>
      <c r="E60" s="71"/>
    </row>
    <row r="61" spans="1:26" s="66" customFormat="1" ht="54.75" customHeight="1">
      <c r="B61" s="2105" t="s">
        <v>353</v>
      </c>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67.5" customHeight="1">
      <c r="B67" s="1315" t="s">
        <v>250</v>
      </c>
      <c r="C67" s="1256" t="s">
        <v>251</v>
      </c>
      <c r="D67" s="1279" t="s">
        <v>354</v>
      </c>
      <c r="E67" s="1279" t="s">
        <v>354</v>
      </c>
      <c r="F67" s="1279" t="s">
        <v>354</v>
      </c>
      <c r="G67" s="1279" t="s">
        <v>354</v>
      </c>
      <c r="H67" s="1279" t="s">
        <v>354</v>
      </c>
      <c r="I67" s="90" t="s">
        <v>329</v>
      </c>
      <c r="J67" s="1279" t="s">
        <v>354</v>
      </c>
      <c r="K67" s="1279" t="s">
        <v>354</v>
      </c>
      <c r="L67" s="1279" t="s">
        <v>354</v>
      </c>
      <c r="M67" s="1279" t="s">
        <v>354</v>
      </c>
      <c r="N67" s="1279" t="s">
        <v>354</v>
      </c>
      <c r="O67" s="1850" t="s">
        <v>355</v>
      </c>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63.75" customHeight="1">
      <c r="B77" s="1277" t="s">
        <v>356</v>
      </c>
      <c r="C77" s="1279" t="s">
        <v>357</v>
      </c>
      <c r="D77" s="1279" t="s">
        <v>358</v>
      </c>
      <c r="E77" s="1275">
        <v>93375792</v>
      </c>
      <c r="F77" s="1279" t="s">
        <v>359</v>
      </c>
      <c r="G77" s="1279" t="s">
        <v>278</v>
      </c>
      <c r="H77" s="162">
        <v>37447</v>
      </c>
      <c r="I77" s="1275" t="s">
        <v>5</v>
      </c>
      <c r="J77" s="1279" t="s">
        <v>360</v>
      </c>
      <c r="K77" s="1279" t="s">
        <v>361</v>
      </c>
      <c r="L77" s="1279" t="s">
        <v>362</v>
      </c>
      <c r="M77" s="1275" t="s">
        <v>19</v>
      </c>
      <c r="N77" s="1275" t="s">
        <v>18</v>
      </c>
      <c r="O77" s="1275" t="s">
        <v>18</v>
      </c>
      <c r="P77" s="1850" t="s">
        <v>363</v>
      </c>
      <c r="Q77" s="1850"/>
    </row>
    <row r="78" spans="2:17" s="166" customFormat="1" ht="159" customHeight="1">
      <c r="B78" s="1277" t="s">
        <v>364</v>
      </c>
      <c r="C78" s="1279" t="s">
        <v>357</v>
      </c>
      <c r="D78" s="1275" t="s">
        <v>365</v>
      </c>
      <c r="E78" s="1275">
        <v>51685730</v>
      </c>
      <c r="F78" s="1279" t="s">
        <v>366</v>
      </c>
      <c r="G78" s="1279" t="s">
        <v>367</v>
      </c>
      <c r="H78" s="162">
        <v>41487</v>
      </c>
      <c r="I78" s="1275" t="s">
        <v>368</v>
      </c>
      <c r="J78" s="1279" t="s">
        <v>325</v>
      </c>
      <c r="K78" s="1279" t="s">
        <v>369</v>
      </c>
      <c r="L78" s="1279" t="s">
        <v>370</v>
      </c>
      <c r="M78" s="1275" t="s">
        <v>19</v>
      </c>
      <c r="N78" s="1275" t="s">
        <v>19</v>
      </c>
      <c r="O78" s="1275" t="s">
        <v>19</v>
      </c>
      <c r="P78" s="1850" t="s">
        <v>371</v>
      </c>
      <c r="Q78" s="1850"/>
    </row>
    <row r="79" spans="2:17" s="166" customFormat="1" ht="109.5" customHeight="1">
      <c r="B79" s="1277" t="s">
        <v>119</v>
      </c>
      <c r="C79" s="1279" t="s">
        <v>372</v>
      </c>
      <c r="D79" s="1275" t="s">
        <v>373</v>
      </c>
      <c r="E79" s="1275">
        <v>51975048</v>
      </c>
      <c r="F79" s="1279" t="s">
        <v>374</v>
      </c>
      <c r="G79" s="1279" t="s">
        <v>375</v>
      </c>
      <c r="H79" s="1279" t="s">
        <v>376</v>
      </c>
      <c r="I79" s="1275">
        <v>128040</v>
      </c>
      <c r="J79" s="1279" t="s">
        <v>377</v>
      </c>
      <c r="K79" s="1279" t="s">
        <v>378</v>
      </c>
      <c r="L79" s="1279" t="s">
        <v>379</v>
      </c>
      <c r="M79" s="1275" t="s">
        <v>19</v>
      </c>
      <c r="N79" s="1275" t="s">
        <v>19</v>
      </c>
      <c r="O79" s="1275" t="s">
        <v>19</v>
      </c>
      <c r="P79" s="1851" t="s">
        <v>380</v>
      </c>
      <c r="Q79" s="1852"/>
    </row>
    <row r="80" spans="2:17" s="166" customFormat="1" ht="113.25" customHeight="1">
      <c r="B80" s="1277" t="s">
        <v>119</v>
      </c>
      <c r="C80" s="1279" t="s">
        <v>372</v>
      </c>
      <c r="D80" s="1275" t="s">
        <v>381</v>
      </c>
      <c r="E80" s="1275">
        <v>52528356</v>
      </c>
      <c r="F80" s="1275" t="s">
        <v>382</v>
      </c>
      <c r="G80" s="1279" t="s">
        <v>256</v>
      </c>
      <c r="H80" s="1279" t="s">
        <v>376</v>
      </c>
      <c r="I80" s="1275" t="s">
        <v>368</v>
      </c>
      <c r="J80" s="1279" t="s">
        <v>383</v>
      </c>
      <c r="K80" s="1279" t="s">
        <v>378</v>
      </c>
      <c r="L80" s="1279" t="s">
        <v>384</v>
      </c>
      <c r="M80" s="1275" t="s">
        <v>19</v>
      </c>
      <c r="N80" s="1275" t="s">
        <v>19</v>
      </c>
      <c r="O80" s="1275" t="s">
        <v>19</v>
      </c>
      <c r="P80" s="1851" t="s">
        <v>385</v>
      </c>
      <c r="Q80" s="1852"/>
    </row>
    <row r="81" spans="2:17" s="166" customFormat="1" ht="122.25" customHeight="1">
      <c r="B81" s="1277" t="s">
        <v>119</v>
      </c>
      <c r="C81" s="1279" t="s">
        <v>372</v>
      </c>
      <c r="D81" s="1279" t="s">
        <v>386</v>
      </c>
      <c r="E81" s="1275">
        <v>1098609574</v>
      </c>
      <c r="F81" s="1279" t="s">
        <v>387</v>
      </c>
      <c r="G81" s="1279" t="s">
        <v>388</v>
      </c>
      <c r="H81" s="162">
        <v>39647</v>
      </c>
      <c r="I81" s="1275" t="s">
        <v>368</v>
      </c>
      <c r="J81" s="1279" t="s">
        <v>325</v>
      </c>
      <c r="K81" s="1279" t="s">
        <v>389</v>
      </c>
      <c r="L81" s="1279" t="s">
        <v>390</v>
      </c>
      <c r="M81" s="1275" t="s">
        <v>19</v>
      </c>
      <c r="N81" s="1275" t="s">
        <v>19</v>
      </c>
      <c r="O81" s="1275" t="s">
        <v>19</v>
      </c>
      <c r="P81" s="1850" t="s">
        <v>391</v>
      </c>
      <c r="Q81" s="1850"/>
    </row>
    <row r="82" spans="2:17" s="166" customFormat="1" ht="95.25" customHeight="1">
      <c r="B82" s="1279" t="s">
        <v>392</v>
      </c>
      <c r="C82" s="1279"/>
      <c r="D82" s="1275" t="s">
        <v>393</v>
      </c>
      <c r="E82" s="1275">
        <v>40987697</v>
      </c>
      <c r="F82" s="1279" t="s">
        <v>394</v>
      </c>
      <c r="G82" s="1279" t="s">
        <v>395</v>
      </c>
      <c r="H82" s="1279" t="s">
        <v>396</v>
      </c>
      <c r="I82" s="1275" t="s">
        <v>5</v>
      </c>
      <c r="J82" s="1279" t="s">
        <v>376</v>
      </c>
      <c r="K82" s="1279" t="s">
        <v>376</v>
      </c>
      <c r="L82" s="1279" t="s">
        <v>376</v>
      </c>
      <c r="M82" s="1275" t="s">
        <v>19</v>
      </c>
      <c r="N82" s="1275" t="s">
        <v>19</v>
      </c>
      <c r="O82" s="1275" t="s">
        <v>19</v>
      </c>
      <c r="P82" s="1850" t="s">
        <v>397</v>
      </c>
      <c r="Q82" s="1850"/>
    </row>
    <row r="83" spans="2:17" s="166" customFormat="1" ht="111" customHeight="1">
      <c r="B83" s="1277" t="s">
        <v>119</v>
      </c>
      <c r="C83" s="1279" t="s">
        <v>372</v>
      </c>
      <c r="D83" s="1275" t="s">
        <v>398</v>
      </c>
      <c r="E83" s="1275">
        <v>7715254</v>
      </c>
      <c r="F83" s="1279" t="s">
        <v>399</v>
      </c>
      <c r="G83" s="1279" t="s">
        <v>376</v>
      </c>
      <c r="H83" s="1279" t="s">
        <v>376</v>
      </c>
      <c r="I83" s="1275" t="s">
        <v>5</v>
      </c>
      <c r="J83" s="1279" t="s">
        <v>383</v>
      </c>
      <c r="K83" s="1279" t="s">
        <v>378</v>
      </c>
      <c r="L83" s="1279" t="s">
        <v>384</v>
      </c>
      <c r="M83" s="1275" t="s">
        <v>19</v>
      </c>
      <c r="N83" s="1275" t="s">
        <v>19</v>
      </c>
      <c r="O83" s="1275" t="s">
        <v>18</v>
      </c>
      <c r="P83" s="1850" t="s">
        <v>400</v>
      </c>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75" customHeight="1">
      <c r="B90" s="78" t="s">
        <v>331</v>
      </c>
      <c r="C90" s="1275" t="s">
        <v>18</v>
      </c>
      <c r="D90" s="1613" t="s">
        <v>338</v>
      </c>
      <c r="E90" s="1614"/>
      <c r="F90" s="166" t="s">
        <v>332</v>
      </c>
    </row>
    <row r="91" spans="2:17">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30">
      <c r="A100" s="1311">
        <v>1</v>
      </c>
      <c r="B100" s="15" t="s">
        <v>329</v>
      </c>
      <c r="C100" s="16"/>
      <c r="D100" s="15" t="s">
        <v>329</v>
      </c>
      <c r="E100" s="98"/>
      <c r="F100" s="16"/>
      <c r="G100" s="99"/>
      <c r="H100" s="100"/>
      <c r="I100" s="103"/>
      <c r="J100" s="103"/>
      <c r="K100" s="103"/>
      <c r="L100" s="103"/>
      <c r="M100" s="105"/>
      <c r="N100" s="105">
        <f>+M100*G100</f>
        <v>0</v>
      </c>
      <c r="O100" s="106"/>
      <c r="P100" s="106"/>
      <c r="Q100" s="18" t="s">
        <v>401</v>
      </c>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71">
        <v>0</v>
      </c>
      <c r="F122" s="1541">
        <f>+E122+E123+E124</f>
        <v>0</v>
      </c>
      <c r="G122" s="27"/>
    </row>
    <row r="123" spans="2:17" ht="124.5" customHeight="1">
      <c r="B123" s="1540"/>
      <c r="C123" s="115" t="s">
        <v>231</v>
      </c>
      <c r="D123" s="1262">
        <v>25</v>
      </c>
      <c r="E123" s="71">
        <v>0</v>
      </c>
      <c r="F123" s="1542"/>
      <c r="G123" s="27"/>
    </row>
    <row r="124" spans="2:17" ht="118.5" customHeight="1">
      <c r="B124" s="1540"/>
      <c r="C124" s="115" t="s">
        <v>232</v>
      </c>
      <c r="D124" s="1256">
        <v>10</v>
      </c>
      <c r="E124" s="71">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8"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534</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45" customHeight="1">
      <c r="A51" s="1311">
        <v>1</v>
      </c>
      <c r="B51" s="15" t="s">
        <v>339</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40.5" customHeight="1">
      <c r="B77" s="1277" t="s">
        <v>339</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75" customHeight="1">
      <c r="B90" s="78" t="s">
        <v>331</v>
      </c>
      <c r="C90" s="1275" t="s">
        <v>18</v>
      </c>
      <c r="D90" s="1613" t="s">
        <v>338</v>
      </c>
      <c r="E90" s="1614"/>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8"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249</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4.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5.25"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75" customHeight="1">
      <c r="B90" s="78" t="s">
        <v>331</v>
      </c>
      <c r="C90" s="1275" t="s">
        <v>18</v>
      </c>
      <c r="D90" s="1613" t="s">
        <v>338</v>
      </c>
      <c r="E90" s="1614"/>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39"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271</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42"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9"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75" customHeight="1">
      <c r="B90" s="78" t="s">
        <v>331</v>
      </c>
      <c r="C90" s="1275" t="s">
        <v>18</v>
      </c>
      <c r="D90" s="1613" t="s">
        <v>338</v>
      </c>
      <c r="E90" s="1614"/>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7"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311</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41.25"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8" zoomScale="70" zoomScaleNormal="70" workbookViewId="0">
      <selection activeCell="D49" sqref="D49"/>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923</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3"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topLeftCell="A56" zoomScale="55" zoomScaleNormal="55" workbookViewId="0">
      <selection activeCell="A61" sqref="A61"/>
    </sheetView>
  </sheetViews>
  <sheetFormatPr baseColWidth="10" defaultRowHeight="15"/>
  <cols>
    <col min="1" max="1" width="3.140625" style="28" bestFit="1" customWidth="1"/>
    <col min="2" max="2" width="68.5703125" style="28" customWidth="1"/>
    <col min="3" max="3" width="31.140625" style="28" customWidth="1"/>
    <col min="4" max="4" width="26.7109375" style="28" customWidth="1"/>
    <col min="5" max="5" width="25" style="28" customWidth="1"/>
    <col min="6" max="7" width="29.7109375" style="28" customWidth="1"/>
    <col min="8" max="8" width="16.140625" style="28" customWidth="1"/>
    <col min="9" max="9" width="14.85546875" style="28" customWidth="1"/>
    <col min="10" max="10" width="20.28515625" style="28" customWidth="1"/>
    <col min="11" max="11" width="14.7109375" style="28" bestFit="1" customWidth="1"/>
    <col min="12" max="13" width="18.7109375" style="28" customWidth="1"/>
    <col min="14" max="14" width="22.140625" style="28" customWidth="1"/>
    <col min="15" max="15" width="26.140625" style="28" customWidth="1"/>
    <col min="16" max="16" width="19.5703125" style="28" bestFit="1" customWidth="1"/>
    <col min="17" max="17" width="41.5703125"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1897</v>
      </c>
      <c r="D6" s="1507"/>
      <c r="E6" s="1507"/>
      <c r="F6" s="1507"/>
      <c r="G6" s="1507"/>
      <c r="H6" s="1507"/>
      <c r="I6" s="1507"/>
      <c r="J6" s="1507"/>
      <c r="K6" s="1507"/>
      <c r="L6" s="1507"/>
      <c r="M6" s="1507"/>
      <c r="N6" s="1508"/>
    </row>
    <row r="7" spans="2:16" ht="15.75" thickBot="1">
      <c r="B7" s="116" t="s">
        <v>4</v>
      </c>
      <c r="C7" s="1507"/>
      <c r="D7" s="1507"/>
      <c r="E7" s="1507"/>
      <c r="F7" s="1507"/>
      <c r="G7" s="1507"/>
      <c r="H7" s="1507"/>
      <c r="I7" s="1507"/>
      <c r="J7" s="1507"/>
      <c r="K7" s="1507"/>
      <c r="L7" s="1507"/>
      <c r="M7" s="1507"/>
      <c r="N7" s="1508"/>
    </row>
    <row r="8" spans="2:16" ht="15.75" thickBot="1">
      <c r="B8" s="116" t="s">
        <v>6</v>
      </c>
      <c r="C8" s="1507"/>
      <c r="D8" s="1507"/>
      <c r="E8" s="1507"/>
      <c r="F8" s="1507"/>
      <c r="G8" s="1507"/>
      <c r="H8" s="1507"/>
      <c r="I8" s="1507"/>
      <c r="J8" s="1507"/>
      <c r="K8" s="1507"/>
      <c r="L8" s="1507"/>
      <c r="M8" s="1507"/>
      <c r="N8" s="1508"/>
    </row>
    <row r="9" spans="2:16" ht="15.75" thickBot="1">
      <c r="B9" s="116" t="s">
        <v>7</v>
      </c>
      <c r="C9" s="1507"/>
      <c r="D9" s="1507"/>
      <c r="E9" s="1507"/>
      <c r="F9" s="1507"/>
      <c r="G9" s="1507"/>
      <c r="H9" s="1507"/>
      <c r="I9" s="1507"/>
      <c r="J9" s="1507"/>
      <c r="K9" s="1507"/>
      <c r="L9" s="1507"/>
      <c r="M9" s="1507"/>
      <c r="N9" s="1508"/>
    </row>
    <row r="10" spans="2:16" ht="15.75" thickBot="1">
      <c r="B10" s="116" t="s">
        <v>238</v>
      </c>
      <c r="C10" s="1507" t="s">
        <v>1954</v>
      </c>
      <c r="D10" s="1507"/>
      <c r="E10" s="1507"/>
      <c r="F10" s="1507"/>
      <c r="G10" s="1507"/>
      <c r="H10" s="32"/>
      <c r="I10" s="32"/>
      <c r="J10" s="32"/>
      <c r="K10" s="32"/>
      <c r="L10" s="32"/>
      <c r="M10" s="32"/>
      <c r="N10" s="33"/>
    </row>
    <row r="11" spans="2:16" ht="15.75" thickBot="1">
      <c r="B11" s="117" t="s">
        <v>8</v>
      </c>
      <c r="C11" s="1" t="s">
        <v>1812</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2"/>
    </row>
    <row r="14" spans="2:16" ht="45.75" customHeight="1">
      <c r="B14" s="1595" t="s">
        <v>9</v>
      </c>
      <c r="C14" s="1596"/>
      <c r="D14" s="144" t="s">
        <v>10</v>
      </c>
      <c r="E14" s="144" t="s">
        <v>11</v>
      </c>
      <c r="F14" s="144" t="s">
        <v>12</v>
      </c>
      <c r="G14" s="148"/>
      <c r="I14" s="41"/>
      <c r="J14" s="41"/>
      <c r="K14" s="41"/>
      <c r="L14" s="41"/>
      <c r="M14" s="41"/>
      <c r="N14" s="2"/>
    </row>
    <row r="15" spans="2:16" ht="45" customHeight="1">
      <c r="B15" s="1597"/>
      <c r="C15" s="1598"/>
      <c r="D15" s="144">
        <v>22</v>
      </c>
      <c r="E15" s="42">
        <f>65297712+2054868504+163244280</f>
        <v>2283410496</v>
      </c>
      <c r="F15" s="149">
        <v>1068</v>
      </c>
      <c r="G15" s="150"/>
      <c r="I15" s="45"/>
      <c r="J15" s="45"/>
      <c r="K15" s="45"/>
      <c r="L15" s="45"/>
      <c r="M15" s="45"/>
      <c r="N15" s="2"/>
    </row>
    <row r="16" spans="2:16" ht="15.75" thickBot="1">
      <c r="B16" s="1517" t="s">
        <v>13</v>
      </c>
      <c r="C16" s="1518"/>
      <c r="D16" s="144">
        <v>22</v>
      </c>
      <c r="E16" s="42">
        <f>65297712+2054868504+163244280</f>
        <v>2283410496</v>
      </c>
      <c r="F16" s="149">
        <v>1068</v>
      </c>
      <c r="G16" s="150"/>
      <c r="H16" s="46"/>
      <c r="I16" s="39"/>
      <c r="J16" s="39"/>
      <c r="K16" s="39"/>
      <c r="L16" s="39"/>
      <c r="M16" s="39"/>
      <c r="N16" s="47"/>
    </row>
    <row r="17" spans="1:14" ht="45.75" thickBot="1">
      <c r="A17" s="48"/>
      <c r="B17" s="49" t="s">
        <v>14</v>
      </c>
      <c r="C17" s="49" t="s">
        <v>15</v>
      </c>
      <c r="E17" s="41"/>
      <c r="G17" s="41"/>
      <c r="H17" s="41"/>
      <c r="I17" s="50"/>
      <c r="J17" s="50"/>
      <c r="K17" s="50"/>
      <c r="L17" s="50"/>
      <c r="M17" s="50"/>
    </row>
    <row r="18" spans="1:14" ht="15.75" thickBot="1">
      <c r="A18" s="51">
        <v>1</v>
      </c>
      <c r="C18" s="223">
        <f>+F16*0.8</f>
        <v>854.40000000000009</v>
      </c>
      <c r="D18" s="224"/>
      <c r="E18" s="225">
        <f>E16</f>
        <v>2283410496</v>
      </c>
      <c r="F18" s="7"/>
      <c r="G18" s="7"/>
      <c r="H18" s="7"/>
      <c r="I18" s="53"/>
      <c r="J18" s="53"/>
      <c r="K18" s="53"/>
      <c r="L18" s="53"/>
      <c r="M18" s="53"/>
    </row>
    <row r="19" spans="1:14">
      <c r="A19" s="142"/>
      <c r="C19" s="54"/>
      <c r="D19" s="45"/>
      <c r="E19" s="56"/>
      <c r="F19" s="487"/>
      <c r="G19" s="7"/>
      <c r="H19" s="7"/>
      <c r="I19" s="53"/>
      <c r="J19" s="53"/>
      <c r="K19" s="53"/>
      <c r="L19" s="53"/>
      <c r="M19" s="53"/>
    </row>
    <row r="20" spans="1:14">
      <c r="A20" s="142"/>
      <c r="C20" s="54"/>
      <c r="D20" s="45"/>
      <c r="E20" s="56"/>
      <c r="F20" s="7"/>
      <c r="G20" s="7"/>
      <c r="H20" s="7"/>
      <c r="I20" s="53"/>
      <c r="J20" s="53"/>
      <c r="K20" s="53"/>
      <c r="L20" s="53"/>
      <c r="M20" s="53"/>
    </row>
    <row r="21" spans="1:14">
      <c r="A21" s="142"/>
      <c r="B21" s="8" t="s">
        <v>16</v>
      </c>
      <c r="C21" s="57"/>
      <c r="D21" s="57"/>
      <c r="E21" s="57"/>
      <c r="F21" s="488"/>
      <c r="G21" s="57"/>
      <c r="H21" s="57"/>
      <c r="I21" s="39"/>
      <c r="J21" s="39"/>
      <c r="K21" s="39"/>
      <c r="L21" s="39"/>
      <c r="M21" s="39"/>
      <c r="N21" s="2"/>
    </row>
    <row r="22" spans="1:14">
      <c r="A22" s="142"/>
      <c r="B22" s="57"/>
      <c r="C22" s="57"/>
      <c r="D22" s="57"/>
      <c r="E22" s="57"/>
      <c r="F22" s="488"/>
      <c r="G22" s="57"/>
      <c r="H22" s="57"/>
      <c r="I22" s="39"/>
      <c r="J22" s="39"/>
      <c r="K22" s="39"/>
      <c r="L22" s="39"/>
      <c r="M22" s="39"/>
      <c r="N22" s="2"/>
    </row>
    <row r="23" spans="1:14">
      <c r="A23" s="142"/>
      <c r="B23" s="9" t="s">
        <v>17</v>
      </c>
      <c r="C23" s="9" t="s">
        <v>18</v>
      </c>
      <c r="D23" s="9" t="s">
        <v>19</v>
      </c>
      <c r="E23" s="57"/>
      <c r="F23" s="488"/>
      <c r="G23" s="57"/>
      <c r="H23" s="57"/>
      <c r="I23" s="39"/>
      <c r="J23" s="39"/>
      <c r="K23" s="39"/>
      <c r="L23" s="39"/>
      <c r="M23" s="39"/>
      <c r="N23" s="2"/>
    </row>
    <row r="24" spans="1:14">
      <c r="A24" s="142"/>
      <c r="B24" s="59" t="s">
        <v>20</v>
      </c>
      <c r="C24" s="59"/>
      <c r="D24" s="138" t="s">
        <v>21</v>
      </c>
      <c r="E24" s="57"/>
      <c r="F24" s="57"/>
      <c r="G24" s="57"/>
      <c r="H24" s="57"/>
      <c r="I24" s="39"/>
      <c r="J24" s="39"/>
      <c r="K24" s="39"/>
      <c r="L24" s="39"/>
      <c r="M24" s="39"/>
      <c r="N24" s="2"/>
    </row>
    <row r="25" spans="1:14">
      <c r="A25" s="142"/>
      <c r="B25" s="59" t="s">
        <v>22</v>
      </c>
      <c r="C25" s="90"/>
      <c r="D25" s="138" t="s">
        <v>21</v>
      </c>
      <c r="E25" s="57"/>
      <c r="F25" s="57"/>
      <c r="G25" s="57"/>
      <c r="H25" s="57"/>
      <c r="I25" s="39"/>
      <c r="J25" s="39"/>
      <c r="K25" s="39"/>
      <c r="L25" s="39"/>
      <c r="M25" s="39"/>
      <c r="N25" s="2"/>
    </row>
    <row r="26" spans="1:14">
      <c r="A26" s="142"/>
      <c r="B26" s="59" t="s">
        <v>23</v>
      </c>
      <c r="C26" s="59" t="s">
        <v>21</v>
      </c>
      <c r="D26" s="138"/>
      <c r="E26" s="57"/>
      <c r="F26" s="57"/>
      <c r="G26" s="57"/>
      <c r="H26" s="57"/>
      <c r="I26" s="39"/>
      <c r="J26" s="39"/>
      <c r="K26" s="39"/>
      <c r="L26" s="39"/>
      <c r="M26" s="39"/>
      <c r="N26" s="2"/>
    </row>
    <row r="27" spans="1:14">
      <c r="A27" s="142"/>
      <c r="B27" s="59" t="s">
        <v>24</v>
      </c>
      <c r="C27" s="59"/>
      <c r="D27" s="138" t="s">
        <v>21</v>
      </c>
      <c r="E27" s="57"/>
      <c r="F27" s="57"/>
      <c r="G27" s="57"/>
      <c r="H27" s="57"/>
      <c r="I27" s="39"/>
      <c r="J27" s="39"/>
      <c r="K27" s="39"/>
      <c r="L27" s="39"/>
      <c r="M27" s="39"/>
      <c r="N27" s="2"/>
    </row>
    <row r="28" spans="1:14">
      <c r="A28" s="142"/>
      <c r="B28" s="59" t="s">
        <v>1899</v>
      </c>
      <c r="C28" s="59" t="s">
        <v>21</v>
      </c>
      <c r="D28" s="138"/>
      <c r="E28" s="57"/>
      <c r="F28" s="57"/>
      <c r="G28" s="57"/>
      <c r="H28" s="57"/>
      <c r="I28" s="39"/>
      <c r="J28" s="39"/>
      <c r="K28" s="39"/>
      <c r="L28" s="39"/>
      <c r="M28" s="39"/>
      <c r="N28" s="2"/>
    </row>
    <row r="29" spans="1:14">
      <c r="A29" s="142"/>
      <c r="B29" s="57"/>
      <c r="C29" s="57"/>
      <c r="D29" s="57"/>
      <c r="E29" s="57"/>
      <c r="F29" s="57"/>
      <c r="G29" s="57"/>
      <c r="H29" s="57"/>
      <c r="I29" s="39"/>
      <c r="J29" s="39"/>
      <c r="K29" s="39"/>
      <c r="L29" s="39"/>
      <c r="M29" s="39"/>
      <c r="N29" s="2"/>
    </row>
    <row r="30" spans="1:14">
      <c r="A30" s="142"/>
      <c r="B30" s="8" t="s">
        <v>26</v>
      </c>
      <c r="C30" s="57"/>
      <c r="D30" s="57"/>
      <c r="E30" s="57"/>
      <c r="F30" s="57"/>
      <c r="G30" s="57"/>
      <c r="H30" s="57"/>
      <c r="I30" s="39"/>
      <c r="J30" s="39"/>
      <c r="K30" s="39"/>
      <c r="L30" s="39"/>
      <c r="M30" s="39"/>
      <c r="N30" s="2"/>
    </row>
    <row r="31" spans="1:14">
      <c r="A31" s="142"/>
      <c r="B31" s="57"/>
      <c r="C31" s="57"/>
      <c r="D31" s="57"/>
      <c r="E31" s="57"/>
      <c r="F31" s="57"/>
      <c r="G31" s="57"/>
      <c r="H31" s="57"/>
      <c r="I31" s="39"/>
      <c r="J31" s="39"/>
      <c r="K31" s="39"/>
      <c r="L31" s="39"/>
      <c r="M31" s="39"/>
      <c r="N31" s="2"/>
    </row>
    <row r="32" spans="1:14">
      <c r="A32" s="142"/>
      <c r="B32" s="57"/>
      <c r="C32" s="57"/>
      <c r="D32" s="57"/>
      <c r="E32" s="57"/>
      <c r="F32" s="57"/>
      <c r="G32" s="57"/>
      <c r="H32" s="57"/>
      <c r="I32" s="39"/>
      <c r="J32" s="39"/>
      <c r="K32" s="39"/>
      <c r="L32" s="39"/>
      <c r="M32" s="39"/>
      <c r="N32" s="2"/>
    </row>
    <row r="33" spans="1:26">
      <c r="A33" s="142"/>
      <c r="B33" s="9" t="s">
        <v>17</v>
      </c>
      <c r="C33" s="9" t="s">
        <v>27</v>
      </c>
      <c r="D33" s="146" t="s">
        <v>28</v>
      </c>
      <c r="E33" s="146" t="s">
        <v>29</v>
      </c>
      <c r="F33" s="57"/>
      <c r="G33" s="57"/>
      <c r="H33" s="57"/>
      <c r="I33" s="39"/>
      <c r="J33" s="39"/>
      <c r="K33" s="39"/>
      <c r="L33" s="39"/>
      <c r="M33" s="39"/>
      <c r="N33" s="2"/>
    </row>
    <row r="34" spans="1:26" ht="53.25" customHeight="1">
      <c r="A34" s="142"/>
      <c r="B34" s="367" t="s">
        <v>30</v>
      </c>
      <c r="C34" s="141">
        <v>40</v>
      </c>
      <c r="D34" s="138">
        <f>+D122</f>
        <v>0</v>
      </c>
      <c r="E34" s="1519">
        <f>+D34+D35</f>
        <v>0</v>
      </c>
      <c r="F34" s="57"/>
      <c r="G34" s="57"/>
      <c r="H34" s="57"/>
      <c r="I34" s="39"/>
      <c r="J34" s="39"/>
      <c r="K34" s="39"/>
      <c r="L34" s="39"/>
      <c r="M34" s="39"/>
      <c r="N34" s="2"/>
    </row>
    <row r="35" spans="1:26" ht="72.75" customHeight="1">
      <c r="A35" s="142"/>
      <c r="B35" s="367" t="s">
        <v>31</v>
      </c>
      <c r="C35" s="141">
        <v>60</v>
      </c>
      <c r="D35" s="138">
        <f>+D123</f>
        <v>0</v>
      </c>
      <c r="E35" s="1520"/>
      <c r="F35" s="57"/>
      <c r="G35" s="57"/>
      <c r="H35" s="57"/>
      <c r="I35" s="39"/>
      <c r="J35" s="39"/>
      <c r="K35" s="39"/>
      <c r="L35" s="39"/>
      <c r="M35" s="39"/>
      <c r="N35" s="2"/>
    </row>
    <row r="36" spans="1:26">
      <c r="A36" s="142"/>
      <c r="C36" s="54"/>
      <c r="D36" s="45"/>
      <c r="E36" s="56"/>
      <c r="F36" s="7"/>
      <c r="G36" s="7"/>
      <c r="H36" s="7"/>
      <c r="I36" s="53"/>
      <c r="J36" s="53"/>
      <c r="K36" s="53"/>
      <c r="L36" s="53"/>
      <c r="M36" s="53"/>
    </row>
    <row r="37" spans="1:26" ht="15.75" thickBot="1">
      <c r="M37" s="1521"/>
      <c r="N37" s="1521"/>
    </row>
    <row r="38" spans="1:26">
      <c r="B38" s="8" t="s">
        <v>32</v>
      </c>
      <c r="M38" s="10"/>
      <c r="N38" s="10"/>
    </row>
    <row r="39" spans="1:26" ht="15.75" thickBot="1">
      <c r="M39" s="10"/>
      <c r="N39" s="10"/>
    </row>
    <row r="40" spans="1:26" s="39" customFormat="1" ht="109.5" customHeight="1">
      <c r="B40" s="11" t="s">
        <v>33</v>
      </c>
      <c r="C40" s="11" t="s">
        <v>34</v>
      </c>
      <c r="D40" s="11" t="s">
        <v>35</v>
      </c>
      <c r="E40" s="11"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47" customFormat="1" ht="116.25" customHeight="1">
      <c r="A41" s="14">
        <v>1</v>
      </c>
      <c r="B41" s="15" t="s">
        <v>1897</v>
      </c>
      <c r="C41" s="16" t="s">
        <v>1897</v>
      </c>
      <c r="D41" s="15" t="s">
        <v>340</v>
      </c>
      <c r="E41" s="107" t="s">
        <v>1955</v>
      </c>
      <c r="F41" s="16" t="s">
        <v>18</v>
      </c>
      <c r="G41" s="99" t="s">
        <v>5</v>
      </c>
      <c r="H41" s="100">
        <v>41940</v>
      </c>
      <c r="I41" s="103">
        <v>41976</v>
      </c>
      <c r="J41" s="103" t="s">
        <v>19</v>
      </c>
      <c r="K41" s="107">
        <v>0</v>
      </c>
      <c r="L41" s="102">
        <v>0</v>
      </c>
      <c r="M41" s="105">
        <v>0</v>
      </c>
      <c r="N41" s="105" t="s">
        <v>5</v>
      </c>
      <c r="O41" s="106" t="s">
        <v>5</v>
      </c>
      <c r="P41" s="106">
        <v>285</v>
      </c>
      <c r="Q41" s="18" t="s">
        <v>1956</v>
      </c>
      <c r="R41" s="64"/>
      <c r="S41" s="64"/>
      <c r="T41" s="64"/>
      <c r="U41" s="64"/>
      <c r="V41" s="64"/>
      <c r="W41" s="64"/>
      <c r="X41" s="64"/>
      <c r="Y41" s="64"/>
      <c r="Z41" s="64"/>
    </row>
    <row r="42" spans="1:26" s="147" customFormat="1" ht="148.5" customHeight="1">
      <c r="A42" s="14"/>
      <c r="B42" s="15" t="s">
        <v>1897</v>
      </c>
      <c r="C42" s="15" t="s">
        <v>1897</v>
      </c>
      <c r="D42" s="15" t="s">
        <v>1957</v>
      </c>
      <c r="E42" s="107" t="s">
        <v>1958</v>
      </c>
      <c r="F42" s="16" t="s">
        <v>19</v>
      </c>
      <c r="G42" s="99" t="s">
        <v>5</v>
      </c>
      <c r="H42" s="100">
        <v>41656</v>
      </c>
      <c r="I42" s="103">
        <v>41963</v>
      </c>
      <c r="J42" s="103"/>
      <c r="K42" s="107">
        <v>0</v>
      </c>
      <c r="L42" s="102">
        <v>0</v>
      </c>
      <c r="M42" s="105">
        <v>0</v>
      </c>
      <c r="N42" s="105" t="s">
        <v>5</v>
      </c>
      <c r="O42" s="106">
        <v>85940616</v>
      </c>
      <c r="P42" s="106">
        <v>233</v>
      </c>
      <c r="Q42" s="18" t="s">
        <v>1959</v>
      </c>
      <c r="R42" s="64"/>
      <c r="S42" s="64"/>
      <c r="T42" s="64"/>
      <c r="U42" s="64"/>
      <c r="V42" s="64"/>
      <c r="W42" s="64"/>
      <c r="X42" s="64"/>
      <c r="Y42" s="64"/>
      <c r="Z42" s="64"/>
    </row>
    <row r="43" spans="1:26" s="147" customFormat="1" ht="116.25" customHeight="1">
      <c r="A43" s="14"/>
      <c r="B43" s="15" t="s">
        <v>1897</v>
      </c>
      <c r="C43" s="15" t="s">
        <v>1897</v>
      </c>
      <c r="D43" s="15" t="s">
        <v>1472</v>
      </c>
      <c r="E43" s="107" t="s">
        <v>1901</v>
      </c>
      <c r="F43" s="16" t="s">
        <v>18</v>
      </c>
      <c r="G43" s="99" t="s">
        <v>5</v>
      </c>
      <c r="H43" s="100">
        <v>41652</v>
      </c>
      <c r="I43" s="103">
        <v>41912</v>
      </c>
      <c r="J43" s="465">
        <f>(DAYS360(H43,I43))/30</f>
        <v>8.5666666666666664</v>
      </c>
      <c r="K43" s="107">
        <v>8.6</v>
      </c>
      <c r="L43" s="102">
        <v>0</v>
      </c>
      <c r="M43" s="105">
        <v>0</v>
      </c>
      <c r="N43" s="105">
        <v>0</v>
      </c>
      <c r="O43" s="106" t="s">
        <v>5</v>
      </c>
      <c r="P43" s="106">
        <v>234</v>
      </c>
      <c r="Q43" s="18" t="s">
        <v>1960</v>
      </c>
      <c r="R43" s="64"/>
      <c r="S43" s="64"/>
      <c r="T43" s="64"/>
      <c r="U43" s="64"/>
      <c r="V43" s="64"/>
      <c r="W43" s="64"/>
      <c r="X43" s="64"/>
      <c r="Y43" s="64"/>
      <c r="Z43" s="64"/>
    </row>
    <row r="44" spans="1:26" s="147" customFormat="1" ht="138.75" customHeight="1">
      <c r="A44" s="14"/>
      <c r="B44" s="15" t="s">
        <v>1897</v>
      </c>
      <c r="C44" s="15" t="s">
        <v>1897</v>
      </c>
      <c r="D44" s="15" t="s">
        <v>1961</v>
      </c>
      <c r="E44" s="186" t="s">
        <v>1962</v>
      </c>
      <c r="F44" s="16" t="s">
        <v>19</v>
      </c>
      <c r="G44" s="99" t="s">
        <v>5</v>
      </c>
      <c r="H44" s="100">
        <v>41580</v>
      </c>
      <c r="I44" s="103">
        <v>41628</v>
      </c>
      <c r="J44" s="465">
        <v>0</v>
      </c>
      <c r="K44" s="107">
        <v>0</v>
      </c>
      <c r="L44" s="102">
        <v>0</v>
      </c>
      <c r="M44" s="105">
        <v>0</v>
      </c>
      <c r="N44" s="105">
        <v>0</v>
      </c>
      <c r="O44" s="106" t="s">
        <v>5</v>
      </c>
      <c r="P44" s="106">
        <v>236</v>
      </c>
      <c r="Q44" s="18" t="s">
        <v>1963</v>
      </c>
      <c r="R44" s="64"/>
      <c r="S44" s="64"/>
      <c r="T44" s="64"/>
      <c r="U44" s="64"/>
      <c r="V44" s="64"/>
      <c r="W44" s="64"/>
      <c r="X44" s="64"/>
      <c r="Y44" s="64"/>
      <c r="Z44" s="64"/>
    </row>
    <row r="45" spans="1:26" s="147" customFormat="1" ht="141.75" customHeight="1">
      <c r="A45" s="14"/>
      <c r="B45" s="15" t="s">
        <v>1897</v>
      </c>
      <c r="C45" s="15" t="s">
        <v>1897</v>
      </c>
      <c r="D45" s="15" t="s">
        <v>1964</v>
      </c>
      <c r="E45" s="107" t="s">
        <v>1965</v>
      </c>
      <c r="F45" s="16" t="s">
        <v>19</v>
      </c>
      <c r="G45" s="99" t="s">
        <v>5</v>
      </c>
      <c r="H45" s="100">
        <v>41586</v>
      </c>
      <c r="I45" s="103">
        <v>41601</v>
      </c>
      <c r="J45" s="465">
        <v>0</v>
      </c>
      <c r="K45" s="107">
        <v>0</v>
      </c>
      <c r="L45" s="102">
        <v>0</v>
      </c>
      <c r="M45" s="105">
        <v>0</v>
      </c>
      <c r="N45" s="105">
        <v>0</v>
      </c>
      <c r="O45" s="106" t="s">
        <v>5</v>
      </c>
      <c r="P45" s="106">
        <v>237</v>
      </c>
      <c r="Q45" s="18" t="s">
        <v>1966</v>
      </c>
      <c r="R45" s="64"/>
      <c r="S45" s="64"/>
      <c r="T45" s="64"/>
      <c r="U45" s="64"/>
      <c r="V45" s="64"/>
      <c r="W45" s="64"/>
      <c r="X45" s="64"/>
      <c r="Y45" s="64"/>
      <c r="Z45" s="64"/>
    </row>
    <row r="46" spans="1:26" s="147" customFormat="1" ht="156" customHeight="1">
      <c r="A46" s="14"/>
      <c r="B46" s="15" t="s">
        <v>1897</v>
      </c>
      <c r="C46" s="15" t="s">
        <v>1897</v>
      </c>
      <c r="D46" s="15" t="s">
        <v>1967</v>
      </c>
      <c r="E46" s="107" t="s">
        <v>1968</v>
      </c>
      <c r="F46" s="16" t="s">
        <v>19</v>
      </c>
      <c r="G46" s="99" t="s">
        <v>5</v>
      </c>
      <c r="H46" s="100" t="s">
        <v>1969</v>
      </c>
      <c r="I46" s="103" t="s">
        <v>1970</v>
      </c>
      <c r="J46" s="465">
        <v>0</v>
      </c>
      <c r="K46" s="107">
        <v>0</v>
      </c>
      <c r="L46" s="102">
        <v>0</v>
      </c>
      <c r="M46" s="105">
        <v>0</v>
      </c>
      <c r="N46" s="105">
        <v>0</v>
      </c>
      <c r="O46" s="106" t="s">
        <v>5</v>
      </c>
      <c r="P46" s="106">
        <v>238</v>
      </c>
      <c r="Q46" s="18" t="s">
        <v>1971</v>
      </c>
      <c r="R46" s="64"/>
      <c r="S46" s="64"/>
      <c r="T46" s="64"/>
      <c r="U46" s="64"/>
      <c r="V46" s="64"/>
      <c r="W46" s="64"/>
      <c r="X46" s="64"/>
      <c r="Y46" s="64"/>
      <c r="Z46" s="64"/>
    </row>
    <row r="47" spans="1:26" s="147" customFormat="1">
      <c r="A47" s="14"/>
      <c r="B47" s="17" t="s">
        <v>29</v>
      </c>
      <c r="C47" s="16"/>
      <c r="D47" s="15"/>
      <c r="E47" s="98"/>
      <c r="F47" s="16"/>
      <c r="G47" s="16"/>
      <c r="H47" s="16"/>
      <c r="I47" s="103"/>
      <c r="J47" s="109">
        <f>SUM(J41:J41)</f>
        <v>0</v>
      </c>
      <c r="K47" s="109">
        <f>SUM(K41:K41)</f>
        <v>0</v>
      </c>
      <c r="L47" s="109">
        <f>SUM(L41:L41)</f>
        <v>0</v>
      </c>
      <c r="M47" s="110">
        <f>SUM(M41:M41)</f>
        <v>0</v>
      </c>
      <c r="N47" s="109">
        <f>SUM(N41:N41)</f>
        <v>0</v>
      </c>
      <c r="O47" s="106"/>
      <c r="P47" s="106"/>
      <c r="Q47" s="18"/>
    </row>
    <row r="48" spans="1:26" s="147" customFormat="1">
      <c r="A48" s="467"/>
      <c r="B48" s="468"/>
      <c r="C48" s="469"/>
      <c r="D48" s="470"/>
      <c r="E48" s="480"/>
      <c r="F48" s="469"/>
      <c r="G48" s="469"/>
      <c r="H48" s="469"/>
      <c r="I48" s="472"/>
      <c r="J48" s="472"/>
      <c r="K48" s="473"/>
      <c r="L48" s="473"/>
      <c r="M48" s="474"/>
      <c r="N48" s="473"/>
      <c r="O48" s="475"/>
      <c r="P48" s="475"/>
      <c r="Q48" s="64"/>
    </row>
    <row r="49" spans="2:17" s="66" customFormat="1">
      <c r="E49" s="68"/>
    </row>
    <row r="50" spans="2:17" s="66" customFormat="1">
      <c r="B50" s="1587" t="s">
        <v>57</v>
      </c>
      <c r="C50" s="1587" t="s">
        <v>58</v>
      </c>
      <c r="D50" s="1589" t="s">
        <v>59</v>
      </c>
      <c r="E50" s="1589"/>
    </row>
    <row r="51" spans="2:17" s="66" customFormat="1">
      <c r="B51" s="1588"/>
      <c r="C51" s="1588"/>
      <c r="D51" s="146" t="s">
        <v>60</v>
      </c>
      <c r="E51" s="118" t="s">
        <v>61</v>
      </c>
    </row>
    <row r="52" spans="2:17" s="66" customFormat="1" ht="30.6" customHeight="1">
      <c r="B52" s="19" t="s">
        <v>62</v>
      </c>
      <c r="C52" s="489">
        <f>+K47</f>
        <v>0</v>
      </c>
      <c r="D52" s="90"/>
      <c r="E52" s="90" t="s">
        <v>21</v>
      </c>
      <c r="F52" s="112"/>
      <c r="G52" s="112"/>
      <c r="H52" s="112"/>
      <c r="I52" s="112"/>
      <c r="J52" s="112"/>
      <c r="K52" s="112"/>
      <c r="L52" s="112"/>
      <c r="M52" s="112"/>
    </row>
    <row r="53" spans="2:17" s="66" customFormat="1" ht="30" customHeight="1">
      <c r="B53" s="19" t="s">
        <v>64</v>
      </c>
      <c r="C53" s="160" t="s">
        <v>1972</v>
      </c>
      <c r="D53" s="90"/>
      <c r="E53" s="90" t="s">
        <v>21</v>
      </c>
    </row>
    <row r="54" spans="2:17" s="66" customFormat="1">
      <c r="B54" s="113"/>
      <c r="C54" s="1512"/>
      <c r="D54" s="1512"/>
      <c r="E54" s="1512"/>
      <c r="F54" s="1512"/>
      <c r="G54" s="1512"/>
      <c r="H54" s="1512"/>
      <c r="I54" s="1512"/>
      <c r="J54" s="1512"/>
      <c r="K54" s="1512"/>
      <c r="L54" s="1512"/>
      <c r="M54" s="1512"/>
      <c r="N54" s="1512"/>
    </row>
    <row r="55" spans="2:17" ht="28.15" customHeight="1" thickBot="1"/>
    <row r="56" spans="2:17" ht="15.75" thickBot="1">
      <c r="B56" s="1513" t="s">
        <v>65</v>
      </c>
      <c r="C56" s="1513"/>
      <c r="D56" s="1513"/>
      <c r="E56" s="1513"/>
      <c r="F56" s="1513"/>
      <c r="G56" s="1513"/>
      <c r="H56" s="1513"/>
      <c r="I56" s="1513"/>
      <c r="J56" s="1513"/>
      <c r="K56" s="1513"/>
      <c r="L56" s="1513"/>
      <c r="M56" s="1513"/>
      <c r="N56" s="1513"/>
    </row>
    <row r="59" spans="2:17" ht="122.25" customHeight="1">
      <c r="B59" s="9" t="s">
        <v>66</v>
      </c>
      <c r="C59" s="22" t="s">
        <v>67</v>
      </c>
      <c r="D59" s="22" t="s">
        <v>68</v>
      </c>
      <c r="E59" s="22" t="s">
        <v>69</v>
      </c>
      <c r="F59" s="22" t="s">
        <v>70</v>
      </c>
      <c r="G59" s="22" t="s">
        <v>71</v>
      </c>
      <c r="H59" s="22" t="s">
        <v>72</v>
      </c>
      <c r="I59" s="22" t="s">
        <v>73</v>
      </c>
      <c r="J59" s="22" t="s">
        <v>74</v>
      </c>
      <c r="K59" s="22" t="s">
        <v>75</v>
      </c>
      <c r="L59" s="22" t="s">
        <v>76</v>
      </c>
      <c r="M59" s="23" t="s">
        <v>77</v>
      </c>
      <c r="N59" s="23" t="s">
        <v>78</v>
      </c>
      <c r="O59" s="1522" t="s">
        <v>79</v>
      </c>
      <c r="P59" s="1523"/>
      <c r="Q59" s="22" t="s">
        <v>80</v>
      </c>
    </row>
    <row r="60" spans="2:17" ht="120" customHeight="1">
      <c r="B60" s="72" t="s">
        <v>427</v>
      </c>
      <c r="C60" s="72" t="s">
        <v>427</v>
      </c>
      <c r="D60" s="74" t="s">
        <v>1973</v>
      </c>
      <c r="E60" s="74"/>
      <c r="F60" s="76"/>
      <c r="G60" s="76"/>
      <c r="H60" s="76"/>
      <c r="I60" s="77"/>
      <c r="J60" s="77"/>
      <c r="K60" s="59"/>
      <c r="L60" s="59"/>
      <c r="M60" s="59"/>
      <c r="N60" s="59"/>
      <c r="O60" s="1526" t="s">
        <v>1974</v>
      </c>
      <c r="P60" s="1527"/>
      <c r="Q60" s="59" t="s">
        <v>19</v>
      </c>
    </row>
    <row r="61" spans="2:17" ht="27.75" customHeight="1">
      <c r="B61" s="309" t="s">
        <v>81</v>
      </c>
      <c r="C61" s="309" t="s">
        <v>251</v>
      </c>
      <c r="D61" s="310" t="s">
        <v>5</v>
      </c>
      <c r="E61" s="310" t="s">
        <v>5</v>
      </c>
      <c r="F61" s="196" t="s">
        <v>5</v>
      </c>
      <c r="G61" s="196" t="s">
        <v>5</v>
      </c>
      <c r="H61" s="196"/>
      <c r="I61" s="291" t="s">
        <v>18</v>
      </c>
      <c r="J61" s="291" t="s">
        <v>5</v>
      </c>
      <c r="K61" s="265" t="s">
        <v>5</v>
      </c>
      <c r="L61" s="265" t="s">
        <v>5</v>
      </c>
      <c r="M61" s="265" t="s">
        <v>5</v>
      </c>
      <c r="N61" s="265" t="s">
        <v>5</v>
      </c>
      <c r="O61" s="1574" t="s">
        <v>1910</v>
      </c>
      <c r="P61" s="1575"/>
      <c r="Q61" s="265" t="s">
        <v>18</v>
      </c>
    </row>
    <row r="62" spans="2:17">
      <c r="B62" s="28" t="s">
        <v>84</v>
      </c>
    </row>
    <row r="63" spans="2:17" ht="120" customHeight="1">
      <c r="B63" s="28" t="s">
        <v>85</v>
      </c>
    </row>
    <row r="64" spans="2:17" ht="120" customHeight="1">
      <c r="B64" s="28" t="s">
        <v>86</v>
      </c>
    </row>
    <row r="66" spans="2:17" ht="15.75" thickBot="1"/>
    <row r="67" spans="2:17" ht="15.75" thickBot="1">
      <c r="B67" s="1532" t="s">
        <v>87</v>
      </c>
      <c r="C67" s="1533"/>
      <c r="D67" s="1533"/>
      <c r="E67" s="1533"/>
      <c r="F67" s="1533"/>
      <c r="G67" s="1533"/>
      <c r="H67" s="1533"/>
      <c r="I67" s="1533"/>
      <c r="J67" s="1533"/>
      <c r="K67" s="1533"/>
      <c r="L67" s="1533"/>
      <c r="M67" s="1533"/>
      <c r="N67" s="1534"/>
    </row>
    <row r="70" spans="2:17" ht="116.25" customHeight="1">
      <c r="B70" s="9" t="s">
        <v>88</v>
      </c>
      <c r="C70" s="9" t="s">
        <v>89</v>
      </c>
      <c r="D70" s="9" t="s">
        <v>90</v>
      </c>
      <c r="E70" s="9" t="s">
        <v>91</v>
      </c>
      <c r="F70" s="9" t="s">
        <v>92</v>
      </c>
      <c r="G70" s="9" t="s">
        <v>93</v>
      </c>
      <c r="H70" s="9" t="s">
        <v>94</v>
      </c>
      <c r="I70" s="9" t="s">
        <v>95</v>
      </c>
      <c r="J70" s="1522" t="s">
        <v>164</v>
      </c>
      <c r="K70" s="1529"/>
      <c r="L70" s="1523"/>
      <c r="M70" s="9" t="s">
        <v>97</v>
      </c>
      <c r="N70" s="9" t="s">
        <v>234</v>
      </c>
      <c r="O70" s="9" t="s">
        <v>235</v>
      </c>
      <c r="P70" s="1522" t="s">
        <v>79</v>
      </c>
      <c r="Q70" s="1523"/>
    </row>
    <row r="71" spans="2:17" s="30" customFormat="1" ht="60.75" customHeight="1">
      <c r="B71" s="78" t="s">
        <v>356</v>
      </c>
      <c r="C71" s="78"/>
      <c r="D71" s="78"/>
      <c r="E71" s="78"/>
      <c r="F71" s="78"/>
      <c r="G71" s="78"/>
      <c r="H71" s="78"/>
      <c r="I71" s="91"/>
      <c r="J71" s="78" t="s">
        <v>165</v>
      </c>
      <c r="K71" s="91" t="s">
        <v>166</v>
      </c>
      <c r="L71" s="91" t="s">
        <v>167</v>
      </c>
      <c r="M71" s="78"/>
      <c r="N71" s="78"/>
      <c r="O71" s="78"/>
      <c r="P71" s="1528" t="s">
        <v>1942</v>
      </c>
      <c r="Q71" s="1528"/>
    </row>
    <row r="72" spans="2:17" s="30" customFormat="1" ht="33.6" customHeight="1">
      <c r="B72" s="78" t="s">
        <v>443</v>
      </c>
      <c r="C72" s="78"/>
      <c r="D72" s="78"/>
      <c r="E72" s="78"/>
      <c r="F72" s="78"/>
      <c r="G72" s="78"/>
      <c r="H72" s="78"/>
      <c r="I72" s="91"/>
      <c r="J72" s="78"/>
      <c r="K72" s="91"/>
      <c r="L72" s="91"/>
      <c r="M72" s="78"/>
      <c r="N72" s="78"/>
      <c r="O72" s="78"/>
      <c r="P72" s="1528" t="s">
        <v>1942</v>
      </c>
      <c r="Q72" s="1528"/>
    </row>
    <row r="73" spans="2:17" s="30" customFormat="1" ht="136.5" customHeight="1">
      <c r="B73" s="456" t="s">
        <v>1975</v>
      </c>
      <c r="C73" s="93"/>
      <c r="D73" s="93"/>
      <c r="E73" s="93"/>
      <c r="F73" s="93"/>
      <c r="G73" s="93"/>
      <c r="H73" s="93"/>
      <c r="I73" s="41"/>
      <c r="J73" s="93"/>
      <c r="K73" s="41"/>
      <c r="L73" s="41"/>
      <c r="M73" s="93"/>
      <c r="N73" s="93"/>
      <c r="O73" s="93"/>
      <c r="P73" s="142"/>
      <c r="Q73" s="142"/>
    </row>
    <row r="75" spans="2:17" ht="15.75" thickBot="1"/>
    <row r="76" spans="2:17" ht="15.75" thickBot="1">
      <c r="B76" s="1532" t="s">
        <v>139</v>
      </c>
      <c r="C76" s="1533"/>
      <c r="D76" s="1533"/>
      <c r="E76" s="1533"/>
      <c r="F76" s="1533"/>
      <c r="G76" s="1533"/>
      <c r="H76" s="1533"/>
      <c r="I76" s="1533"/>
      <c r="J76" s="1533"/>
      <c r="K76" s="1533"/>
      <c r="L76" s="1533"/>
      <c r="M76" s="1533"/>
      <c r="N76" s="1534"/>
    </row>
    <row r="79" spans="2:17" ht="46.15" customHeight="1">
      <c r="B79" s="22" t="s">
        <v>17</v>
      </c>
      <c r="C79" s="22" t="s">
        <v>80</v>
      </c>
      <c r="D79" s="1522" t="s">
        <v>79</v>
      </c>
      <c r="E79" s="1523"/>
    </row>
    <row r="80" spans="2:17" ht="46.9" customHeight="1">
      <c r="B80" s="78" t="s">
        <v>140</v>
      </c>
      <c r="C80" s="59" t="s">
        <v>18</v>
      </c>
      <c r="D80" s="1530" t="s">
        <v>1976</v>
      </c>
      <c r="E80" s="1531"/>
    </row>
    <row r="83" spans="1:26">
      <c r="B83" s="1505" t="s">
        <v>141</v>
      </c>
      <c r="C83" s="1506"/>
      <c r="D83" s="1506"/>
      <c r="E83" s="1506"/>
      <c r="F83" s="1506"/>
      <c r="G83" s="1506"/>
      <c r="H83" s="1506"/>
      <c r="I83" s="1506"/>
      <c r="J83" s="1506"/>
      <c r="K83" s="1506"/>
      <c r="L83" s="1506"/>
      <c r="M83" s="1506"/>
      <c r="N83" s="1506"/>
      <c r="O83" s="1506"/>
      <c r="P83" s="1506"/>
    </row>
    <row r="85" spans="1:26" ht="15.75" thickBot="1"/>
    <row r="86" spans="1:26" ht="15.75" thickBot="1">
      <c r="B86" s="1532" t="s">
        <v>142</v>
      </c>
      <c r="C86" s="1533"/>
      <c r="D86" s="1533"/>
      <c r="E86" s="1533"/>
      <c r="F86" s="1533"/>
      <c r="G86" s="1533"/>
      <c r="H86" s="1533"/>
      <c r="I86" s="1533"/>
      <c r="J86" s="1533"/>
      <c r="K86" s="1533"/>
      <c r="L86" s="1533"/>
      <c r="M86" s="1533"/>
      <c r="N86" s="1534"/>
    </row>
    <row r="88" spans="1:26" ht="15.75" thickBot="1">
      <c r="M88" s="10"/>
      <c r="N88" s="10"/>
    </row>
    <row r="89" spans="1:26" s="39" customFormat="1" ht="109.5" customHeight="1">
      <c r="B89" s="11" t="s">
        <v>33</v>
      </c>
      <c r="C89" s="11" t="s">
        <v>34</v>
      </c>
      <c r="D89" s="11" t="s">
        <v>35</v>
      </c>
      <c r="E89" s="11" t="s">
        <v>36</v>
      </c>
      <c r="F89" s="11" t="s">
        <v>37</v>
      </c>
      <c r="G89" s="11" t="s">
        <v>38</v>
      </c>
      <c r="H89" s="11" t="s">
        <v>39</v>
      </c>
      <c r="I89" s="11" t="s">
        <v>40</v>
      </c>
      <c r="J89" s="11" t="s">
        <v>41</v>
      </c>
      <c r="K89" s="11" t="s">
        <v>42</v>
      </c>
      <c r="L89" s="11" t="s">
        <v>43</v>
      </c>
      <c r="M89" s="12" t="s">
        <v>44</v>
      </c>
      <c r="N89" s="11" t="s">
        <v>45</v>
      </c>
      <c r="O89" s="11" t="s">
        <v>46</v>
      </c>
      <c r="P89" s="13" t="s">
        <v>47</v>
      </c>
      <c r="Q89" s="13" t="s">
        <v>48</v>
      </c>
    </row>
    <row r="90" spans="1:26" s="147" customFormat="1" ht="97.5" customHeight="1">
      <c r="A90" s="14">
        <v>1</v>
      </c>
      <c r="B90" s="15" t="s">
        <v>1915</v>
      </c>
      <c r="C90" s="15" t="s">
        <v>1915</v>
      </c>
      <c r="D90" s="15" t="s">
        <v>800</v>
      </c>
      <c r="E90" s="303" t="s">
        <v>1936</v>
      </c>
      <c r="F90" s="281" t="s">
        <v>18</v>
      </c>
      <c r="G90" s="281" t="s">
        <v>5</v>
      </c>
      <c r="H90" s="275">
        <v>40071</v>
      </c>
      <c r="I90" s="490" t="s">
        <v>329</v>
      </c>
      <c r="J90" s="276" t="s">
        <v>19</v>
      </c>
      <c r="K90" s="276"/>
      <c r="L90" s="276"/>
      <c r="M90" s="277">
        <v>3624</v>
      </c>
      <c r="N90" s="277" t="s">
        <v>51</v>
      </c>
      <c r="O90" s="491" t="s">
        <v>329</v>
      </c>
      <c r="P90" s="278">
        <v>406</v>
      </c>
      <c r="Q90" s="323" t="s">
        <v>1977</v>
      </c>
      <c r="R90" s="64"/>
      <c r="S90" s="64"/>
      <c r="T90" s="64"/>
      <c r="U90" s="64"/>
      <c r="V90" s="64"/>
      <c r="W90" s="64"/>
      <c r="X90" s="64"/>
      <c r="Y90" s="64"/>
      <c r="Z90" s="64"/>
    </row>
    <row r="91" spans="1:26" s="136" customFormat="1">
      <c r="A91" s="129"/>
      <c r="B91" s="130" t="s">
        <v>29</v>
      </c>
      <c r="C91" s="131"/>
      <c r="D91" s="109"/>
      <c r="E91" s="132"/>
      <c r="F91" s="131"/>
      <c r="G91" s="131"/>
      <c r="H91" s="131"/>
      <c r="I91" s="133"/>
      <c r="J91" s="133"/>
      <c r="K91" s="109">
        <f>SUM(K90:K90)</f>
        <v>0</v>
      </c>
      <c r="L91" s="109">
        <f>SUM(L90:L90)</f>
        <v>0</v>
      </c>
      <c r="M91" s="110">
        <f>SUM(M90:M90)</f>
        <v>3624</v>
      </c>
      <c r="N91" s="109">
        <f>SUM(N90:N90)</f>
        <v>0</v>
      </c>
      <c r="O91" s="134"/>
      <c r="P91" s="134"/>
      <c r="Q91" s="135"/>
    </row>
    <row r="92" spans="1:26">
      <c r="B92" s="66"/>
      <c r="C92" s="66"/>
      <c r="D92" s="66"/>
      <c r="E92" s="68"/>
      <c r="F92" s="66"/>
      <c r="G92" s="66"/>
      <c r="H92" s="66"/>
      <c r="I92" s="66"/>
      <c r="J92" s="66"/>
      <c r="K92" s="66"/>
      <c r="L92" s="66"/>
      <c r="M92" s="66"/>
      <c r="N92" s="66"/>
      <c r="O92" s="66"/>
      <c r="P92" s="66"/>
    </row>
    <row r="93" spans="1:26">
      <c r="B93" s="19" t="s">
        <v>156</v>
      </c>
      <c r="C93" s="84">
        <f>+K91</f>
        <v>0</v>
      </c>
      <c r="H93" s="112"/>
      <c r="I93" s="112"/>
      <c r="J93" s="112"/>
      <c r="K93" s="112"/>
      <c r="L93" s="112"/>
      <c r="M93" s="112"/>
      <c r="N93" s="66"/>
      <c r="O93" s="66"/>
      <c r="P93" s="66"/>
    </row>
    <row r="95" spans="1:26" ht="15.75" thickBot="1"/>
    <row r="96" spans="1:26" ht="37.15" customHeight="1" thickBot="1">
      <c r="B96" s="24" t="s">
        <v>157</v>
      </c>
      <c r="C96" s="25" t="s">
        <v>158</v>
      </c>
      <c r="D96" s="24" t="s">
        <v>28</v>
      </c>
      <c r="E96" s="25" t="s">
        <v>159</v>
      </c>
    </row>
    <row r="97" spans="2:17" ht="41.45" customHeight="1">
      <c r="B97" s="85" t="s">
        <v>160</v>
      </c>
      <c r="C97" s="86">
        <v>20</v>
      </c>
      <c r="D97" s="167">
        <v>0</v>
      </c>
      <c r="E97" s="1536">
        <f>+D97+D98+D99</f>
        <v>0</v>
      </c>
    </row>
    <row r="98" spans="2:17" ht="99.95" customHeight="1">
      <c r="B98" s="85" t="s">
        <v>161</v>
      </c>
      <c r="C98" s="71">
        <v>30</v>
      </c>
      <c r="D98" s="60">
        <v>0</v>
      </c>
      <c r="E98" s="1537"/>
    </row>
    <row r="99" spans="2:17" ht="15.75" thickBot="1">
      <c r="B99" s="85" t="s">
        <v>162</v>
      </c>
      <c r="C99" s="87">
        <v>40</v>
      </c>
      <c r="D99" s="168">
        <v>0</v>
      </c>
      <c r="E99" s="1538"/>
    </row>
    <row r="101" spans="2:17" ht="15.75" thickBot="1"/>
    <row r="102" spans="2:17" ht="15.75" thickBot="1">
      <c r="B102" s="1532" t="s">
        <v>163</v>
      </c>
      <c r="C102" s="1533"/>
      <c r="D102" s="1533"/>
      <c r="E102" s="1533"/>
      <c r="F102" s="1533"/>
      <c r="G102" s="1533"/>
      <c r="H102" s="1533"/>
      <c r="I102" s="1533"/>
      <c r="J102" s="1533"/>
      <c r="K102" s="1533"/>
      <c r="L102" s="1533"/>
      <c r="M102" s="1533"/>
      <c r="N102" s="1534"/>
    </row>
    <row r="104" spans="2:17" ht="76.5" customHeight="1">
      <c r="B104" s="9" t="s">
        <v>88</v>
      </c>
      <c r="C104" s="9" t="s">
        <v>89</v>
      </c>
      <c r="D104" s="9" t="s">
        <v>90</v>
      </c>
      <c r="E104" s="9" t="s">
        <v>91</v>
      </c>
      <c r="F104" s="9" t="s">
        <v>92</v>
      </c>
      <c r="G104" s="9" t="s">
        <v>93</v>
      </c>
      <c r="H104" s="9" t="s">
        <v>94</v>
      </c>
      <c r="I104" s="9" t="s">
        <v>95</v>
      </c>
      <c r="J104" s="1522" t="s">
        <v>164</v>
      </c>
      <c r="K104" s="1529"/>
      <c r="L104" s="1523"/>
      <c r="M104" s="9" t="s">
        <v>97</v>
      </c>
      <c r="N104" s="9" t="s">
        <v>234</v>
      </c>
      <c r="O104" s="9" t="s">
        <v>235</v>
      </c>
      <c r="P104" s="1522" t="s">
        <v>79</v>
      </c>
      <c r="Q104" s="1523"/>
    </row>
    <row r="105" spans="2:17" s="30" customFormat="1" ht="90">
      <c r="B105" s="217" t="s">
        <v>1495</v>
      </c>
      <c r="C105" s="413" t="s">
        <v>305</v>
      </c>
      <c r="D105" s="217" t="s">
        <v>1978</v>
      </c>
      <c r="E105" s="453">
        <v>10497647</v>
      </c>
      <c r="F105" s="217" t="s">
        <v>359</v>
      </c>
      <c r="G105" s="217" t="s">
        <v>1105</v>
      </c>
      <c r="H105" s="407">
        <v>41167</v>
      </c>
      <c r="I105" s="299"/>
      <c r="J105" s="217" t="s">
        <v>1979</v>
      </c>
      <c r="K105" s="299"/>
      <c r="L105" s="299" t="s">
        <v>1980</v>
      </c>
      <c r="M105" s="217" t="s">
        <v>19</v>
      </c>
      <c r="N105" s="217" t="s">
        <v>19</v>
      </c>
      <c r="O105" s="217" t="s">
        <v>19</v>
      </c>
      <c r="P105" s="1599" t="s">
        <v>1981</v>
      </c>
      <c r="Q105" s="1600"/>
    </row>
    <row r="106" spans="2:17" s="30" customFormat="1" ht="285">
      <c r="B106" s="217" t="s">
        <v>1075</v>
      </c>
      <c r="C106" s="413" t="s">
        <v>305</v>
      </c>
      <c r="D106" s="217" t="s">
        <v>1982</v>
      </c>
      <c r="E106" s="453">
        <v>66863087</v>
      </c>
      <c r="F106" s="217" t="s">
        <v>1038</v>
      </c>
      <c r="G106" s="217" t="s">
        <v>1983</v>
      </c>
      <c r="H106" s="407">
        <v>35301</v>
      </c>
      <c r="I106" s="299"/>
      <c r="J106" s="217" t="s">
        <v>1984</v>
      </c>
      <c r="K106" s="492" t="s">
        <v>1985</v>
      </c>
      <c r="L106" s="492" t="s">
        <v>1986</v>
      </c>
      <c r="M106" s="217" t="s">
        <v>18</v>
      </c>
      <c r="N106" s="217" t="s">
        <v>19</v>
      </c>
      <c r="O106" s="217" t="s">
        <v>18</v>
      </c>
      <c r="P106" s="1574" t="s">
        <v>1987</v>
      </c>
      <c r="Q106" s="1575"/>
    </row>
    <row r="107" spans="2:17" s="30" customFormat="1" ht="67.5" customHeight="1">
      <c r="B107" s="217" t="s">
        <v>227</v>
      </c>
      <c r="C107" s="493">
        <v>1132254</v>
      </c>
      <c r="D107" s="217" t="s">
        <v>1930</v>
      </c>
      <c r="E107" s="453">
        <v>94536738</v>
      </c>
      <c r="F107" s="217" t="s">
        <v>741</v>
      </c>
      <c r="G107" s="217" t="s">
        <v>1931</v>
      </c>
      <c r="H107" s="407">
        <v>37072</v>
      </c>
      <c r="I107" s="299"/>
      <c r="J107" s="217"/>
      <c r="K107" s="299"/>
      <c r="L107" s="299"/>
      <c r="M107" s="217"/>
      <c r="N107" s="217" t="s">
        <v>19</v>
      </c>
      <c r="O107" s="217" t="s">
        <v>19</v>
      </c>
      <c r="P107" s="1599" t="s">
        <v>1988</v>
      </c>
      <c r="Q107" s="1600"/>
    </row>
    <row r="108" spans="2:17" s="30" customFormat="1" ht="83.25" customHeight="1">
      <c r="B108" s="456" t="s">
        <v>1989</v>
      </c>
      <c r="C108" s="494"/>
      <c r="D108" s="456"/>
      <c r="E108" s="485"/>
      <c r="F108" s="456"/>
      <c r="G108" s="456"/>
      <c r="H108" s="457"/>
      <c r="I108" s="250"/>
      <c r="J108" s="456"/>
      <c r="K108" s="250"/>
      <c r="L108" s="250"/>
      <c r="M108" s="456"/>
      <c r="N108" s="456"/>
      <c r="O108" s="456"/>
      <c r="P108" s="486"/>
      <c r="Q108" s="486"/>
    </row>
    <row r="111" spans="2:17" ht="15.75" thickBot="1"/>
    <row r="112" spans="2:17" ht="54" customHeight="1">
      <c r="B112" s="146" t="s">
        <v>17</v>
      </c>
      <c r="C112" s="146" t="s">
        <v>157</v>
      </c>
      <c r="D112" s="9" t="s">
        <v>158</v>
      </c>
      <c r="E112" s="146" t="s">
        <v>28</v>
      </c>
      <c r="F112" s="25" t="s">
        <v>228</v>
      </c>
      <c r="G112" s="178"/>
    </row>
    <row r="113" spans="2:7" ht="160.5" customHeight="1">
      <c r="B113" s="1540" t="s">
        <v>229</v>
      </c>
      <c r="C113" s="115" t="s">
        <v>1990</v>
      </c>
      <c r="D113" s="138">
        <v>25</v>
      </c>
      <c r="E113" s="60">
        <v>0</v>
      </c>
      <c r="F113" s="1541">
        <f>+E113+E114+E115</f>
        <v>0</v>
      </c>
      <c r="G113" s="27"/>
    </row>
    <row r="114" spans="2:7" ht="120">
      <c r="B114" s="1540"/>
      <c r="C114" s="115" t="s">
        <v>231</v>
      </c>
      <c r="D114" s="141">
        <v>25</v>
      </c>
      <c r="E114" s="60">
        <v>0</v>
      </c>
      <c r="F114" s="1542"/>
      <c r="G114" s="27"/>
    </row>
    <row r="115" spans="2:7" ht="90">
      <c r="B115" s="1540"/>
      <c r="C115" s="115" t="s">
        <v>232</v>
      </c>
      <c r="D115" s="138">
        <v>10</v>
      </c>
      <c r="E115" s="60">
        <v>0</v>
      </c>
      <c r="F115" s="1543"/>
      <c r="G115" s="27"/>
    </row>
    <row r="116" spans="2:7">
      <c r="C116" s="57"/>
    </row>
    <row r="118" spans="2:7">
      <c r="B118" s="8" t="s">
        <v>233</v>
      </c>
    </row>
    <row r="121" spans="2:7">
      <c r="B121" s="9" t="s">
        <v>17</v>
      </c>
      <c r="C121" s="9" t="s">
        <v>27</v>
      </c>
      <c r="D121" s="146" t="s">
        <v>28</v>
      </c>
      <c r="E121" s="146" t="s">
        <v>29</v>
      </c>
    </row>
    <row r="122" spans="2:7" ht="61.5" customHeight="1">
      <c r="B122" s="367" t="s">
        <v>236</v>
      </c>
      <c r="C122" s="141">
        <v>40</v>
      </c>
      <c r="D122" s="138">
        <f>+E97</f>
        <v>0</v>
      </c>
      <c r="E122" s="1519">
        <f>+D122+D123</f>
        <v>0</v>
      </c>
    </row>
    <row r="123" spans="2:7" ht="68.25" customHeight="1">
      <c r="B123" s="367" t="s">
        <v>237</v>
      </c>
      <c r="C123" s="141">
        <v>60</v>
      </c>
      <c r="D123" s="138">
        <f>+F113</f>
        <v>0</v>
      </c>
      <c r="E123" s="1520"/>
    </row>
  </sheetData>
  <mergeCells count="39">
    <mergeCell ref="E122:E123"/>
    <mergeCell ref="D80:E80"/>
    <mergeCell ref="B83:P83"/>
    <mergeCell ref="B86:N86"/>
    <mergeCell ref="E97:E99"/>
    <mergeCell ref="B102:N102"/>
    <mergeCell ref="J104:L104"/>
    <mergeCell ref="P104:Q104"/>
    <mergeCell ref="P105:Q105"/>
    <mergeCell ref="P106:Q106"/>
    <mergeCell ref="P107:Q107"/>
    <mergeCell ref="B113:B115"/>
    <mergeCell ref="F113:F115"/>
    <mergeCell ref="D79:E79"/>
    <mergeCell ref="C54:N54"/>
    <mergeCell ref="B56:N56"/>
    <mergeCell ref="O59:P59"/>
    <mergeCell ref="O60:P60"/>
    <mergeCell ref="O61:P61"/>
    <mergeCell ref="B67:N67"/>
    <mergeCell ref="J70:L70"/>
    <mergeCell ref="P70:Q70"/>
    <mergeCell ref="P71:Q71"/>
    <mergeCell ref="P72:Q72"/>
    <mergeCell ref="B76:N76"/>
    <mergeCell ref="B50:B51"/>
    <mergeCell ref="C50:C51"/>
    <mergeCell ref="D50:E50"/>
    <mergeCell ref="B2:P2"/>
    <mergeCell ref="B4:P4"/>
    <mergeCell ref="C6:N6"/>
    <mergeCell ref="C7:N7"/>
    <mergeCell ref="C8:N8"/>
    <mergeCell ref="C9:N9"/>
    <mergeCell ref="C10:G10"/>
    <mergeCell ref="B14:C15"/>
    <mergeCell ref="B16:C16"/>
    <mergeCell ref="E34:E35"/>
    <mergeCell ref="M37:N37"/>
  </mergeCells>
  <dataValidations count="2">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2"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800</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43.5"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5"/>
  <sheetViews>
    <sheetView topLeftCell="A19"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80</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+D124</f>
        <v>0</v>
      </c>
      <c r="E44" s="1519">
        <f>+D44+D45</f>
        <v>0</v>
      </c>
      <c r="F44" s="57"/>
      <c r="G44" s="57"/>
      <c r="H44" s="57"/>
      <c r="I44" s="39"/>
      <c r="J44" s="39"/>
      <c r="K44" s="39"/>
      <c r="L44" s="39"/>
      <c r="M44" s="39"/>
      <c r="N44" s="1289"/>
    </row>
    <row r="45" spans="1:14" ht="94.5" customHeight="1">
      <c r="A45" s="142"/>
      <c r="B45" s="1302" t="s">
        <v>31</v>
      </c>
      <c r="C45" s="1262">
        <v>60</v>
      </c>
      <c r="D45" s="1256">
        <f>+D125</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19.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t="s">
        <v>337</v>
      </c>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41.25" customHeight="1">
      <c r="B77" s="1277" t="s">
        <v>328</v>
      </c>
      <c r="C77" s="1279"/>
      <c r="D77" s="1279"/>
      <c r="E77" s="1279"/>
      <c r="F77" s="1279"/>
      <c r="G77" s="1279"/>
      <c r="H77" s="1279"/>
      <c r="I77" s="1279"/>
      <c r="J77" s="1279"/>
      <c r="K77" s="1279"/>
      <c r="L77" s="1279"/>
      <c r="M77" s="1279"/>
      <c r="N77" s="1279"/>
      <c r="O77" s="1279"/>
      <c r="P77" s="1850"/>
      <c r="Q77" s="1850"/>
    </row>
    <row r="78" spans="2:17">
      <c r="B78" s="1256"/>
      <c r="C78" s="1256"/>
      <c r="D78" s="1256"/>
      <c r="E78" s="1256"/>
      <c r="F78" s="1256"/>
      <c r="G78" s="1256"/>
      <c r="H78" s="1256"/>
      <c r="I78" s="1256"/>
      <c r="J78" s="1256"/>
      <c r="K78" s="1256"/>
      <c r="L78" s="1256"/>
      <c r="M78" s="1256"/>
      <c r="N78" s="1256"/>
      <c r="O78" s="1256"/>
      <c r="P78" s="1528"/>
      <c r="Q78" s="1528"/>
    </row>
    <row r="79" spans="2:17" ht="15.75" thickBot="1">
      <c r="B79" s="1553" t="s">
        <v>139</v>
      </c>
      <c r="C79" s="1554"/>
      <c r="D79" s="1554"/>
      <c r="E79" s="1554"/>
      <c r="F79" s="1554"/>
      <c r="G79" s="1554"/>
      <c r="H79" s="1554"/>
      <c r="I79" s="1554"/>
      <c r="J79" s="1554"/>
      <c r="K79" s="1554"/>
      <c r="L79" s="1554"/>
      <c r="M79" s="1554"/>
      <c r="N79" s="1555"/>
      <c r="O79" s="59"/>
      <c r="P79" s="1528"/>
      <c r="Q79" s="1528"/>
    </row>
    <row r="82" spans="1:26" ht="46.15" customHeight="1">
      <c r="B82" s="22" t="s">
        <v>17</v>
      </c>
      <c r="C82" s="22" t="s">
        <v>80</v>
      </c>
      <c r="D82" s="1522" t="s">
        <v>79</v>
      </c>
      <c r="E82" s="1523"/>
    </row>
    <row r="83" spans="1:26" ht="42" customHeight="1">
      <c r="B83" s="78" t="s">
        <v>331</v>
      </c>
      <c r="C83" s="1275" t="s">
        <v>18</v>
      </c>
      <c r="D83" s="1721"/>
      <c r="E83" s="1722"/>
      <c r="F83" s="166" t="s">
        <v>332</v>
      </c>
    </row>
    <row r="84" spans="1:26">
      <c r="B84" s="2106"/>
      <c r="C84" s="2106"/>
      <c r="D84" s="2106"/>
      <c r="E84" s="2106"/>
    </row>
    <row r="86" spans="1:26">
      <c r="B86" s="1505" t="s">
        <v>141</v>
      </c>
      <c r="C86" s="1506"/>
      <c r="D86" s="1506"/>
      <c r="E86" s="1506"/>
      <c r="F86" s="1506"/>
      <c r="G86" s="1506"/>
      <c r="H86" s="1506"/>
      <c r="I86" s="1506"/>
      <c r="J86" s="1506"/>
      <c r="K86" s="1506"/>
      <c r="L86" s="1506"/>
      <c r="M86" s="1506"/>
      <c r="N86" s="1506"/>
      <c r="O86" s="1506"/>
      <c r="P86" s="1506"/>
    </row>
    <row r="88" spans="1:26" ht="15.75" thickBot="1"/>
    <row r="89" spans="1:26" ht="15.75" thickBot="1">
      <c r="B89" s="1532" t="s">
        <v>142</v>
      </c>
      <c r="C89" s="1533"/>
      <c r="D89" s="1533"/>
      <c r="E89" s="1533"/>
      <c r="F89" s="1533"/>
      <c r="G89" s="1533"/>
      <c r="H89" s="1533"/>
      <c r="I89" s="1533"/>
      <c r="J89" s="1533"/>
      <c r="K89" s="1533"/>
      <c r="L89" s="1533"/>
      <c r="M89" s="1533"/>
      <c r="N89" s="1534"/>
    </row>
    <row r="91" spans="1:26" ht="15.75" thickBot="1">
      <c r="M91" s="10"/>
      <c r="N91" s="10"/>
    </row>
    <row r="92" spans="1:26" s="39" customFormat="1" ht="60">
      <c r="B92" s="11" t="s">
        <v>33</v>
      </c>
      <c r="C92" s="11" t="s">
        <v>34</v>
      </c>
      <c r="D92" s="11" t="s">
        <v>35</v>
      </c>
      <c r="E92" s="11" t="s">
        <v>36</v>
      </c>
      <c r="F92" s="11" t="s">
        <v>37</v>
      </c>
      <c r="G92" s="11" t="s">
        <v>38</v>
      </c>
      <c r="H92" s="11" t="s">
        <v>39</v>
      </c>
      <c r="I92" s="11" t="s">
        <v>40</v>
      </c>
      <c r="J92" s="11" t="s">
        <v>41</v>
      </c>
      <c r="K92" s="11" t="s">
        <v>42</v>
      </c>
      <c r="L92" s="11" t="s">
        <v>43</v>
      </c>
      <c r="M92" s="12" t="s">
        <v>44</v>
      </c>
      <c r="N92" s="11" t="s">
        <v>45</v>
      </c>
      <c r="O92" s="11" t="s">
        <v>46</v>
      </c>
      <c r="P92" s="13" t="s">
        <v>47</v>
      </c>
      <c r="Q92" s="13" t="s">
        <v>48</v>
      </c>
    </row>
    <row r="93" spans="1:26" s="1263" customFormat="1" ht="19.5" customHeight="1">
      <c r="A93" s="1311">
        <v>1</v>
      </c>
      <c r="B93" s="15" t="s">
        <v>329</v>
      </c>
      <c r="C93" s="15" t="s">
        <v>329</v>
      </c>
      <c r="D93" s="15" t="s">
        <v>329</v>
      </c>
      <c r="E93" s="15" t="s">
        <v>329</v>
      </c>
      <c r="F93" s="15" t="s">
        <v>329</v>
      </c>
      <c r="G93" s="15" t="s">
        <v>329</v>
      </c>
      <c r="H93" s="15" t="s">
        <v>329</v>
      </c>
      <c r="I93" s="15" t="s">
        <v>329</v>
      </c>
      <c r="J93" s="15" t="s">
        <v>329</v>
      </c>
      <c r="K93" s="15" t="s">
        <v>329</v>
      </c>
      <c r="L93" s="15" t="s">
        <v>329</v>
      </c>
      <c r="M93" s="15" t="s">
        <v>329</v>
      </c>
      <c r="N93" s="15" t="s">
        <v>329</v>
      </c>
      <c r="O93" s="15" t="s">
        <v>329</v>
      </c>
      <c r="P93" s="15" t="s">
        <v>329</v>
      </c>
      <c r="Q93" s="18"/>
      <c r="R93" s="64"/>
      <c r="S93" s="64"/>
      <c r="T93" s="64"/>
      <c r="U93" s="64"/>
      <c r="V93" s="64"/>
      <c r="W93" s="64"/>
      <c r="X93" s="64"/>
      <c r="Y93" s="64"/>
      <c r="Z93" s="64"/>
    </row>
    <row r="94" spans="1:26" s="136" customFormat="1">
      <c r="A94" s="129"/>
      <c r="B94" s="130" t="s">
        <v>29</v>
      </c>
      <c r="C94" s="131"/>
      <c r="D94" s="109"/>
      <c r="E94" s="132"/>
      <c r="F94" s="131"/>
      <c r="G94" s="131"/>
      <c r="H94" s="131"/>
      <c r="I94" s="133"/>
      <c r="J94" s="133"/>
      <c r="K94" s="109">
        <f>SUM(K93:K93)</f>
        <v>0</v>
      </c>
      <c r="L94" s="109">
        <f>SUM(L93:L93)</f>
        <v>0</v>
      </c>
      <c r="M94" s="110">
        <f>SUM(M93:M93)</f>
        <v>0</v>
      </c>
      <c r="N94" s="109">
        <f>SUM(N93:N93)</f>
        <v>0</v>
      </c>
      <c r="O94" s="134"/>
      <c r="P94" s="134"/>
      <c r="Q94" s="135"/>
    </row>
    <row r="95" spans="1:26">
      <c r="B95" s="66"/>
      <c r="C95" s="66"/>
      <c r="D95" s="66"/>
      <c r="E95" s="68"/>
      <c r="F95" s="66"/>
      <c r="G95" s="66"/>
      <c r="H95" s="66"/>
      <c r="I95" s="66"/>
      <c r="J95" s="66"/>
      <c r="K95" s="66"/>
      <c r="L95" s="66"/>
      <c r="M95" s="66"/>
      <c r="N95" s="66"/>
      <c r="O95" s="66"/>
      <c r="P95" s="66"/>
    </row>
    <row r="96" spans="1:26">
      <c r="B96" s="19" t="s">
        <v>156</v>
      </c>
      <c r="C96" s="84">
        <f>+K94</f>
        <v>0</v>
      </c>
      <c r="H96" s="112"/>
      <c r="I96" s="112"/>
      <c r="J96" s="112"/>
      <c r="K96" s="112"/>
      <c r="L96" s="112"/>
      <c r="M96" s="112"/>
      <c r="N96" s="66"/>
      <c r="O96" s="66"/>
      <c r="P96" s="66"/>
    </row>
    <row r="98" spans="2:17" ht="15.75" thickBot="1"/>
    <row r="99" spans="2:17" ht="37.15" customHeight="1" thickBot="1">
      <c r="B99" s="24" t="s">
        <v>157</v>
      </c>
      <c r="C99" s="25" t="s">
        <v>158</v>
      </c>
      <c r="D99" s="24" t="s">
        <v>28</v>
      </c>
      <c r="E99" s="25" t="s">
        <v>159</v>
      </c>
    </row>
    <row r="100" spans="2:17">
      <c r="B100" s="85" t="s">
        <v>160</v>
      </c>
      <c r="C100" s="86">
        <v>20</v>
      </c>
      <c r="D100" s="167">
        <v>0</v>
      </c>
      <c r="E100" s="1536">
        <f>+D100+D101+D102</f>
        <v>0</v>
      </c>
    </row>
    <row r="101" spans="2:17">
      <c r="B101" s="85" t="s">
        <v>161</v>
      </c>
      <c r="C101" s="71">
        <v>30</v>
      </c>
      <c r="D101" s="1275">
        <v>0</v>
      </c>
      <c r="E101" s="1537"/>
    </row>
    <row r="102" spans="2:17" ht="15.75" thickBot="1">
      <c r="B102" s="85" t="s">
        <v>162</v>
      </c>
      <c r="C102" s="87">
        <v>40</v>
      </c>
      <c r="D102" s="168">
        <v>0</v>
      </c>
      <c r="E102" s="1538"/>
    </row>
    <row r="104" spans="2:17" ht="15.75" thickBot="1"/>
    <row r="105" spans="2:17" ht="15.75" thickBot="1">
      <c r="B105" s="1532" t="s">
        <v>163</v>
      </c>
      <c r="C105" s="1533"/>
      <c r="D105" s="1533"/>
      <c r="E105" s="1533"/>
      <c r="F105" s="1533"/>
      <c r="G105" s="1533"/>
      <c r="H105" s="1533"/>
      <c r="I105" s="1533"/>
      <c r="J105" s="1533"/>
      <c r="K105" s="1533"/>
      <c r="L105" s="1533"/>
      <c r="M105" s="1533"/>
      <c r="N105" s="1534"/>
    </row>
    <row r="107" spans="2:17" ht="76.5" customHeight="1">
      <c r="B107" s="1309" t="s">
        <v>88</v>
      </c>
      <c r="C107" s="1309" t="s">
        <v>89</v>
      </c>
      <c r="D107" s="1309" t="s">
        <v>90</v>
      </c>
      <c r="E107" s="1309" t="s">
        <v>91</v>
      </c>
      <c r="F107" s="1309" t="s">
        <v>92</v>
      </c>
      <c r="G107" s="1309" t="s">
        <v>93</v>
      </c>
      <c r="H107" s="1309" t="s">
        <v>94</v>
      </c>
      <c r="I107" s="1309" t="s">
        <v>95</v>
      </c>
      <c r="J107" s="1522" t="s">
        <v>164</v>
      </c>
      <c r="K107" s="1529"/>
      <c r="L107" s="1523"/>
      <c r="M107" s="1309" t="s">
        <v>97</v>
      </c>
      <c r="N107" s="1309" t="s">
        <v>234</v>
      </c>
      <c r="O107" s="1309" t="s">
        <v>235</v>
      </c>
      <c r="P107" s="1522" t="s">
        <v>79</v>
      </c>
      <c r="Q107" s="1523"/>
    </row>
    <row r="108" spans="2:17" ht="60.75" customHeight="1">
      <c r="B108" s="192" t="s">
        <v>333</v>
      </c>
      <c r="C108" s="1262"/>
      <c r="D108" s="1271" t="s">
        <v>329</v>
      </c>
      <c r="E108" s="1256"/>
      <c r="F108" s="1256"/>
      <c r="G108" s="1262"/>
      <c r="H108" s="193"/>
      <c r="I108" s="71"/>
      <c r="J108" s="1262"/>
      <c r="K108" s="1269"/>
      <c r="L108" s="1269"/>
      <c r="M108" s="1256"/>
      <c r="N108" s="1256"/>
      <c r="O108" s="1256"/>
      <c r="P108" s="1528"/>
      <c r="Q108" s="1528"/>
    </row>
    <row r="109" spans="2:17" ht="60.75" customHeight="1">
      <c r="B109" s="192" t="s">
        <v>334</v>
      </c>
      <c r="C109" s="1262"/>
      <c r="D109" s="1271" t="s">
        <v>329</v>
      </c>
      <c r="E109" s="1256"/>
      <c r="F109" s="1262"/>
      <c r="G109" s="1256"/>
      <c r="H109" s="193"/>
      <c r="I109" s="71"/>
      <c r="J109" s="1262"/>
      <c r="K109" s="1269"/>
      <c r="L109" s="1269"/>
      <c r="M109" s="1256"/>
      <c r="N109" s="71"/>
      <c r="O109" s="1256"/>
      <c r="P109" s="1528"/>
      <c r="Q109" s="1528"/>
    </row>
    <row r="110" spans="2:17" ht="63" customHeight="1">
      <c r="B110" s="192" t="s">
        <v>335</v>
      </c>
      <c r="C110" s="1262"/>
      <c r="D110" s="1271" t="s">
        <v>329</v>
      </c>
      <c r="E110" s="1256"/>
      <c r="F110" s="1256"/>
      <c r="G110" s="1262"/>
      <c r="H110" s="193"/>
      <c r="I110" s="71"/>
      <c r="J110" s="1256"/>
      <c r="K110" s="1269"/>
      <c r="L110" s="71"/>
      <c r="M110" s="1256"/>
      <c r="N110" s="71"/>
      <c r="O110" s="1256"/>
      <c r="P110" s="1528"/>
      <c r="Q110" s="1528"/>
    </row>
    <row r="113" spans="2:7" ht="15.75" thickBot="1"/>
    <row r="114" spans="2:7" ht="54" customHeight="1">
      <c r="B114" s="1283" t="s">
        <v>17</v>
      </c>
      <c r="C114" s="1283" t="s">
        <v>157</v>
      </c>
      <c r="D114" s="1309" t="s">
        <v>158</v>
      </c>
      <c r="E114" s="1309" t="s">
        <v>28</v>
      </c>
      <c r="F114" s="25" t="s">
        <v>228</v>
      </c>
      <c r="G114" s="178"/>
    </row>
    <row r="115" spans="2:7" ht="171.75" customHeight="1">
      <c r="B115" s="1540" t="s">
        <v>229</v>
      </c>
      <c r="C115" s="115" t="s">
        <v>230</v>
      </c>
      <c r="D115" s="1256">
        <v>25</v>
      </c>
      <c r="E115" s="1275">
        <v>0</v>
      </c>
      <c r="F115" s="1541">
        <f>+E115+E116+E117</f>
        <v>0</v>
      </c>
      <c r="G115" s="27"/>
    </row>
    <row r="116" spans="2:7" ht="124.5" customHeight="1">
      <c r="B116" s="1540"/>
      <c r="C116" s="115" t="s">
        <v>231</v>
      </c>
      <c r="D116" s="1262">
        <v>25</v>
      </c>
      <c r="E116" s="1275">
        <v>0</v>
      </c>
      <c r="F116" s="1542"/>
      <c r="G116" s="27"/>
    </row>
    <row r="117" spans="2:7" ht="118.5" customHeight="1">
      <c r="B117" s="1540"/>
      <c r="C117" s="115" t="s">
        <v>232</v>
      </c>
      <c r="D117" s="1256">
        <v>10</v>
      </c>
      <c r="E117" s="1275">
        <v>0</v>
      </c>
      <c r="F117" s="1543"/>
      <c r="G117" s="27"/>
    </row>
    <row r="118" spans="2:7">
      <c r="C118" s="57"/>
    </row>
    <row r="120" spans="2:7">
      <c r="B120" s="8" t="s">
        <v>233</v>
      </c>
    </row>
    <row r="123" spans="2:7">
      <c r="B123" s="1309" t="s">
        <v>17</v>
      </c>
      <c r="C123" s="1309" t="s">
        <v>27</v>
      </c>
      <c r="D123" s="1283" t="s">
        <v>28</v>
      </c>
      <c r="E123" s="1283" t="s">
        <v>29</v>
      </c>
    </row>
    <row r="124" spans="2:7" ht="61.5" customHeight="1">
      <c r="B124" s="1302" t="s">
        <v>236</v>
      </c>
      <c r="C124" s="1262">
        <v>40</v>
      </c>
      <c r="D124" s="1256">
        <f>+E100</f>
        <v>0</v>
      </c>
      <c r="E124" s="1519">
        <f>+D124+D125</f>
        <v>0</v>
      </c>
    </row>
    <row r="125" spans="2:7" ht="75" customHeight="1">
      <c r="B125" s="1302" t="s">
        <v>237</v>
      </c>
      <c r="C125" s="1262">
        <v>60</v>
      </c>
      <c r="D125" s="1256">
        <f>+F115</f>
        <v>0</v>
      </c>
      <c r="E125" s="1520"/>
    </row>
  </sheetData>
  <mergeCells count="40">
    <mergeCell ref="E124:E125"/>
    <mergeCell ref="B84:E84"/>
    <mergeCell ref="B86:P86"/>
    <mergeCell ref="B89:N89"/>
    <mergeCell ref="E100:E102"/>
    <mergeCell ref="B105:N105"/>
    <mergeCell ref="J107:L107"/>
    <mergeCell ref="P107:Q107"/>
    <mergeCell ref="P108:Q108"/>
    <mergeCell ref="P109:Q109"/>
    <mergeCell ref="P110:Q110"/>
    <mergeCell ref="B115:B117"/>
    <mergeCell ref="F115:F117"/>
    <mergeCell ref="D83:E83"/>
    <mergeCell ref="B61:E61"/>
    <mergeCell ref="B63:N63"/>
    <mergeCell ref="O66:P66"/>
    <mergeCell ref="O67:P67"/>
    <mergeCell ref="B73:N73"/>
    <mergeCell ref="J76:L76"/>
    <mergeCell ref="P76:Q76"/>
    <mergeCell ref="P77:Q77"/>
    <mergeCell ref="P78:Q78"/>
    <mergeCell ref="B79:N79"/>
    <mergeCell ref="P79:Q79"/>
    <mergeCell ref="D82:E82"/>
    <mergeCell ref="B57:B58"/>
    <mergeCell ref="C57:C58"/>
    <mergeCell ref="D57:E57"/>
    <mergeCell ref="B2:P2"/>
    <mergeCell ref="B4:P4"/>
    <mergeCell ref="C6:N6"/>
    <mergeCell ref="C7:N7"/>
    <mergeCell ref="C8:N8"/>
    <mergeCell ref="C9:N9"/>
    <mergeCell ref="C10:E10"/>
    <mergeCell ref="B14:C25"/>
    <mergeCell ref="B26:C26"/>
    <mergeCell ref="E44:E45"/>
    <mergeCell ref="M47:N47"/>
  </mergeCells>
  <dataValidations count="2">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B21"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602</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36.75"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850" t="s">
        <v>336</v>
      </c>
      <c r="P67" s="1850"/>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8.25"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B28"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240</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24"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592" t="s">
        <v>330</v>
      </c>
      <c r="P67" s="1592"/>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3"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22" zoomScale="70" zoomScaleNormal="70" workbookViewId="0">
      <selection activeCell="L45" sqref="L45"/>
    </sheetView>
  </sheetViews>
  <sheetFormatPr baseColWidth="10" defaultRowHeight="15"/>
  <cols>
    <col min="1" max="1" width="3.140625" style="28" bestFit="1" customWidth="1"/>
    <col min="2" max="2" width="47.28515625" style="28" customWidth="1"/>
    <col min="3" max="3" width="30.140625" style="28" customWidth="1"/>
    <col min="4" max="4" width="37.140625" style="28" customWidth="1"/>
    <col min="5" max="5" width="21.85546875" style="28" customWidth="1"/>
    <col min="6" max="7" width="31.5703125" style="28" customWidth="1"/>
    <col min="8" max="8" width="33.140625" style="28" customWidth="1"/>
    <col min="9" max="9" width="19.140625" style="28" customWidth="1"/>
    <col min="10" max="10" width="33.85546875" style="28" customWidth="1"/>
    <col min="11" max="11" width="30.7109375" style="28" customWidth="1"/>
    <col min="12" max="12" width="44.7109375" style="28" customWidth="1"/>
    <col min="13" max="13" width="28.85546875" style="28" customWidth="1"/>
    <col min="14" max="14" width="21.7109375" style="28" customWidth="1"/>
    <col min="15" max="15" width="26.140625" style="28" customWidth="1"/>
    <col min="16" max="16" width="36.5703125" style="28" customWidth="1"/>
    <col min="17" max="17" width="71" style="28"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325</v>
      </c>
      <c r="D6" s="1507"/>
      <c r="E6" s="1507"/>
      <c r="F6" s="1507"/>
      <c r="G6" s="1507"/>
      <c r="H6" s="1507"/>
      <c r="I6" s="1507"/>
      <c r="J6" s="1507"/>
      <c r="K6" s="1507"/>
      <c r="L6" s="1507"/>
      <c r="M6" s="1507"/>
      <c r="N6" s="1508"/>
    </row>
    <row r="7" spans="2:16" ht="15.75" thickBot="1">
      <c r="B7" s="116" t="s">
        <v>4</v>
      </c>
      <c r="C7" s="1507" t="s">
        <v>5</v>
      </c>
      <c r="D7" s="1507"/>
      <c r="E7" s="1507"/>
      <c r="F7" s="1507"/>
      <c r="G7" s="1507"/>
      <c r="H7" s="1507"/>
      <c r="I7" s="1507"/>
      <c r="J7" s="1507"/>
      <c r="K7" s="1507"/>
      <c r="L7" s="1507"/>
      <c r="M7" s="1507"/>
      <c r="N7" s="1508"/>
    </row>
    <row r="8" spans="2:16" ht="15.75" thickBot="1">
      <c r="B8" s="116" t="s">
        <v>6</v>
      </c>
      <c r="C8" s="1507" t="s">
        <v>5</v>
      </c>
      <c r="D8" s="1507"/>
      <c r="E8" s="1507"/>
      <c r="F8" s="1507"/>
      <c r="G8" s="1507"/>
      <c r="H8" s="1507"/>
      <c r="I8" s="1507"/>
      <c r="J8" s="1507"/>
      <c r="K8" s="1507"/>
      <c r="L8" s="1507"/>
      <c r="M8" s="1507"/>
      <c r="N8" s="1508"/>
    </row>
    <row r="9" spans="2:16" ht="15.75" thickBot="1">
      <c r="B9" s="116" t="s">
        <v>7</v>
      </c>
      <c r="C9" s="1507" t="s">
        <v>5</v>
      </c>
      <c r="D9" s="1507"/>
      <c r="E9" s="1507"/>
      <c r="F9" s="1507"/>
      <c r="G9" s="1507"/>
      <c r="H9" s="1507"/>
      <c r="I9" s="1507"/>
      <c r="J9" s="1507"/>
      <c r="K9" s="1507"/>
      <c r="L9" s="1507"/>
      <c r="M9" s="1507"/>
      <c r="N9" s="1508"/>
    </row>
    <row r="10" spans="2:16" ht="15.75" thickBot="1">
      <c r="B10" s="116" t="s">
        <v>238</v>
      </c>
      <c r="C10" s="1514" t="s">
        <v>326</v>
      </c>
      <c r="D10" s="1514"/>
      <c r="E10" s="1515"/>
      <c r="F10" s="32"/>
      <c r="G10" s="32"/>
      <c r="H10" s="32"/>
      <c r="I10" s="32"/>
      <c r="J10" s="32"/>
      <c r="K10" s="32"/>
      <c r="L10" s="32"/>
      <c r="M10" s="32"/>
      <c r="N10" s="33"/>
    </row>
    <row r="11" spans="2:16" ht="15.75" thickBot="1">
      <c r="B11" s="117" t="s">
        <v>8</v>
      </c>
      <c r="C11" s="1308" t="s">
        <v>327</v>
      </c>
      <c r="D11" s="35"/>
      <c r="E11" s="35"/>
      <c r="F11" s="35"/>
      <c r="G11" s="35"/>
      <c r="H11" s="35"/>
      <c r="I11" s="35"/>
      <c r="J11" s="35"/>
      <c r="K11" s="35"/>
      <c r="L11" s="35"/>
      <c r="M11" s="35"/>
      <c r="N11" s="37"/>
    </row>
    <row r="12" spans="2:16">
      <c r="B12" s="94"/>
      <c r="C12" s="38"/>
      <c r="D12" s="96"/>
      <c r="E12" s="96"/>
      <c r="F12" s="96"/>
      <c r="G12" s="96"/>
      <c r="H12" s="96"/>
      <c r="I12" s="39"/>
      <c r="J12" s="39"/>
      <c r="K12" s="39"/>
      <c r="L12" s="39"/>
      <c r="M12" s="39"/>
      <c r="N12" s="96"/>
    </row>
    <row r="13" spans="2:16">
      <c r="I13" s="39"/>
      <c r="J13" s="39"/>
      <c r="K13" s="39"/>
      <c r="L13" s="39"/>
      <c r="M13" s="39"/>
      <c r="N13" s="1289"/>
    </row>
    <row r="14" spans="2:16" ht="45.75" customHeight="1">
      <c r="B14" s="1516" t="s">
        <v>9</v>
      </c>
      <c r="C14" s="1516"/>
      <c r="D14" s="1265" t="s">
        <v>10</v>
      </c>
      <c r="E14" s="1265" t="s">
        <v>11</v>
      </c>
      <c r="F14" s="1265" t="s">
        <v>12</v>
      </c>
      <c r="G14" s="40"/>
      <c r="I14" s="41"/>
      <c r="J14" s="41"/>
      <c r="K14" s="41"/>
      <c r="L14" s="41"/>
      <c r="M14" s="41"/>
      <c r="N14" s="1289"/>
    </row>
    <row r="15" spans="2:16">
      <c r="B15" s="1516"/>
      <c r="C15" s="1516"/>
      <c r="D15" s="179">
        <v>3</v>
      </c>
      <c r="E15" s="180">
        <v>501187440</v>
      </c>
      <c r="F15" s="181">
        <v>240</v>
      </c>
      <c r="G15" s="44"/>
      <c r="I15" s="45"/>
      <c r="J15" s="45"/>
      <c r="K15" s="45"/>
      <c r="L15" s="45"/>
      <c r="M15" s="45"/>
      <c r="N15" s="1289"/>
    </row>
    <row r="16" spans="2:16">
      <c r="B16" s="1516"/>
      <c r="C16" s="1516"/>
      <c r="D16" s="179">
        <v>4</v>
      </c>
      <c r="E16" s="180">
        <v>1394971708</v>
      </c>
      <c r="F16" s="181">
        <v>668</v>
      </c>
      <c r="G16" s="44"/>
      <c r="I16" s="45"/>
      <c r="J16" s="45"/>
      <c r="K16" s="45"/>
      <c r="L16" s="45"/>
      <c r="M16" s="45"/>
      <c r="N16" s="1289"/>
    </row>
    <row r="17" spans="1:14">
      <c r="B17" s="1516"/>
      <c r="C17" s="1516"/>
      <c r="D17" s="179">
        <v>5</v>
      </c>
      <c r="E17" s="180">
        <v>649455391</v>
      </c>
      <c r="F17" s="181">
        <v>311</v>
      </c>
      <c r="G17" s="44"/>
      <c r="I17" s="45"/>
      <c r="J17" s="45"/>
      <c r="K17" s="45"/>
      <c r="L17" s="45"/>
      <c r="M17" s="45"/>
      <c r="N17" s="1289"/>
    </row>
    <row r="18" spans="1:14">
      <c r="B18" s="1516"/>
      <c r="C18" s="1516"/>
      <c r="D18" s="179">
        <v>6</v>
      </c>
      <c r="E18" s="180">
        <v>707927259</v>
      </c>
      <c r="F18" s="181">
        <v>339</v>
      </c>
      <c r="G18" s="44"/>
      <c r="I18" s="45"/>
      <c r="J18" s="45"/>
      <c r="K18" s="45"/>
      <c r="L18" s="45"/>
      <c r="M18" s="45"/>
      <c r="N18" s="1289"/>
    </row>
    <row r="19" spans="1:14">
      <c r="B19" s="1516"/>
      <c r="C19" s="1516"/>
      <c r="D19" s="179">
        <v>7</v>
      </c>
      <c r="E19" s="180">
        <v>875587009</v>
      </c>
      <c r="F19" s="181">
        <v>389</v>
      </c>
      <c r="G19" s="44"/>
      <c r="I19" s="45"/>
      <c r="J19" s="45"/>
      <c r="K19" s="45"/>
      <c r="L19" s="45"/>
      <c r="M19" s="45"/>
      <c r="N19" s="1289"/>
    </row>
    <row r="20" spans="1:14">
      <c r="B20" s="1516"/>
      <c r="C20" s="1516"/>
      <c r="D20" s="179">
        <v>8</v>
      </c>
      <c r="E20" s="180">
        <v>2409876274</v>
      </c>
      <c r="F20" s="181">
        <v>1154</v>
      </c>
      <c r="G20" s="44"/>
      <c r="I20" s="45"/>
      <c r="J20" s="45"/>
      <c r="K20" s="45"/>
      <c r="L20" s="45"/>
      <c r="M20" s="45"/>
      <c r="N20" s="1289"/>
    </row>
    <row r="21" spans="1:14">
      <c r="B21" s="1516"/>
      <c r="C21" s="1516"/>
      <c r="D21" s="179">
        <v>28</v>
      </c>
      <c r="E21" s="180">
        <v>2088281000</v>
      </c>
      <c r="F21" s="181">
        <v>1000</v>
      </c>
      <c r="G21" s="44"/>
      <c r="I21" s="45"/>
      <c r="J21" s="45"/>
      <c r="K21" s="45"/>
      <c r="L21" s="45"/>
      <c r="M21" s="45"/>
      <c r="N21" s="1289"/>
    </row>
    <row r="22" spans="1:14">
      <c r="B22" s="1516"/>
      <c r="C22" s="1516"/>
      <c r="D22" s="179">
        <v>29</v>
      </c>
      <c r="E22" s="180">
        <v>272073800</v>
      </c>
      <c r="F22" s="181">
        <v>100</v>
      </c>
      <c r="G22" s="44"/>
      <c r="I22" s="45"/>
      <c r="J22" s="45"/>
      <c r="K22" s="45"/>
      <c r="L22" s="45"/>
      <c r="M22" s="45"/>
      <c r="N22" s="1289"/>
    </row>
    <row r="23" spans="1:14">
      <c r="B23" s="1516"/>
      <c r="C23" s="1516"/>
      <c r="D23" s="179">
        <v>30</v>
      </c>
      <c r="E23" s="180">
        <v>1570387312</v>
      </c>
      <c r="F23" s="181">
        <v>752</v>
      </c>
      <c r="G23" s="44"/>
      <c r="I23" s="45"/>
      <c r="J23" s="45"/>
      <c r="K23" s="45"/>
      <c r="L23" s="45"/>
      <c r="M23" s="45"/>
      <c r="N23" s="1289"/>
    </row>
    <row r="24" spans="1:14">
      <c r="B24" s="1516"/>
      <c r="C24" s="1516"/>
      <c r="D24" s="179">
        <v>35</v>
      </c>
      <c r="E24" s="180">
        <v>816221400</v>
      </c>
      <c r="F24" s="181">
        <v>300</v>
      </c>
      <c r="G24" s="44"/>
      <c r="I24" s="45"/>
      <c r="J24" s="45"/>
      <c r="K24" s="45"/>
      <c r="L24" s="45"/>
      <c r="M24" s="45"/>
      <c r="N24" s="1289"/>
    </row>
    <row r="25" spans="1:14">
      <c r="B25" s="1516"/>
      <c r="C25" s="1516"/>
      <c r="D25" s="179">
        <v>36</v>
      </c>
      <c r="E25" s="180">
        <v>816221400</v>
      </c>
      <c r="F25" s="181">
        <v>300</v>
      </c>
      <c r="G25" s="44"/>
      <c r="I25" s="45"/>
      <c r="J25" s="45"/>
      <c r="K25" s="45"/>
      <c r="L25" s="45"/>
      <c r="M25" s="45"/>
      <c r="N25" s="1289"/>
    </row>
    <row r="26" spans="1:14" ht="15.75" thickBot="1">
      <c r="B26" s="1517" t="s">
        <v>13</v>
      </c>
      <c r="C26" s="1518"/>
      <c r="D26" s="1265"/>
      <c r="E26" s="151">
        <f>+SUM(E15:E25)</f>
        <v>12102189993</v>
      </c>
      <c r="F26" s="4">
        <f>+SUM(F15:F25)</f>
        <v>5553</v>
      </c>
      <c r="G26" s="44"/>
      <c r="H26" s="46"/>
      <c r="I26" s="39"/>
      <c r="J26" s="39"/>
      <c r="K26" s="39"/>
      <c r="L26" s="39"/>
      <c r="M26" s="39"/>
      <c r="N26" s="47"/>
    </row>
    <row r="27" spans="1:14" ht="71.25" customHeight="1" thickBot="1">
      <c r="A27" s="48"/>
      <c r="B27" s="49" t="s">
        <v>14</v>
      </c>
      <c r="C27" s="49" t="s">
        <v>15</v>
      </c>
      <c r="E27" s="41"/>
      <c r="F27" s="41"/>
      <c r="G27" s="41"/>
      <c r="H27" s="41"/>
      <c r="I27" s="50"/>
      <c r="J27" s="50"/>
      <c r="K27" s="50"/>
      <c r="L27" s="50"/>
      <c r="M27" s="50"/>
    </row>
    <row r="28" spans="1:14" ht="15.75" thickBot="1">
      <c r="A28" s="51"/>
      <c r="C28" s="52">
        <v>240</v>
      </c>
      <c r="D28" s="182"/>
      <c r="E28" s="6">
        <f>E26</f>
        <v>12102189993</v>
      </c>
      <c r="F28" s="7"/>
      <c r="G28" s="7"/>
      <c r="H28" s="7"/>
      <c r="I28" s="53"/>
      <c r="J28" s="53"/>
      <c r="K28" s="53"/>
      <c r="L28" s="53"/>
      <c r="M28" s="53"/>
    </row>
    <row r="29" spans="1:14">
      <c r="A29" s="142"/>
      <c r="C29" s="54"/>
      <c r="D29" s="45"/>
      <c r="E29" s="56"/>
      <c r="F29" s="7"/>
      <c r="G29" s="7"/>
      <c r="H29" s="7"/>
      <c r="I29" s="53"/>
      <c r="J29" s="53"/>
      <c r="K29" s="53"/>
      <c r="L29" s="53"/>
      <c r="M29" s="53"/>
    </row>
    <row r="30" spans="1:14">
      <c r="A30" s="142"/>
      <c r="C30" s="54"/>
      <c r="D30" s="45"/>
      <c r="E30" s="56"/>
      <c r="F30" s="7"/>
      <c r="G30" s="7"/>
      <c r="H30" s="7"/>
      <c r="I30" s="53"/>
      <c r="J30" s="53"/>
      <c r="K30" s="53"/>
      <c r="L30" s="53"/>
      <c r="M30" s="53"/>
    </row>
    <row r="31" spans="1:14">
      <c r="A31" s="142"/>
      <c r="B31" s="8" t="s">
        <v>16</v>
      </c>
      <c r="C31" s="57"/>
      <c r="D31" s="57"/>
      <c r="E31" s="57"/>
      <c r="F31" s="57"/>
      <c r="G31" s="57"/>
      <c r="H31" s="57"/>
      <c r="I31" s="39"/>
      <c r="J31" s="39"/>
      <c r="K31" s="39"/>
      <c r="L31" s="39"/>
      <c r="M31" s="39"/>
      <c r="N31" s="1289"/>
    </row>
    <row r="32" spans="1:14">
      <c r="A32" s="142"/>
      <c r="B32" s="57"/>
      <c r="C32" s="57"/>
      <c r="D32" s="57"/>
      <c r="E32" s="57"/>
      <c r="F32" s="57"/>
      <c r="G32" s="57"/>
      <c r="H32" s="57"/>
      <c r="I32" s="39"/>
      <c r="J32" s="39"/>
      <c r="K32" s="39"/>
      <c r="L32" s="39"/>
      <c r="M32" s="39"/>
      <c r="N32" s="1289"/>
    </row>
    <row r="33" spans="1:14">
      <c r="A33" s="142"/>
      <c r="B33" s="1309" t="s">
        <v>17</v>
      </c>
      <c r="C33" s="1309" t="s">
        <v>18</v>
      </c>
      <c r="D33" s="1309" t="s">
        <v>19</v>
      </c>
      <c r="E33" s="57"/>
      <c r="F33" s="57"/>
      <c r="G33" s="57"/>
      <c r="H33" s="57"/>
      <c r="I33" s="39"/>
      <c r="J33" s="39"/>
      <c r="K33" s="39"/>
      <c r="L33" s="39"/>
      <c r="M33" s="39"/>
      <c r="N33" s="1289"/>
    </row>
    <row r="34" spans="1:14">
      <c r="A34" s="142"/>
      <c r="B34" s="59" t="s">
        <v>20</v>
      </c>
      <c r="C34" s="1256"/>
      <c r="D34" s="1256" t="s">
        <v>19</v>
      </c>
      <c r="E34" s="57"/>
      <c r="F34" s="57"/>
      <c r="G34" s="57"/>
      <c r="H34" s="57"/>
      <c r="I34" s="39"/>
      <c r="J34" s="39"/>
      <c r="K34" s="39"/>
      <c r="L34" s="39"/>
      <c r="M34" s="39"/>
      <c r="N34" s="1289"/>
    </row>
    <row r="35" spans="1:14">
      <c r="A35" s="142"/>
      <c r="B35" s="59" t="s">
        <v>22</v>
      </c>
      <c r="C35" s="1256"/>
      <c r="D35" s="1256" t="s">
        <v>19</v>
      </c>
      <c r="E35" s="57"/>
      <c r="F35" s="57"/>
      <c r="G35" s="57"/>
      <c r="H35" s="57"/>
      <c r="I35" s="39"/>
      <c r="J35" s="39"/>
      <c r="K35" s="39"/>
      <c r="L35" s="39"/>
      <c r="M35" s="39"/>
      <c r="N35" s="1289"/>
    </row>
    <row r="36" spans="1:14">
      <c r="A36" s="142"/>
      <c r="B36" s="59" t="s">
        <v>23</v>
      </c>
      <c r="C36" s="1256"/>
      <c r="D36" s="1256" t="s">
        <v>19</v>
      </c>
      <c r="E36" s="57"/>
      <c r="F36" s="57"/>
      <c r="G36" s="57"/>
      <c r="H36" s="57"/>
      <c r="I36" s="39"/>
      <c r="J36" s="39"/>
      <c r="K36" s="39"/>
      <c r="L36" s="39"/>
      <c r="M36" s="39"/>
      <c r="N36" s="1289"/>
    </row>
    <row r="37" spans="1:14">
      <c r="A37" s="142"/>
      <c r="B37" s="59" t="s">
        <v>24</v>
      </c>
      <c r="C37" s="1256"/>
      <c r="D37" s="1256" t="s">
        <v>19</v>
      </c>
      <c r="E37" s="57"/>
      <c r="F37" s="57"/>
      <c r="G37" s="57"/>
      <c r="H37" s="57"/>
      <c r="I37" s="39"/>
      <c r="J37" s="39"/>
      <c r="K37" s="39"/>
      <c r="L37" s="39"/>
      <c r="M37" s="39"/>
      <c r="N37" s="1289"/>
    </row>
    <row r="38" spans="1:14">
      <c r="A38" s="142"/>
      <c r="B38" s="88" t="s">
        <v>240</v>
      </c>
      <c r="C38" s="1256" t="s">
        <v>18</v>
      </c>
      <c r="D38" s="1256"/>
      <c r="E38" s="57"/>
      <c r="F38" s="57"/>
      <c r="G38" s="57"/>
      <c r="H38" s="57"/>
      <c r="I38" s="39"/>
      <c r="J38" s="39"/>
      <c r="K38" s="39"/>
      <c r="L38" s="39"/>
      <c r="M38" s="39"/>
      <c r="N38" s="1289"/>
    </row>
    <row r="39" spans="1:14">
      <c r="A39" s="142"/>
      <c r="B39" s="57"/>
      <c r="C39" s="57"/>
      <c r="D39" s="57"/>
      <c r="E39" s="57"/>
      <c r="F39" s="57"/>
      <c r="G39" s="57"/>
      <c r="H39" s="57"/>
      <c r="I39" s="39"/>
      <c r="J39" s="39"/>
      <c r="K39" s="39"/>
      <c r="L39" s="39"/>
      <c r="M39" s="39"/>
      <c r="N39" s="1289"/>
    </row>
    <row r="40" spans="1:14">
      <c r="A40" s="142"/>
      <c r="B40" s="8" t="s">
        <v>26</v>
      </c>
      <c r="C40" s="57"/>
      <c r="D40" s="57"/>
      <c r="E40" s="57"/>
      <c r="F40" s="57"/>
      <c r="G40" s="57"/>
      <c r="H40" s="57"/>
      <c r="I40" s="39"/>
      <c r="J40" s="39"/>
      <c r="K40" s="39"/>
      <c r="L40" s="39"/>
      <c r="M40" s="39"/>
      <c r="N40" s="1289"/>
    </row>
    <row r="41" spans="1:14">
      <c r="A41" s="142"/>
      <c r="B41" s="57"/>
      <c r="C41" s="57"/>
      <c r="D41" s="57"/>
      <c r="E41" s="57"/>
      <c r="F41" s="57"/>
      <c r="G41" s="57"/>
      <c r="H41" s="57"/>
      <c r="I41" s="39"/>
      <c r="J41" s="39"/>
      <c r="K41" s="39"/>
      <c r="L41" s="39"/>
      <c r="M41" s="39"/>
      <c r="N41" s="1289"/>
    </row>
    <row r="42" spans="1:14">
      <c r="A42" s="142"/>
      <c r="B42" s="57"/>
      <c r="C42" s="57"/>
      <c r="D42" s="57"/>
      <c r="E42" s="57"/>
      <c r="F42" s="57"/>
      <c r="G42" s="57"/>
      <c r="H42" s="57"/>
      <c r="I42" s="39"/>
      <c r="J42" s="39"/>
      <c r="K42" s="39"/>
      <c r="L42" s="39"/>
      <c r="M42" s="39"/>
      <c r="N42" s="1289"/>
    </row>
    <row r="43" spans="1:14">
      <c r="A43" s="142"/>
      <c r="B43" s="1309" t="s">
        <v>17</v>
      </c>
      <c r="C43" s="1309" t="s">
        <v>27</v>
      </c>
      <c r="D43" s="1283" t="s">
        <v>28</v>
      </c>
      <c r="E43" s="1283" t="s">
        <v>29</v>
      </c>
      <c r="F43" s="57"/>
      <c r="G43" s="57"/>
      <c r="H43" s="57"/>
      <c r="I43" s="39"/>
      <c r="J43" s="39"/>
      <c r="K43" s="39"/>
      <c r="L43" s="39"/>
      <c r="M43" s="39"/>
      <c r="N43" s="1289"/>
    </row>
    <row r="44" spans="1:14" ht="65.25" customHeight="1">
      <c r="A44" s="142"/>
      <c r="B44" s="1302" t="s">
        <v>30</v>
      </c>
      <c r="C44" s="1262">
        <v>40</v>
      </c>
      <c r="D44" s="1256">
        <f>+D131</f>
        <v>0</v>
      </c>
      <c r="E44" s="1519">
        <f>+D44+D45</f>
        <v>0</v>
      </c>
      <c r="F44" s="57"/>
      <c r="G44" s="57"/>
      <c r="H44" s="57"/>
      <c r="I44" s="39"/>
      <c r="J44" s="39"/>
      <c r="K44" s="39"/>
      <c r="L44" s="39"/>
      <c r="M44" s="39"/>
      <c r="N44" s="1289"/>
    </row>
    <row r="45" spans="1:14" ht="94.5" customHeight="1">
      <c r="A45" s="142"/>
      <c r="B45" s="1302" t="s">
        <v>31</v>
      </c>
      <c r="C45" s="1262">
        <v>60</v>
      </c>
      <c r="D45" s="1256">
        <f>+D132</f>
        <v>0</v>
      </c>
      <c r="E45" s="1520"/>
      <c r="F45" s="57"/>
      <c r="G45" s="57"/>
      <c r="H45" s="57"/>
      <c r="I45" s="39"/>
      <c r="J45" s="39"/>
      <c r="K45" s="39"/>
      <c r="L45" s="39"/>
      <c r="M45" s="39"/>
      <c r="N45" s="1289"/>
    </row>
    <row r="46" spans="1:14">
      <c r="A46" s="142"/>
      <c r="C46" s="54"/>
      <c r="D46" s="45"/>
      <c r="E46" s="56"/>
      <c r="F46" s="7"/>
      <c r="G46" s="7"/>
      <c r="H46" s="7"/>
      <c r="I46" s="53"/>
      <c r="J46" s="53"/>
      <c r="K46" s="53"/>
      <c r="L46" s="53"/>
      <c r="M46" s="53"/>
    </row>
    <row r="47" spans="1:14" ht="15.75" thickBot="1">
      <c r="M47" s="1521"/>
      <c r="N47" s="1521"/>
    </row>
    <row r="48" spans="1:14">
      <c r="B48" s="8" t="s">
        <v>32</v>
      </c>
      <c r="M48" s="10"/>
      <c r="N48" s="10"/>
    </row>
    <row r="49" spans="1:26" ht="15.75" thickBot="1">
      <c r="M49" s="10"/>
      <c r="N49" s="10"/>
    </row>
    <row r="50" spans="1:26" s="39" customFormat="1" ht="109.5" customHeight="1">
      <c r="B50" s="11" t="s">
        <v>33</v>
      </c>
      <c r="C50" s="11" t="s">
        <v>34</v>
      </c>
      <c r="D50" s="11" t="s">
        <v>35</v>
      </c>
      <c r="E50" s="11" t="s">
        <v>36</v>
      </c>
      <c r="F50" s="11" t="s">
        <v>37</v>
      </c>
      <c r="G50" s="11" t="s">
        <v>38</v>
      </c>
      <c r="H50" s="11" t="s">
        <v>39</v>
      </c>
      <c r="I50" s="11" t="s">
        <v>40</v>
      </c>
      <c r="J50" s="11" t="s">
        <v>41</v>
      </c>
      <c r="K50" s="11" t="s">
        <v>42</v>
      </c>
      <c r="L50" s="11" t="s">
        <v>43</v>
      </c>
      <c r="M50" s="12" t="s">
        <v>44</v>
      </c>
      <c r="N50" s="11" t="s">
        <v>45</v>
      </c>
      <c r="O50" s="11" t="s">
        <v>46</v>
      </c>
      <c r="P50" s="13" t="s">
        <v>47</v>
      </c>
      <c r="Q50" s="13" t="s">
        <v>48</v>
      </c>
    </row>
    <row r="51" spans="1:26" s="1263" customFormat="1" ht="36.75" customHeight="1">
      <c r="A51" s="1311">
        <v>1</v>
      </c>
      <c r="B51" s="15" t="s">
        <v>328</v>
      </c>
      <c r="C51" s="15"/>
      <c r="D51" s="15"/>
      <c r="E51" s="15"/>
      <c r="F51" s="15"/>
      <c r="G51" s="15"/>
      <c r="H51" s="15"/>
      <c r="I51" s="15"/>
      <c r="J51" s="15"/>
      <c r="K51" s="15"/>
      <c r="L51" s="15"/>
      <c r="M51" s="15"/>
      <c r="N51" s="15"/>
      <c r="O51" s="15"/>
      <c r="P51" s="15"/>
      <c r="Q51" s="183"/>
      <c r="R51" s="64"/>
      <c r="S51" s="64"/>
      <c r="T51" s="64"/>
      <c r="U51" s="64"/>
      <c r="V51" s="64"/>
      <c r="W51" s="64"/>
      <c r="X51" s="64"/>
      <c r="Y51" s="64"/>
      <c r="Z51" s="64"/>
    </row>
    <row r="52" spans="1:26" s="1263" customFormat="1">
      <c r="A52" s="1311">
        <f>+A51+1</f>
        <v>2</v>
      </c>
      <c r="B52" s="17"/>
      <c r="C52" s="17"/>
      <c r="D52" s="15"/>
      <c r="E52" s="184"/>
      <c r="F52" s="16"/>
      <c r="G52" s="99"/>
      <c r="H52" s="100"/>
      <c r="I52" s="100"/>
      <c r="J52" s="103"/>
      <c r="K52" s="185"/>
      <c r="L52" s="186"/>
      <c r="M52" s="186"/>
      <c r="N52" s="105"/>
      <c r="O52" s="187"/>
      <c r="P52" s="106"/>
      <c r="Q52" s="188"/>
      <c r="R52" s="64"/>
      <c r="S52" s="64"/>
      <c r="T52" s="64"/>
      <c r="U52" s="64"/>
      <c r="V52" s="64"/>
      <c r="W52" s="64"/>
      <c r="X52" s="64"/>
      <c r="Y52" s="64"/>
      <c r="Z52" s="64"/>
    </row>
    <row r="53" spans="1:26" s="1263" customFormat="1">
      <c r="A53" s="1311">
        <f>+A52+1</f>
        <v>3</v>
      </c>
      <c r="B53" s="17"/>
      <c r="C53" s="17"/>
      <c r="D53" s="15"/>
      <c r="E53" s="184"/>
      <c r="F53" s="16"/>
      <c r="G53" s="99"/>
      <c r="H53" s="100"/>
      <c r="I53" s="100"/>
      <c r="J53" s="103"/>
      <c r="K53" s="185"/>
      <c r="L53" s="186"/>
      <c r="M53" s="186"/>
      <c r="N53" s="105"/>
      <c r="O53" s="187"/>
      <c r="P53" s="106"/>
      <c r="Q53" s="188"/>
      <c r="R53" s="64"/>
      <c r="S53" s="64"/>
      <c r="T53" s="64"/>
      <c r="U53" s="64"/>
      <c r="V53" s="64"/>
      <c r="W53" s="64"/>
      <c r="X53" s="64"/>
      <c r="Y53" s="64"/>
      <c r="Z53" s="64"/>
    </row>
    <row r="54" spans="1:26" s="1263" customFormat="1">
      <c r="A54" s="1311">
        <f>+A53+1</f>
        <v>4</v>
      </c>
      <c r="B54" s="17"/>
      <c r="C54" s="17"/>
      <c r="D54" s="15"/>
      <c r="E54" s="184"/>
      <c r="F54" s="16"/>
      <c r="G54" s="99"/>
      <c r="H54" s="100"/>
      <c r="I54" s="100"/>
      <c r="J54" s="103"/>
      <c r="K54" s="186"/>
      <c r="L54" s="185"/>
      <c r="M54" s="186"/>
      <c r="N54" s="105"/>
      <c r="O54" s="187"/>
      <c r="P54" s="106"/>
      <c r="Q54" s="18"/>
      <c r="R54" s="64"/>
      <c r="S54" s="64"/>
      <c r="T54" s="64"/>
      <c r="U54" s="64"/>
      <c r="V54" s="64"/>
      <c r="W54" s="64"/>
      <c r="X54" s="64"/>
      <c r="Y54" s="64"/>
      <c r="Z54" s="64"/>
    </row>
    <row r="55" spans="1:26" s="136" customFormat="1">
      <c r="A55" s="129"/>
      <c r="B55" s="130" t="s">
        <v>29</v>
      </c>
      <c r="C55" s="131"/>
      <c r="D55" s="109"/>
      <c r="E55" s="189"/>
      <c r="F55" s="131"/>
      <c r="G55" s="131"/>
      <c r="H55" s="131"/>
      <c r="I55" s="133"/>
      <c r="J55" s="133"/>
      <c r="K55" s="109"/>
      <c r="L55" s="190"/>
      <c r="M55" s="108">
        <f>SUM(M51:M54)</f>
        <v>0</v>
      </c>
      <c r="N55" s="109">
        <f>SUM(N51:N54)</f>
        <v>0</v>
      </c>
      <c r="O55" s="134"/>
      <c r="P55" s="134"/>
      <c r="Q55" s="135"/>
    </row>
    <row r="56" spans="1:26" s="66" customFormat="1">
      <c r="E56" s="184"/>
    </row>
    <row r="57" spans="1:26" s="66" customFormat="1">
      <c r="B57" s="1587" t="s">
        <v>57</v>
      </c>
      <c r="C57" s="1587" t="s">
        <v>58</v>
      </c>
      <c r="D57" s="1589" t="s">
        <v>59</v>
      </c>
      <c r="E57" s="1589"/>
    </row>
    <row r="58" spans="1:26" s="66" customFormat="1">
      <c r="B58" s="1588"/>
      <c r="C58" s="1588"/>
      <c r="D58" s="1283" t="s">
        <v>60</v>
      </c>
      <c r="E58" s="118" t="s">
        <v>61</v>
      </c>
    </row>
    <row r="59" spans="1:26" s="66" customFormat="1" ht="30.6" customHeight="1">
      <c r="B59" s="19" t="s">
        <v>62</v>
      </c>
      <c r="C59" s="160">
        <f>+K55</f>
        <v>0</v>
      </c>
      <c r="D59" s="1275"/>
      <c r="E59" s="71" t="s">
        <v>19</v>
      </c>
      <c r="F59" s="112"/>
      <c r="G59" s="112"/>
      <c r="H59" s="112"/>
      <c r="I59" s="112"/>
      <c r="J59" s="112"/>
      <c r="K59" s="112"/>
      <c r="L59" s="112"/>
      <c r="M59" s="112"/>
    </row>
    <row r="60" spans="1:26" s="66" customFormat="1" ht="30" customHeight="1">
      <c r="B60" s="19" t="s">
        <v>64</v>
      </c>
      <c r="C60" s="160">
        <f>+M55</f>
        <v>0</v>
      </c>
      <c r="D60" s="1275"/>
      <c r="E60" s="71" t="s">
        <v>19</v>
      </c>
    </row>
    <row r="61" spans="1:26" s="66" customFormat="1" ht="19.5" customHeight="1">
      <c r="B61" s="2105"/>
      <c r="C61" s="2105"/>
      <c r="D61" s="2105"/>
      <c r="E61" s="2105"/>
      <c r="F61" s="191"/>
      <c r="G61" s="191"/>
      <c r="H61" s="191"/>
      <c r="I61" s="191"/>
      <c r="J61" s="191"/>
      <c r="K61" s="191"/>
      <c r="L61" s="191"/>
      <c r="M61" s="191"/>
      <c r="N61" s="191"/>
    </row>
    <row r="62" spans="1:26" ht="28.15" customHeight="1" thickBot="1"/>
    <row r="63" spans="1:26" ht="15.75" thickBot="1">
      <c r="B63" s="1513" t="s">
        <v>65</v>
      </c>
      <c r="C63" s="1513"/>
      <c r="D63" s="1513"/>
      <c r="E63" s="1513"/>
      <c r="F63" s="1513"/>
      <c r="G63" s="1513"/>
      <c r="H63" s="1513"/>
      <c r="I63" s="1513"/>
      <c r="J63" s="1513"/>
      <c r="K63" s="1513"/>
      <c r="L63" s="1513"/>
      <c r="M63" s="1513"/>
      <c r="N63" s="1513"/>
    </row>
    <row r="66" spans="2:17" ht="109.5" customHeight="1">
      <c r="B66" s="1309" t="s">
        <v>66</v>
      </c>
      <c r="C66" s="22" t="s">
        <v>67</v>
      </c>
      <c r="D66" s="22" t="s">
        <v>68</v>
      </c>
      <c r="E66" s="22" t="s">
        <v>69</v>
      </c>
      <c r="F66" s="22" t="s">
        <v>70</v>
      </c>
      <c r="G66" s="22" t="s">
        <v>71</v>
      </c>
      <c r="H66" s="22" t="s">
        <v>72</v>
      </c>
      <c r="I66" s="22" t="s">
        <v>73</v>
      </c>
      <c r="J66" s="22" t="s">
        <v>74</v>
      </c>
      <c r="K66" s="22" t="s">
        <v>75</v>
      </c>
      <c r="L66" s="1309" t="s">
        <v>76</v>
      </c>
      <c r="M66" s="23" t="s">
        <v>77</v>
      </c>
      <c r="N66" s="23" t="s">
        <v>78</v>
      </c>
      <c r="O66" s="1522" t="s">
        <v>79</v>
      </c>
      <c r="P66" s="1523"/>
      <c r="Q66" s="22" t="s">
        <v>80</v>
      </c>
    </row>
    <row r="67" spans="2:17" ht="24" customHeight="1">
      <c r="B67" s="1256" t="s">
        <v>329</v>
      </c>
      <c r="C67" s="1256" t="s">
        <v>329</v>
      </c>
      <c r="D67" s="1256" t="s">
        <v>329</v>
      </c>
      <c r="E67" s="1256" t="s">
        <v>329</v>
      </c>
      <c r="F67" s="1256" t="s">
        <v>329</v>
      </c>
      <c r="G67" s="1256" t="s">
        <v>329</v>
      </c>
      <c r="H67" s="1256" t="s">
        <v>329</v>
      </c>
      <c r="I67" s="1256" t="s">
        <v>329</v>
      </c>
      <c r="J67" s="1256" t="s">
        <v>329</v>
      </c>
      <c r="K67" s="1256" t="s">
        <v>329</v>
      </c>
      <c r="L67" s="1256" t="s">
        <v>329</v>
      </c>
      <c r="M67" s="1256" t="s">
        <v>329</v>
      </c>
      <c r="N67" s="1256" t="s">
        <v>329</v>
      </c>
      <c r="O67" s="1592" t="s">
        <v>330</v>
      </c>
      <c r="P67" s="1592"/>
      <c r="Q67" s="1256" t="s">
        <v>19</v>
      </c>
    </row>
    <row r="68" spans="2:17">
      <c r="B68" s="28" t="s">
        <v>84</v>
      </c>
    </row>
    <row r="69" spans="2:17">
      <c r="B69" s="28" t="s">
        <v>85</v>
      </c>
    </row>
    <row r="70" spans="2:17">
      <c r="B70" s="28" t="s">
        <v>86</v>
      </c>
    </row>
    <row r="72" spans="2:17" ht="15.75" thickBot="1"/>
    <row r="73" spans="2:17" ht="15.75" thickBot="1">
      <c r="B73" s="1532" t="s">
        <v>87</v>
      </c>
      <c r="C73" s="1533"/>
      <c r="D73" s="1533"/>
      <c r="E73" s="1533"/>
      <c r="F73" s="1533"/>
      <c r="G73" s="1533"/>
      <c r="H73" s="1533"/>
      <c r="I73" s="1533"/>
      <c r="J73" s="1533"/>
      <c r="K73" s="1533"/>
      <c r="L73" s="1533"/>
      <c r="M73" s="1533"/>
      <c r="N73" s="1534"/>
    </row>
    <row r="76" spans="2:17" ht="76.5" customHeight="1">
      <c r="B76" s="1309" t="s">
        <v>88</v>
      </c>
      <c r="C76" s="1309" t="s">
        <v>89</v>
      </c>
      <c r="D76" s="1309" t="s">
        <v>90</v>
      </c>
      <c r="E76" s="1309" t="s">
        <v>91</v>
      </c>
      <c r="F76" s="1309" t="s">
        <v>92</v>
      </c>
      <c r="G76" s="1309" t="s">
        <v>93</v>
      </c>
      <c r="H76" s="1309" t="s">
        <v>94</v>
      </c>
      <c r="I76" s="1309" t="s">
        <v>95</v>
      </c>
      <c r="J76" s="1522" t="s">
        <v>164</v>
      </c>
      <c r="K76" s="1529"/>
      <c r="L76" s="1523"/>
      <c r="M76" s="1309" t="s">
        <v>97</v>
      </c>
      <c r="N76" s="1309" t="s">
        <v>234</v>
      </c>
      <c r="O76" s="1309" t="s">
        <v>235</v>
      </c>
      <c r="P76" s="1522" t="s">
        <v>79</v>
      </c>
      <c r="Q76" s="1523"/>
    </row>
    <row r="77" spans="2:17" s="166" customFormat="1" ht="33.75" customHeight="1">
      <c r="B77" s="1277" t="s">
        <v>328</v>
      </c>
      <c r="C77" s="1279"/>
      <c r="D77" s="1279"/>
      <c r="E77" s="1279"/>
      <c r="F77" s="1279"/>
      <c r="G77" s="1279"/>
      <c r="H77" s="1279"/>
      <c r="I77" s="1279"/>
      <c r="J77" s="1279"/>
      <c r="K77" s="1279"/>
      <c r="L77" s="1279"/>
      <c r="M77" s="1279"/>
      <c r="N77" s="1279"/>
      <c r="O77" s="1279"/>
      <c r="P77" s="1850"/>
      <c r="Q77" s="1850"/>
    </row>
    <row r="78" spans="2:17" s="166" customFormat="1" ht="24" customHeight="1">
      <c r="B78" s="1277"/>
      <c r="C78" s="1279"/>
      <c r="D78" s="1279"/>
      <c r="E78" s="1279"/>
      <c r="F78" s="1279"/>
      <c r="G78" s="1279"/>
      <c r="H78" s="1279"/>
      <c r="I78" s="1279"/>
      <c r="J78" s="1279"/>
      <c r="K78" s="1279"/>
      <c r="L78" s="1279"/>
      <c r="M78" s="1279"/>
      <c r="N78" s="1279"/>
      <c r="O78" s="1279"/>
      <c r="P78" s="1850"/>
      <c r="Q78" s="1850"/>
    </row>
    <row r="79" spans="2:17" s="166" customFormat="1" ht="19.5" customHeight="1">
      <c r="B79" s="1277"/>
      <c r="C79" s="1279"/>
      <c r="D79" s="1275"/>
      <c r="E79" s="1275"/>
      <c r="F79" s="1279"/>
      <c r="G79" s="1279"/>
      <c r="H79" s="1279"/>
      <c r="I79" s="1275"/>
      <c r="J79" s="1279"/>
      <c r="K79" s="1279"/>
      <c r="L79" s="1279"/>
      <c r="M79" s="1275"/>
      <c r="N79" s="1275"/>
      <c r="O79" s="1275"/>
      <c r="P79" s="1851"/>
      <c r="Q79" s="1852"/>
    </row>
    <row r="80" spans="2:17" s="166" customFormat="1" ht="18.75" customHeight="1">
      <c r="B80" s="1277"/>
      <c r="C80" s="1279"/>
      <c r="D80" s="1275"/>
      <c r="E80" s="1275"/>
      <c r="F80" s="1275"/>
      <c r="G80" s="1279"/>
      <c r="H80" s="1279"/>
      <c r="I80" s="1275"/>
      <c r="J80" s="1279"/>
      <c r="K80" s="1279"/>
      <c r="L80" s="1279"/>
      <c r="M80" s="1275"/>
      <c r="N80" s="1275"/>
      <c r="O80" s="1275"/>
      <c r="P80" s="1851"/>
      <c r="Q80" s="1852"/>
    </row>
    <row r="81" spans="2:17" s="166" customFormat="1" ht="19.5" customHeight="1">
      <c r="B81" s="1277"/>
      <c r="C81" s="1279"/>
      <c r="D81" s="1279"/>
      <c r="E81" s="1275"/>
      <c r="F81" s="1279"/>
      <c r="G81" s="1279"/>
      <c r="H81" s="162"/>
      <c r="I81" s="1275"/>
      <c r="J81" s="1279"/>
      <c r="K81" s="1279"/>
      <c r="L81" s="1279"/>
      <c r="M81" s="1275"/>
      <c r="N81" s="1275"/>
      <c r="O81" s="1275"/>
      <c r="P81" s="1850"/>
      <c r="Q81" s="1850"/>
    </row>
    <row r="82" spans="2:17" s="166" customFormat="1" ht="17.25" customHeight="1">
      <c r="B82" s="1279"/>
      <c r="C82" s="1279"/>
      <c r="D82" s="1275"/>
      <c r="E82" s="1275"/>
      <c r="F82" s="1279"/>
      <c r="G82" s="1279"/>
      <c r="H82" s="1279"/>
      <c r="I82" s="1275"/>
      <c r="J82" s="1279"/>
      <c r="K82" s="1279"/>
      <c r="L82" s="1279"/>
      <c r="M82" s="1275"/>
      <c r="N82" s="1275"/>
      <c r="O82" s="1275"/>
      <c r="P82" s="1850"/>
      <c r="Q82" s="1850"/>
    </row>
    <row r="83" spans="2:17" s="166" customFormat="1" ht="20.25" customHeight="1">
      <c r="B83" s="1277"/>
      <c r="C83" s="1279"/>
      <c r="D83" s="1275"/>
      <c r="E83" s="1275"/>
      <c r="F83" s="1279"/>
      <c r="G83" s="1279"/>
      <c r="H83" s="1279"/>
      <c r="I83" s="1275"/>
      <c r="J83" s="1279"/>
      <c r="K83" s="1279"/>
      <c r="L83" s="1279"/>
      <c r="M83" s="1275"/>
      <c r="N83" s="1275"/>
      <c r="O83" s="1275"/>
      <c r="P83" s="1850"/>
      <c r="Q83" s="1850"/>
    </row>
    <row r="84" spans="2:17">
      <c r="B84" s="1256"/>
      <c r="C84" s="1256"/>
      <c r="D84" s="1256"/>
      <c r="E84" s="1256"/>
      <c r="F84" s="1256"/>
      <c r="G84" s="1256"/>
      <c r="H84" s="1256"/>
      <c r="I84" s="1256"/>
      <c r="J84" s="1256"/>
      <c r="K84" s="1256"/>
      <c r="L84" s="1256"/>
      <c r="M84" s="1256"/>
      <c r="N84" s="1256"/>
      <c r="O84" s="1256"/>
      <c r="P84" s="1528"/>
      <c r="Q84" s="1528"/>
    </row>
    <row r="85" spans="2:17" ht="15.75" thickBot="1">
      <c r="B85" s="1553" t="s">
        <v>139</v>
      </c>
      <c r="C85" s="1554"/>
      <c r="D85" s="1554"/>
      <c r="E85" s="1554"/>
      <c r="F85" s="1554"/>
      <c r="G85" s="1554"/>
      <c r="H85" s="1554"/>
      <c r="I85" s="1554"/>
      <c r="J85" s="1554"/>
      <c r="K85" s="1554"/>
      <c r="L85" s="1554"/>
      <c r="M85" s="1554"/>
      <c r="N85" s="1555"/>
      <c r="O85" s="59"/>
      <c r="P85" s="1528"/>
      <c r="Q85" s="1528"/>
    </row>
    <row r="89" spans="2:17" ht="46.15" customHeight="1">
      <c r="B89" s="22" t="s">
        <v>17</v>
      </c>
      <c r="C89" s="22" t="s">
        <v>80</v>
      </c>
      <c r="D89" s="1522" t="s">
        <v>79</v>
      </c>
      <c r="E89" s="1523"/>
    </row>
    <row r="90" spans="2:17" ht="42" customHeight="1">
      <c r="B90" s="78" t="s">
        <v>331</v>
      </c>
      <c r="C90" s="1275" t="s">
        <v>18</v>
      </c>
      <c r="D90" s="1721"/>
      <c r="E90" s="1722"/>
      <c r="F90" s="166" t="s">
        <v>332</v>
      </c>
    </row>
    <row r="91" spans="2:17" ht="67.5" customHeight="1">
      <c r="B91" s="2106"/>
      <c r="C91" s="2106"/>
      <c r="D91" s="2106"/>
      <c r="E91" s="2106"/>
    </row>
    <row r="93" spans="2:17">
      <c r="B93" s="1505" t="s">
        <v>141</v>
      </c>
      <c r="C93" s="1506"/>
      <c r="D93" s="1506"/>
      <c r="E93" s="1506"/>
      <c r="F93" s="1506"/>
      <c r="G93" s="1506"/>
      <c r="H93" s="1506"/>
      <c r="I93" s="1506"/>
      <c r="J93" s="1506"/>
      <c r="K93" s="1506"/>
      <c r="L93" s="1506"/>
      <c r="M93" s="1506"/>
      <c r="N93" s="1506"/>
      <c r="O93" s="1506"/>
      <c r="P93" s="1506"/>
    </row>
    <row r="95" spans="2:17" ht="15.75" thickBot="1"/>
    <row r="96" spans="2:17" ht="15.75" thickBot="1">
      <c r="B96" s="1532" t="s">
        <v>142</v>
      </c>
      <c r="C96" s="1533"/>
      <c r="D96" s="1533"/>
      <c r="E96" s="1533"/>
      <c r="F96" s="1533"/>
      <c r="G96" s="1533"/>
      <c r="H96" s="1533"/>
      <c r="I96" s="1533"/>
      <c r="J96" s="1533"/>
      <c r="K96" s="1533"/>
      <c r="L96" s="1533"/>
      <c r="M96" s="1533"/>
      <c r="N96" s="1534"/>
    </row>
    <row r="98" spans="1:26" ht="15.75" thickBot="1">
      <c r="M98" s="10"/>
      <c r="N98" s="10"/>
    </row>
    <row r="99" spans="1:26" s="39" customFormat="1" ht="60">
      <c r="B99" s="11" t="s">
        <v>33</v>
      </c>
      <c r="C99" s="11" t="s">
        <v>34</v>
      </c>
      <c r="D99" s="11" t="s">
        <v>35</v>
      </c>
      <c r="E99" s="11" t="s">
        <v>36</v>
      </c>
      <c r="F99" s="11" t="s">
        <v>37</v>
      </c>
      <c r="G99" s="11" t="s">
        <v>38</v>
      </c>
      <c r="H99" s="11" t="s">
        <v>39</v>
      </c>
      <c r="I99" s="11" t="s">
        <v>40</v>
      </c>
      <c r="J99" s="11" t="s">
        <v>41</v>
      </c>
      <c r="K99" s="11" t="s">
        <v>42</v>
      </c>
      <c r="L99" s="11" t="s">
        <v>43</v>
      </c>
      <c r="M99" s="12" t="s">
        <v>44</v>
      </c>
      <c r="N99" s="11" t="s">
        <v>45</v>
      </c>
      <c r="O99" s="11" t="s">
        <v>46</v>
      </c>
      <c r="P99" s="13" t="s">
        <v>47</v>
      </c>
      <c r="Q99" s="13" t="s">
        <v>48</v>
      </c>
    </row>
    <row r="100" spans="1:26" s="1263" customFormat="1" ht="19.5" customHeight="1">
      <c r="A100" s="1311">
        <v>1</v>
      </c>
      <c r="B100" s="15" t="s">
        <v>329</v>
      </c>
      <c r="C100" s="15" t="s">
        <v>329</v>
      </c>
      <c r="D100" s="15" t="s">
        <v>329</v>
      </c>
      <c r="E100" s="15" t="s">
        <v>329</v>
      </c>
      <c r="F100" s="15" t="s">
        <v>329</v>
      </c>
      <c r="G100" s="15" t="s">
        <v>329</v>
      </c>
      <c r="H100" s="15" t="s">
        <v>329</v>
      </c>
      <c r="I100" s="15" t="s">
        <v>329</v>
      </c>
      <c r="J100" s="15" t="s">
        <v>329</v>
      </c>
      <c r="K100" s="15" t="s">
        <v>329</v>
      </c>
      <c r="L100" s="15" t="s">
        <v>329</v>
      </c>
      <c r="M100" s="15" t="s">
        <v>329</v>
      </c>
      <c r="N100" s="15" t="s">
        <v>329</v>
      </c>
      <c r="O100" s="15" t="s">
        <v>329</v>
      </c>
      <c r="P100" s="15" t="s">
        <v>329</v>
      </c>
      <c r="Q100" s="18"/>
      <c r="R100" s="64"/>
      <c r="S100" s="64"/>
      <c r="T100" s="64"/>
      <c r="U100" s="64"/>
      <c r="V100" s="64"/>
      <c r="W100" s="64"/>
      <c r="X100" s="64"/>
      <c r="Y100" s="64"/>
      <c r="Z100" s="64"/>
    </row>
    <row r="101" spans="1:26" s="136" customFormat="1">
      <c r="A101" s="129"/>
      <c r="B101" s="130" t="s">
        <v>29</v>
      </c>
      <c r="C101" s="131"/>
      <c r="D101" s="109"/>
      <c r="E101" s="132"/>
      <c r="F101" s="131"/>
      <c r="G101" s="131"/>
      <c r="H101" s="131"/>
      <c r="I101" s="133"/>
      <c r="J101" s="133"/>
      <c r="K101" s="109">
        <f>SUM(K100:K100)</f>
        <v>0</v>
      </c>
      <c r="L101" s="109">
        <f>SUM(L100:L100)</f>
        <v>0</v>
      </c>
      <c r="M101" s="110">
        <f>SUM(M100:M100)</f>
        <v>0</v>
      </c>
      <c r="N101" s="109">
        <f>SUM(N100:N100)</f>
        <v>0</v>
      </c>
      <c r="O101" s="134"/>
      <c r="P101" s="134"/>
      <c r="Q101" s="135"/>
    </row>
    <row r="102" spans="1:26">
      <c r="B102" s="66"/>
      <c r="C102" s="66"/>
      <c r="D102" s="66"/>
      <c r="E102" s="68"/>
      <c r="F102" s="66"/>
      <c r="G102" s="66"/>
      <c r="H102" s="66"/>
      <c r="I102" s="66"/>
      <c r="J102" s="66"/>
      <c r="K102" s="66"/>
      <c r="L102" s="66"/>
      <c r="M102" s="66"/>
      <c r="N102" s="66"/>
      <c r="O102" s="66"/>
      <c r="P102" s="66"/>
    </row>
    <row r="103" spans="1:26">
      <c r="B103" s="19" t="s">
        <v>156</v>
      </c>
      <c r="C103" s="84">
        <f>+K101</f>
        <v>0</v>
      </c>
      <c r="H103" s="112"/>
      <c r="I103" s="112"/>
      <c r="J103" s="112"/>
      <c r="K103" s="112"/>
      <c r="L103" s="112"/>
      <c r="M103" s="112"/>
      <c r="N103" s="66"/>
      <c r="O103" s="66"/>
      <c r="P103" s="66"/>
    </row>
    <row r="105" spans="1:26" ht="15.75" thickBot="1"/>
    <row r="106" spans="1:26" ht="37.15" customHeight="1" thickBot="1">
      <c r="B106" s="24" t="s">
        <v>157</v>
      </c>
      <c r="C106" s="25" t="s">
        <v>158</v>
      </c>
      <c r="D106" s="24" t="s">
        <v>28</v>
      </c>
      <c r="E106" s="25" t="s">
        <v>159</v>
      </c>
    </row>
    <row r="107" spans="1:26">
      <c r="B107" s="85" t="s">
        <v>160</v>
      </c>
      <c r="C107" s="86">
        <v>20</v>
      </c>
      <c r="D107" s="167">
        <v>0</v>
      </c>
      <c r="E107" s="1536">
        <f>+D107+D108+D109</f>
        <v>0</v>
      </c>
    </row>
    <row r="108" spans="1:26">
      <c r="B108" s="85" t="s">
        <v>161</v>
      </c>
      <c r="C108" s="71">
        <v>30</v>
      </c>
      <c r="D108" s="1275">
        <v>0</v>
      </c>
      <c r="E108" s="1537"/>
    </row>
    <row r="109" spans="1:26" ht="15.75" thickBot="1">
      <c r="B109" s="85" t="s">
        <v>162</v>
      </c>
      <c r="C109" s="87">
        <v>40</v>
      </c>
      <c r="D109" s="168">
        <v>0</v>
      </c>
      <c r="E109" s="1538"/>
    </row>
    <row r="111" spans="1:26" ht="15.75" thickBot="1"/>
    <row r="112" spans="1:26" ht="15.75" thickBot="1">
      <c r="B112" s="1532" t="s">
        <v>163</v>
      </c>
      <c r="C112" s="1533"/>
      <c r="D112" s="1533"/>
      <c r="E112" s="1533"/>
      <c r="F112" s="1533"/>
      <c r="G112" s="1533"/>
      <c r="H112" s="1533"/>
      <c r="I112" s="1533"/>
      <c r="J112" s="1533"/>
      <c r="K112" s="1533"/>
      <c r="L112" s="1533"/>
      <c r="M112" s="1533"/>
      <c r="N112" s="1534"/>
    </row>
    <row r="114" spans="2:17" ht="76.5" customHeight="1">
      <c r="B114" s="1309" t="s">
        <v>88</v>
      </c>
      <c r="C114" s="1309" t="s">
        <v>89</v>
      </c>
      <c r="D114" s="1309" t="s">
        <v>90</v>
      </c>
      <c r="E114" s="1309" t="s">
        <v>91</v>
      </c>
      <c r="F114" s="1309" t="s">
        <v>92</v>
      </c>
      <c r="G114" s="1309" t="s">
        <v>93</v>
      </c>
      <c r="H114" s="1309" t="s">
        <v>94</v>
      </c>
      <c r="I114" s="1309" t="s">
        <v>95</v>
      </c>
      <c r="J114" s="1522" t="s">
        <v>164</v>
      </c>
      <c r="K114" s="1529"/>
      <c r="L114" s="1523"/>
      <c r="M114" s="1309" t="s">
        <v>97</v>
      </c>
      <c r="N114" s="1309" t="s">
        <v>234</v>
      </c>
      <c r="O114" s="1309" t="s">
        <v>235</v>
      </c>
      <c r="P114" s="1522" t="s">
        <v>79</v>
      </c>
      <c r="Q114" s="1523"/>
    </row>
    <row r="115" spans="2:17" ht="60.75" customHeight="1">
      <c r="B115" s="192" t="s">
        <v>333</v>
      </c>
      <c r="C115" s="1262"/>
      <c r="D115" s="1271" t="s">
        <v>329</v>
      </c>
      <c r="E115" s="1256"/>
      <c r="F115" s="1256"/>
      <c r="G115" s="1262"/>
      <c r="H115" s="193"/>
      <c r="I115" s="71"/>
      <c r="J115" s="1262"/>
      <c r="K115" s="1269"/>
      <c r="L115" s="1269"/>
      <c r="M115" s="1256"/>
      <c r="N115" s="1256"/>
      <c r="O115" s="1256"/>
      <c r="P115" s="1528"/>
      <c r="Q115" s="1528"/>
    </row>
    <row r="116" spans="2:17" ht="60.75" customHeight="1">
      <c r="B116" s="192" t="s">
        <v>334</v>
      </c>
      <c r="C116" s="1262"/>
      <c r="D116" s="1271" t="s">
        <v>329</v>
      </c>
      <c r="E116" s="1256"/>
      <c r="F116" s="1262"/>
      <c r="G116" s="1256"/>
      <c r="H116" s="193"/>
      <c r="I116" s="71"/>
      <c r="J116" s="1262"/>
      <c r="K116" s="1269"/>
      <c r="L116" s="1269"/>
      <c r="M116" s="1256"/>
      <c r="N116" s="71"/>
      <c r="O116" s="1256"/>
      <c r="P116" s="1528"/>
      <c r="Q116" s="1528"/>
    </row>
    <row r="117" spans="2:17" ht="63" customHeight="1">
      <c r="B117" s="192" t="s">
        <v>335</v>
      </c>
      <c r="C117" s="1262"/>
      <c r="D117" s="1271" t="s">
        <v>329</v>
      </c>
      <c r="E117" s="1256"/>
      <c r="F117" s="1256"/>
      <c r="G117" s="1262"/>
      <c r="H117" s="193"/>
      <c r="I117" s="71"/>
      <c r="J117" s="1256"/>
      <c r="K117" s="1269"/>
      <c r="L117" s="71"/>
      <c r="M117" s="1256"/>
      <c r="N117" s="71"/>
      <c r="O117" s="1256"/>
      <c r="P117" s="1528"/>
      <c r="Q117" s="1528"/>
    </row>
    <row r="120" spans="2:17" ht="15.75" thickBot="1"/>
    <row r="121" spans="2:17" ht="54" customHeight="1">
      <c r="B121" s="1283" t="s">
        <v>17</v>
      </c>
      <c r="C121" s="1283" t="s">
        <v>157</v>
      </c>
      <c r="D121" s="1309" t="s">
        <v>158</v>
      </c>
      <c r="E121" s="1309" t="s">
        <v>28</v>
      </c>
      <c r="F121" s="25" t="s">
        <v>228</v>
      </c>
      <c r="G121" s="178"/>
    </row>
    <row r="122" spans="2:17" ht="171.75" customHeight="1">
      <c r="B122" s="1540" t="s">
        <v>229</v>
      </c>
      <c r="C122" s="115" t="s">
        <v>230</v>
      </c>
      <c r="D122" s="1256">
        <v>25</v>
      </c>
      <c r="E122" s="1275">
        <v>0</v>
      </c>
      <c r="F122" s="1541">
        <f>+E122+E123+E124</f>
        <v>0</v>
      </c>
      <c r="G122" s="27"/>
    </row>
    <row r="123" spans="2:17" ht="124.5" customHeight="1">
      <c r="B123" s="1540"/>
      <c r="C123" s="115" t="s">
        <v>231</v>
      </c>
      <c r="D123" s="1262">
        <v>25</v>
      </c>
      <c r="E123" s="1275">
        <v>0</v>
      </c>
      <c r="F123" s="1542"/>
      <c r="G123" s="27"/>
    </row>
    <row r="124" spans="2:17" ht="118.5" customHeight="1">
      <c r="B124" s="1540"/>
      <c r="C124" s="115" t="s">
        <v>232</v>
      </c>
      <c r="D124" s="1256">
        <v>10</v>
      </c>
      <c r="E124" s="1275">
        <v>0</v>
      </c>
      <c r="F124" s="1543"/>
      <c r="G124" s="27"/>
    </row>
    <row r="125" spans="2:17">
      <c r="C125" s="57"/>
    </row>
    <row r="127" spans="2:17">
      <c r="B127" s="8" t="s">
        <v>233</v>
      </c>
    </row>
    <row r="130" spans="2:5">
      <c r="B130" s="1309" t="s">
        <v>17</v>
      </c>
      <c r="C130" s="1309" t="s">
        <v>27</v>
      </c>
      <c r="D130" s="1283" t="s">
        <v>28</v>
      </c>
      <c r="E130" s="1283" t="s">
        <v>29</v>
      </c>
    </row>
    <row r="131" spans="2:5" ht="61.5" customHeight="1">
      <c r="B131" s="1302" t="s">
        <v>236</v>
      </c>
      <c r="C131" s="1262">
        <v>40</v>
      </c>
      <c r="D131" s="1256">
        <f>+E107</f>
        <v>0</v>
      </c>
      <c r="E131" s="1519">
        <f>+D131+D132</f>
        <v>0</v>
      </c>
    </row>
    <row r="132" spans="2:5" ht="75" customHeight="1">
      <c r="B132" s="1302" t="s">
        <v>237</v>
      </c>
      <c r="C132" s="1262">
        <v>60</v>
      </c>
      <c r="D132" s="1256">
        <f>+F122</f>
        <v>0</v>
      </c>
      <c r="E132" s="1520"/>
    </row>
  </sheetData>
  <mergeCells count="46">
    <mergeCell ref="E131:E132"/>
    <mergeCell ref="B91:E91"/>
    <mergeCell ref="B93:P93"/>
    <mergeCell ref="B96:N96"/>
    <mergeCell ref="E107:E109"/>
    <mergeCell ref="B112:N112"/>
    <mergeCell ref="J114:L114"/>
    <mergeCell ref="P114:Q114"/>
    <mergeCell ref="P115:Q115"/>
    <mergeCell ref="P116:Q116"/>
    <mergeCell ref="P117:Q117"/>
    <mergeCell ref="B122:B124"/>
    <mergeCell ref="F122:F124"/>
    <mergeCell ref="D90:E90"/>
    <mergeCell ref="P77:Q77"/>
    <mergeCell ref="P78:Q78"/>
    <mergeCell ref="P79:Q79"/>
    <mergeCell ref="P80:Q80"/>
    <mergeCell ref="P81:Q81"/>
    <mergeCell ref="P82:Q82"/>
    <mergeCell ref="P83:Q83"/>
    <mergeCell ref="P84:Q84"/>
    <mergeCell ref="B85:N85"/>
    <mergeCell ref="P85:Q85"/>
    <mergeCell ref="D89:E89"/>
    <mergeCell ref="J76:L76"/>
    <mergeCell ref="P76:Q76"/>
    <mergeCell ref="C10:E10"/>
    <mergeCell ref="B14:C25"/>
    <mergeCell ref="B26:C26"/>
    <mergeCell ref="E44:E45"/>
    <mergeCell ref="M47:N47"/>
    <mergeCell ref="B57:B58"/>
    <mergeCell ref="C57:C58"/>
    <mergeCell ref="D57:E57"/>
    <mergeCell ref="B61:E61"/>
    <mergeCell ref="B63:N63"/>
    <mergeCell ref="O66:P66"/>
    <mergeCell ref="O67:P67"/>
    <mergeCell ref="B73:N73"/>
    <mergeCell ref="C9:N9"/>
    <mergeCell ref="B2:P2"/>
    <mergeCell ref="B4:P4"/>
    <mergeCell ref="C6:N6"/>
    <mergeCell ref="C7:N7"/>
    <mergeCell ref="C8:N8"/>
  </mergeCells>
  <dataValidations count="2">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28:IV46 SR28:SR46 ACN28:ACN46 AMJ28:AMJ46 AWF28:AWF46 BGB28:BGB46 BPX28:BPX46 BZT28:BZT46 CJP28:CJP46 CTL28:CTL46 DDH28:DDH46 DND28:DND46 DWZ28:DWZ46 EGV28:EGV46 EQR28:EQR46 FAN28:FAN46 FKJ28:FKJ46 FUF28:FUF46 GEB28:GEB46 GNX28:GNX46 GXT28:GXT46 HHP28:HHP46 HRL28:HRL46 IBH28:IBH46 ILD28:ILD46 IUZ28:IUZ46 JEV28:JEV46 JOR28:JOR46 JYN28:JYN46 KIJ28:KIJ46 KSF28:KSF46 LCB28:LCB46 LLX28:LLX46 LVT28:LVT46 MFP28:MFP46 MPL28:MPL46 MZH28:MZH46 NJD28:NJD46 NSZ28:NSZ46 OCV28:OCV46 OMR28:OMR46 OWN28:OWN46 PGJ28:PGJ46 PQF28:PQF46 QAB28:QAB46 QJX28:QJX46 QTT28:QTT46 RDP28:RDP46 RNL28:RNL46 RXH28:RXH46 SHD28:SHD46 SQZ28:SQZ46 TAV28:TAV46 TKR28:TKR46 TUN28:TUN46 UEJ28:UEJ46 UOF28:UOF46 UYB28:UYB46 VHX28:VHX46 VRT28:VRT46 WBP28:WBP46 WLL28:WLL46 WVH28:WVH46">
      <formula1>0</formula1>
      <formula2>1</formula2>
    </dataValidation>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28:A46 IS28:IS46 SO28:SO46 ACK28:ACK46 AMG28:AMG46 AWC28:AWC46 BFY28:BFY46 BPU28:BPU46 BZQ28:BZQ46 CJM28:CJM46 CTI28:CTI46 DDE28:DDE46 DNA28:DNA46 DWW28:DWW46 EGS28:EGS46 EQO28:EQO46 FAK28:FAK46 FKG28:FKG46 FUC28:FUC46 GDY28:GDY46 GNU28:GNU46 GXQ28:GXQ46 HHM28:HHM46 HRI28:HRI46 IBE28:IBE46 ILA28:ILA46 IUW28:IUW46 JES28:JES46 JOO28:JOO46 JYK28:JYK46 KIG28:KIG46 KSC28:KSC46 LBY28:LBY46 LLU28:LLU46 LVQ28:LVQ46 MFM28:MFM46 MPI28:MPI46 MZE28:MZE46 NJA28:NJA46 NSW28:NSW46 OCS28:OCS46 OMO28:OMO46 OWK28:OWK46 PGG28:PGG46 PQC28:PQC46 PZY28:PZY46 QJU28:QJU46 QTQ28:QTQ46 RDM28:RDM46 RNI28:RNI46 RXE28:RXE46 SHA28:SHA46 SQW28:SQW46 TAS28:TAS46 TKO28:TKO46 TUK28:TUK46 UEG28:UEG46 UOC28:UOC46 UXY28:UXY46 VHU28:VHU46 VRQ28:VRQ46 WBM28:WBM46 WLI28:WLI46 WVE28:WVE46">
      <formula1>"1,2,3,4,5"</formula1>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6"/>
  <sheetViews>
    <sheetView topLeftCell="A78" zoomScale="70" zoomScaleNormal="70" workbookViewId="0">
      <selection activeCell="L45" sqref="L45"/>
    </sheetView>
  </sheetViews>
  <sheetFormatPr baseColWidth="10" defaultRowHeight="15"/>
  <cols>
    <col min="1" max="1" width="7.42578125" style="28" bestFit="1" customWidth="1"/>
    <col min="2" max="2" width="83.5703125" style="28" customWidth="1"/>
    <col min="3" max="3" width="37.42578125" style="1095" customWidth="1"/>
    <col min="4" max="4" width="41.140625" style="28" bestFit="1" customWidth="1"/>
    <col min="5" max="5" width="25" style="1096" customWidth="1"/>
    <col min="6" max="7" width="29.7109375" style="28" customWidth="1"/>
    <col min="8" max="8" width="24.5703125" style="28" customWidth="1"/>
    <col min="9" max="9" width="25.5703125" style="28" customWidth="1"/>
    <col min="10" max="10" width="20.28515625" style="28" customWidth="1"/>
    <col min="11" max="11" width="21.28515625" style="28" bestFit="1" customWidth="1"/>
    <col min="12" max="12" width="20.140625" style="28" customWidth="1"/>
    <col min="13" max="13" width="18.7109375" style="566" customWidth="1"/>
    <col min="14" max="14" width="22.140625" style="566" customWidth="1"/>
    <col min="15" max="15" width="26.140625" style="566" customWidth="1"/>
    <col min="16" max="16" width="19.7109375" style="566" bestFit="1" customWidth="1"/>
    <col min="17" max="17" width="25.140625" style="566" customWidth="1"/>
    <col min="18" max="22" width="6.42578125" style="28" customWidth="1"/>
    <col min="23" max="251" width="11.42578125" style="28"/>
    <col min="252" max="252" width="1" style="28" customWidth="1"/>
    <col min="253" max="253" width="4.28515625" style="28" customWidth="1"/>
    <col min="254" max="254" width="34.7109375" style="28" customWidth="1"/>
    <col min="255" max="255" width="0" style="28" hidden="1" customWidth="1"/>
    <col min="256" max="256" width="20" style="28" customWidth="1"/>
    <col min="257" max="257" width="20.85546875" style="28" customWidth="1"/>
    <col min="258" max="258" width="25" style="28" customWidth="1"/>
    <col min="259" max="259" width="18.7109375" style="28" customWidth="1"/>
    <col min="260" max="260" width="29.7109375" style="28" customWidth="1"/>
    <col min="261" max="261" width="13.42578125" style="28" customWidth="1"/>
    <col min="262" max="262" width="13.85546875" style="28" customWidth="1"/>
    <col min="263" max="267" width="16.5703125" style="28" customWidth="1"/>
    <col min="268" max="268" width="20.5703125" style="28" customWidth="1"/>
    <col min="269" max="269" width="21.140625" style="28" customWidth="1"/>
    <col min="270" max="270" width="9.5703125" style="28" customWidth="1"/>
    <col min="271" max="271" width="0.42578125" style="28" customWidth="1"/>
    <col min="272" max="278" width="6.42578125" style="28" customWidth="1"/>
    <col min="279" max="507" width="11.42578125" style="28"/>
    <col min="508" max="508" width="1" style="28" customWidth="1"/>
    <col min="509" max="509" width="4.28515625" style="28" customWidth="1"/>
    <col min="510" max="510" width="34.7109375" style="28" customWidth="1"/>
    <col min="511" max="511" width="0" style="28" hidden="1" customWidth="1"/>
    <col min="512" max="512" width="20" style="28" customWidth="1"/>
    <col min="513" max="513" width="20.85546875" style="28" customWidth="1"/>
    <col min="514" max="514" width="25" style="28" customWidth="1"/>
    <col min="515" max="515" width="18.7109375" style="28" customWidth="1"/>
    <col min="516" max="516" width="29.7109375" style="28" customWidth="1"/>
    <col min="517" max="517" width="13.42578125" style="28" customWidth="1"/>
    <col min="518" max="518" width="13.85546875" style="28" customWidth="1"/>
    <col min="519" max="523" width="16.5703125" style="28" customWidth="1"/>
    <col min="524" max="524" width="20.5703125" style="28" customWidth="1"/>
    <col min="525" max="525" width="21.140625" style="28" customWidth="1"/>
    <col min="526" max="526" width="9.5703125" style="28" customWidth="1"/>
    <col min="527" max="527" width="0.42578125" style="28" customWidth="1"/>
    <col min="528" max="534" width="6.42578125" style="28" customWidth="1"/>
    <col min="535" max="763" width="11.42578125" style="28"/>
    <col min="764" max="764" width="1" style="28" customWidth="1"/>
    <col min="765" max="765" width="4.28515625" style="28" customWidth="1"/>
    <col min="766" max="766" width="34.7109375" style="28" customWidth="1"/>
    <col min="767" max="767" width="0" style="28" hidden="1" customWidth="1"/>
    <col min="768" max="768" width="20" style="28" customWidth="1"/>
    <col min="769" max="769" width="20.85546875" style="28" customWidth="1"/>
    <col min="770" max="770" width="25" style="28" customWidth="1"/>
    <col min="771" max="771" width="18.7109375" style="28" customWidth="1"/>
    <col min="772" max="772" width="29.7109375" style="28" customWidth="1"/>
    <col min="773" max="773" width="13.42578125" style="28" customWidth="1"/>
    <col min="774" max="774" width="13.85546875" style="28" customWidth="1"/>
    <col min="775" max="779" width="16.5703125" style="28" customWidth="1"/>
    <col min="780" max="780" width="20.5703125" style="28" customWidth="1"/>
    <col min="781" max="781" width="21.140625" style="28" customWidth="1"/>
    <col min="782" max="782" width="9.5703125" style="28" customWidth="1"/>
    <col min="783" max="783" width="0.42578125" style="28" customWidth="1"/>
    <col min="784" max="790" width="6.42578125" style="28" customWidth="1"/>
    <col min="791" max="1019" width="11.42578125" style="28"/>
    <col min="1020" max="1020" width="1" style="28" customWidth="1"/>
    <col min="1021" max="1021" width="4.28515625" style="28" customWidth="1"/>
    <col min="1022" max="1022" width="34.7109375" style="28" customWidth="1"/>
    <col min="1023" max="1023" width="0" style="28" hidden="1" customWidth="1"/>
    <col min="1024" max="1024" width="20" style="28" customWidth="1"/>
    <col min="1025" max="1025" width="20.85546875" style="28" customWidth="1"/>
    <col min="1026" max="1026" width="25" style="28" customWidth="1"/>
    <col min="1027" max="1027" width="18.7109375" style="28" customWidth="1"/>
    <col min="1028" max="1028" width="29.7109375" style="28" customWidth="1"/>
    <col min="1029" max="1029" width="13.42578125" style="28" customWidth="1"/>
    <col min="1030" max="1030" width="13.85546875" style="28" customWidth="1"/>
    <col min="1031" max="1035" width="16.5703125" style="28" customWidth="1"/>
    <col min="1036" max="1036" width="20.5703125" style="28" customWidth="1"/>
    <col min="1037" max="1037" width="21.140625" style="28" customWidth="1"/>
    <col min="1038" max="1038" width="9.5703125" style="28" customWidth="1"/>
    <col min="1039" max="1039" width="0.42578125" style="28" customWidth="1"/>
    <col min="1040" max="1046" width="6.42578125" style="28" customWidth="1"/>
    <col min="1047" max="1275" width="11.42578125" style="28"/>
    <col min="1276" max="1276" width="1" style="28" customWidth="1"/>
    <col min="1277" max="1277" width="4.28515625" style="28" customWidth="1"/>
    <col min="1278" max="1278" width="34.7109375" style="28" customWidth="1"/>
    <col min="1279" max="1279" width="0" style="28" hidden="1" customWidth="1"/>
    <col min="1280" max="1280" width="20" style="28" customWidth="1"/>
    <col min="1281" max="1281" width="20.85546875" style="28" customWidth="1"/>
    <col min="1282" max="1282" width="25" style="28" customWidth="1"/>
    <col min="1283" max="1283" width="18.7109375" style="28" customWidth="1"/>
    <col min="1284" max="1284" width="29.7109375" style="28" customWidth="1"/>
    <col min="1285" max="1285" width="13.42578125" style="28" customWidth="1"/>
    <col min="1286" max="1286" width="13.85546875" style="28" customWidth="1"/>
    <col min="1287" max="1291" width="16.5703125" style="28" customWidth="1"/>
    <col min="1292" max="1292" width="20.5703125" style="28" customWidth="1"/>
    <col min="1293" max="1293" width="21.140625" style="28" customWidth="1"/>
    <col min="1294" max="1294" width="9.5703125" style="28" customWidth="1"/>
    <col min="1295" max="1295" width="0.42578125" style="28" customWidth="1"/>
    <col min="1296" max="1302" width="6.42578125" style="28" customWidth="1"/>
    <col min="1303" max="1531" width="11.42578125" style="28"/>
    <col min="1532" max="1532" width="1" style="28" customWidth="1"/>
    <col min="1533" max="1533" width="4.28515625" style="28" customWidth="1"/>
    <col min="1534" max="1534" width="34.7109375" style="28" customWidth="1"/>
    <col min="1535" max="1535" width="0" style="28" hidden="1" customWidth="1"/>
    <col min="1536" max="1536" width="20" style="28" customWidth="1"/>
    <col min="1537" max="1537" width="20.85546875" style="28" customWidth="1"/>
    <col min="1538" max="1538" width="25" style="28" customWidth="1"/>
    <col min="1539" max="1539" width="18.7109375" style="28" customWidth="1"/>
    <col min="1540" max="1540" width="29.7109375" style="28" customWidth="1"/>
    <col min="1541" max="1541" width="13.42578125" style="28" customWidth="1"/>
    <col min="1542" max="1542" width="13.85546875" style="28" customWidth="1"/>
    <col min="1543" max="1547" width="16.5703125" style="28" customWidth="1"/>
    <col min="1548" max="1548" width="20.5703125" style="28" customWidth="1"/>
    <col min="1549" max="1549" width="21.140625" style="28" customWidth="1"/>
    <col min="1550" max="1550" width="9.5703125" style="28" customWidth="1"/>
    <col min="1551" max="1551" width="0.42578125" style="28" customWidth="1"/>
    <col min="1552" max="1558" width="6.42578125" style="28" customWidth="1"/>
    <col min="1559" max="1787" width="11.42578125" style="28"/>
    <col min="1788" max="1788" width="1" style="28" customWidth="1"/>
    <col min="1789" max="1789" width="4.28515625" style="28" customWidth="1"/>
    <col min="1790" max="1790" width="34.7109375" style="28" customWidth="1"/>
    <col min="1791" max="1791" width="0" style="28" hidden="1" customWidth="1"/>
    <col min="1792" max="1792" width="20" style="28" customWidth="1"/>
    <col min="1793" max="1793" width="20.85546875" style="28" customWidth="1"/>
    <col min="1794" max="1794" width="25" style="28" customWidth="1"/>
    <col min="1795" max="1795" width="18.7109375" style="28" customWidth="1"/>
    <col min="1796" max="1796" width="29.7109375" style="28" customWidth="1"/>
    <col min="1797" max="1797" width="13.42578125" style="28" customWidth="1"/>
    <col min="1798" max="1798" width="13.85546875" style="28" customWidth="1"/>
    <col min="1799" max="1803" width="16.5703125" style="28" customWidth="1"/>
    <col min="1804" max="1804" width="20.5703125" style="28" customWidth="1"/>
    <col min="1805" max="1805" width="21.140625" style="28" customWidth="1"/>
    <col min="1806" max="1806" width="9.5703125" style="28" customWidth="1"/>
    <col min="1807" max="1807" width="0.42578125" style="28" customWidth="1"/>
    <col min="1808" max="1814" width="6.42578125" style="28" customWidth="1"/>
    <col min="1815" max="2043" width="11.42578125" style="28"/>
    <col min="2044" max="2044" width="1" style="28" customWidth="1"/>
    <col min="2045" max="2045" width="4.28515625" style="28" customWidth="1"/>
    <col min="2046" max="2046" width="34.7109375" style="28" customWidth="1"/>
    <col min="2047" max="2047" width="0" style="28" hidden="1" customWidth="1"/>
    <col min="2048" max="2048" width="20" style="28" customWidth="1"/>
    <col min="2049" max="2049" width="20.85546875" style="28" customWidth="1"/>
    <col min="2050" max="2050" width="25" style="28" customWidth="1"/>
    <col min="2051" max="2051" width="18.7109375" style="28" customWidth="1"/>
    <col min="2052" max="2052" width="29.7109375" style="28" customWidth="1"/>
    <col min="2053" max="2053" width="13.42578125" style="28" customWidth="1"/>
    <col min="2054" max="2054" width="13.85546875" style="28" customWidth="1"/>
    <col min="2055" max="2059" width="16.5703125" style="28" customWidth="1"/>
    <col min="2060" max="2060" width="20.5703125" style="28" customWidth="1"/>
    <col min="2061" max="2061" width="21.140625" style="28" customWidth="1"/>
    <col min="2062" max="2062" width="9.5703125" style="28" customWidth="1"/>
    <col min="2063" max="2063" width="0.42578125" style="28" customWidth="1"/>
    <col min="2064" max="2070" width="6.42578125" style="28" customWidth="1"/>
    <col min="2071" max="2299" width="11.42578125" style="28"/>
    <col min="2300" max="2300" width="1" style="28" customWidth="1"/>
    <col min="2301" max="2301" width="4.28515625" style="28" customWidth="1"/>
    <col min="2302" max="2302" width="34.7109375" style="28" customWidth="1"/>
    <col min="2303" max="2303" width="0" style="28" hidden="1" customWidth="1"/>
    <col min="2304" max="2304" width="20" style="28" customWidth="1"/>
    <col min="2305" max="2305" width="20.85546875" style="28" customWidth="1"/>
    <col min="2306" max="2306" width="25" style="28" customWidth="1"/>
    <col min="2307" max="2307" width="18.7109375" style="28" customWidth="1"/>
    <col min="2308" max="2308" width="29.7109375" style="28" customWidth="1"/>
    <col min="2309" max="2309" width="13.42578125" style="28" customWidth="1"/>
    <col min="2310" max="2310" width="13.85546875" style="28" customWidth="1"/>
    <col min="2311" max="2315" width="16.5703125" style="28" customWidth="1"/>
    <col min="2316" max="2316" width="20.5703125" style="28" customWidth="1"/>
    <col min="2317" max="2317" width="21.140625" style="28" customWidth="1"/>
    <col min="2318" max="2318" width="9.5703125" style="28" customWidth="1"/>
    <col min="2319" max="2319" width="0.42578125" style="28" customWidth="1"/>
    <col min="2320" max="2326" width="6.42578125" style="28" customWidth="1"/>
    <col min="2327" max="2555" width="11.42578125" style="28"/>
    <col min="2556" max="2556" width="1" style="28" customWidth="1"/>
    <col min="2557" max="2557" width="4.28515625" style="28" customWidth="1"/>
    <col min="2558" max="2558" width="34.7109375" style="28" customWidth="1"/>
    <col min="2559" max="2559" width="0" style="28" hidden="1" customWidth="1"/>
    <col min="2560" max="2560" width="20" style="28" customWidth="1"/>
    <col min="2561" max="2561" width="20.85546875" style="28" customWidth="1"/>
    <col min="2562" max="2562" width="25" style="28" customWidth="1"/>
    <col min="2563" max="2563" width="18.7109375" style="28" customWidth="1"/>
    <col min="2564" max="2564" width="29.7109375" style="28" customWidth="1"/>
    <col min="2565" max="2565" width="13.42578125" style="28" customWidth="1"/>
    <col min="2566" max="2566" width="13.85546875" style="28" customWidth="1"/>
    <col min="2567" max="2571" width="16.5703125" style="28" customWidth="1"/>
    <col min="2572" max="2572" width="20.5703125" style="28" customWidth="1"/>
    <col min="2573" max="2573" width="21.140625" style="28" customWidth="1"/>
    <col min="2574" max="2574" width="9.5703125" style="28" customWidth="1"/>
    <col min="2575" max="2575" width="0.42578125" style="28" customWidth="1"/>
    <col min="2576" max="2582" width="6.42578125" style="28" customWidth="1"/>
    <col min="2583" max="2811" width="11.42578125" style="28"/>
    <col min="2812" max="2812" width="1" style="28" customWidth="1"/>
    <col min="2813" max="2813" width="4.28515625" style="28" customWidth="1"/>
    <col min="2814" max="2814" width="34.7109375" style="28" customWidth="1"/>
    <col min="2815" max="2815" width="0" style="28" hidden="1" customWidth="1"/>
    <col min="2816" max="2816" width="20" style="28" customWidth="1"/>
    <col min="2817" max="2817" width="20.85546875" style="28" customWidth="1"/>
    <col min="2818" max="2818" width="25" style="28" customWidth="1"/>
    <col min="2819" max="2819" width="18.7109375" style="28" customWidth="1"/>
    <col min="2820" max="2820" width="29.7109375" style="28" customWidth="1"/>
    <col min="2821" max="2821" width="13.42578125" style="28" customWidth="1"/>
    <col min="2822" max="2822" width="13.85546875" style="28" customWidth="1"/>
    <col min="2823" max="2827" width="16.5703125" style="28" customWidth="1"/>
    <col min="2828" max="2828" width="20.5703125" style="28" customWidth="1"/>
    <col min="2829" max="2829" width="21.140625" style="28" customWidth="1"/>
    <col min="2830" max="2830" width="9.5703125" style="28" customWidth="1"/>
    <col min="2831" max="2831" width="0.42578125" style="28" customWidth="1"/>
    <col min="2832" max="2838" width="6.42578125" style="28" customWidth="1"/>
    <col min="2839" max="3067" width="11.42578125" style="28"/>
    <col min="3068" max="3068" width="1" style="28" customWidth="1"/>
    <col min="3069" max="3069" width="4.28515625" style="28" customWidth="1"/>
    <col min="3070" max="3070" width="34.7109375" style="28" customWidth="1"/>
    <col min="3071" max="3071" width="0" style="28" hidden="1" customWidth="1"/>
    <col min="3072" max="3072" width="20" style="28" customWidth="1"/>
    <col min="3073" max="3073" width="20.85546875" style="28" customWidth="1"/>
    <col min="3074" max="3074" width="25" style="28" customWidth="1"/>
    <col min="3075" max="3075" width="18.7109375" style="28" customWidth="1"/>
    <col min="3076" max="3076" width="29.7109375" style="28" customWidth="1"/>
    <col min="3077" max="3077" width="13.42578125" style="28" customWidth="1"/>
    <col min="3078" max="3078" width="13.85546875" style="28" customWidth="1"/>
    <col min="3079" max="3083" width="16.5703125" style="28" customWidth="1"/>
    <col min="3084" max="3084" width="20.5703125" style="28" customWidth="1"/>
    <col min="3085" max="3085" width="21.140625" style="28" customWidth="1"/>
    <col min="3086" max="3086" width="9.5703125" style="28" customWidth="1"/>
    <col min="3087" max="3087" width="0.42578125" style="28" customWidth="1"/>
    <col min="3088" max="3094" width="6.42578125" style="28" customWidth="1"/>
    <col min="3095" max="3323" width="11.42578125" style="28"/>
    <col min="3324" max="3324" width="1" style="28" customWidth="1"/>
    <col min="3325" max="3325" width="4.28515625" style="28" customWidth="1"/>
    <col min="3326" max="3326" width="34.7109375" style="28" customWidth="1"/>
    <col min="3327" max="3327" width="0" style="28" hidden="1" customWidth="1"/>
    <col min="3328" max="3328" width="20" style="28" customWidth="1"/>
    <col min="3329" max="3329" width="20.85546875" style="28" customWidth="1"/>
    <col min="3330" max="3330" width="25" style="28" customWidth="1"/>
    <col min="3331" max="3331" width="18.7109375" style="28" customWidth="1"/>
    <col min="3332" max="3332" width="29.7109375" style="28" customWidth="1"/>
    <col min="3333" max="3333" width="13.42578125" style="28" customWidth="1"/>
    <col min="3334" max="3334" width="13.85546875" style="28" customWidth="1"/>
    <col min="3335" max="3339" width="16.5703125" style="28" customWidth="1"/>
    <col min="3340" max="3340" width="20.5703125" style="28" customWidth="1"/>
    <col min="3341" max="3341" width="21.140625" style="28" customWidth="1"/>
    <col min="3342" max="3342" width="9.5703125" style="28" customWidth="1"/>
    <col min="3343" max="3343" width="0.42578125" style="28" customWidth="1"/>
    <col min="3344" max="3350" width="6.42578125" style="28" customWidth="1"/>
    <col min="3351" max="3579" width="11.42578125" style="28"/>
    <col min="3580" max="3580" width="1" style="28" customWidth="1"/>
    <col min="3581" max="3581" width="4.28515625" style="28" customWidth="1"/>
    <col min="3582" max="3582" width="34.7109375" style="28" customWidth="1"/>
    <col min="3583" max="3583" width="0" style="28" hidden="1" customWidth="1"/>
    <col min="3584" max="3584" width="20" style="28" customWidth="1"/>
    <col min="3585" max="3585" width="20.85546875" style="28" customWidth="1"/>
    <col min="3586" max="3586" width="25" style="28" customWidth="1"/>
    <col min="3587" max="3587" width="18.7109375" style="28" customWidth="1"/>
    <col min="3588" max="3588" width="29.7109375" style="28" customWidth="1"/>
    <col min="3589" max="3589" width="13.42578125" style="28" customWidth="1"/>
    <col min="3590" max="3590" width="13.85546875" style="28" customWidth="1"/>
    <col min="3591" max="3595" width="16.5703125" style="28" customWidth="1"/>
    <col min="3596" max="3596" width="20.5703125" style="28" customWidth="1"/>
    <col min="3597" max="3597" width="21.140625" style="28" customWidth="1"/>
    <col min="3598" max="3598" width="9.5703125" style="28" customWidth="1"/>
    <col min="3599" max="3599" width="0.42578125" style="28" customWidth="1"/>
    <col min="3600" max="3606" width="6.42578125" style="28" customWidth="1"/>
    <col min="3607" max="3835" width="11.42578125" style="28"/>
    <col min="3836" max="3836" width="1" style="28" customWidth="1"/>
    <col min="3837" max="3837" width="4.28515625" style="28" customWidth="1"/>
    <col min="3838" max="3838" width="34.7109375" style="28" customWidth="1"/>
    <col min="3839" max="3839" width="0" style="28" hidden="1" customWidth="1"/>
    <col min="3840" max="3840" width="20" style="28" customWidth="1"/>
    <col min="3841" max="3841" width="20.85546875" style="28" customWidth="1"/>
    <col min="3842" max="3842" width="25" style="28" customWidth="1"/>
    <col min="3843" max="3843" width="18.7109375" style="28" customWidth="1"/>
    <col min="3844" max="3844" width="29.7109375" style="28" customWidth="1"/>
    <col min="3845" max="3845" width="13.42578125" style="28" customWidth="1"/>
    <col min="3846" max="3846" width="13.85546875" style="28" customWidth="1"/>
    <col min="3847" max="3851" width="16.5703125" style="28" customWidth="1"/>
    <col min="3852" max="3852" width="20.5703125" style="28" customWidth="1"/>
    <col min="3853" max="3853" width="21.140625" style="28" customWidth="1"/>
    <col min="3854" max="3854" width="9.5703125" style="28" customWidth="1"/>
    <col min="3855" max="3855" width="0.42578125" style="28" customWidth="1"/>
    <col min="3856" max="3862" width="6.42578125" style="28" customWidth="1"/>
    <col min="3863" max="4091" width="11.42578125" style="28"/>
    <col min="4092" max="4092" width="1" style="28" customWidth="1"/>
    <col min="4093" max="4093" width="4.28515625" style="28" customWidth="1"/>
    <col min="4094" max="4094" width="34.7109375" style="28" customWidth="1"/>
    <col min="4095" max="4095" width="0" style="28" hidden="1" customWidth="1"/>
    <col min="4096" max="4096" width="20" style="28" customWidth="1"/>
    <col min="4097" max="4097" width="20.85546875" style="28" customWidth="1"/>
    <col min="4098" max="4098" width="25" style="28" customWidth="1"/>
    <col min="4099" max="4099" width="18.7109375" style="28" customWidth="1"/>
    <col min="4100" max="4100" width="29.7109375" style="28" customWidth="1"/>
    <col min="4101" max="4101" width="13.42578125" style="28" customWidth="1"/>
    <col min="4102" max="4102" width="13.85546875" style="28" customWidth="1"/>
    <col min="4103" max="4107" width="16.5703125" style="28" customWidth="1"/>
    <col min="4108" max="4108" width="20.5703125" style="28" customWidth="1"/>
    <col min="4109" max="4109" width="21.140625" style="28" customWidth="1"/>
    <col min="4110" max="4110" width="9.5703125" style="28" customWidth="1"/>
    <col min="4111" max="4111" width="0.42578125" style="28" customWidth="1"/>
    <col min="4112" max="4118" width="6.42578125" style="28" customWidth="1"/>
    <col min="4119" max="4347" width="11.42578125" style="28"/>
    <col min="4348" max="4348" width="1" style="28" customWidth="1"/>
    <col min="4349" max="4349" width="4.28515625" style="28" customWidth="1"/>
    <col min="4350" max="4350" width="34.7109375" style="28" customWidth="1"/>
    <col min="4351" max="4351" width="0" style="28" hidden="1" customWidth="1"/>
    <col min="4352" max="4352" width="20" style="28" customWidth="1"/>
    <col min="4353" max="4353" width="20.85546875" style="28" customWidth="1"/>
    <col min="4354" max="4354" width="25" style="28" customWidth="1"/>
    <col min="4355" max="4355" width="18.7109375" style="28" customWidth="1"/>
    <col min="4356" max="4356" width="29.7109375" style="28" customWidth="1"/>
    <col min="4357" max="4357" width="13.42578125" style="28" customWidth="1"/>
    <col min="4358" max="4358" width="13.85546875" style="28" customWidth="1"/>
    <col min="4359" max="4363" width="16.5703125" style="28" customWidth="1"/>
    <col min="4364" max="4364" width="20.5703125" style="28" customWidth="1"/>
    <col min="4365" max="4365" width="21.140625" style="28" customWidth="1"/>
    <col min="4366" max="4366" width="9.5703125" style="28" customWidth="1"/>
    <col min="4367" max="4367" width="0.42578125" style="28" customWidth="1"/>
    <col min="4368" max="4374" width="6.42578125" style="28" customWidth="1"/>
    <col min="4375" max="4603" width="11.42578125" style="28"/>
    <col min="4604" max="4604" width="1" style="28" customWidth="1"/>
    <col min="4605" max="4605" width="4.28515625" style="28" customWidth="1"/>
    <col min="4606" max="4606" width="34.7109375" style="28" customWidth="1"/>
    <col min="4607" max="4607" width="0" style="28" hidden="1" customWidth="1"/>
    <col min="4608" max="4608" width="20" style="28" customWidth="1"/>
    <col min="4609" max="4609" width="20.85546875" style="28" customWidth="1"/>
    <col min="4610" max="4610" width="25" style="28" customWidth="1"/>
    <col min="4611" max="4611" width="18.7109375" style="28" customWidth="1"/>
    <col min="4612" max="4612" width="29.7109375" style="28" customWidth="1"/>
    <col min="4613" max="4613" width="13.42578125" style="28" customWidth="1"/>
    <col min="4614" max="4614" width="13.85546875" style="28" customWidth="1"/>
    <col min="4615" max="4619" width="16.5703125" style="28" customWidth="1"/>
    <col min="4620" max="4620" width="20.5703125" style="28" customWidth="1"/>
    <col min="4621" max="4621" width="21.140625" style="28" customWidth="1"/>
    <col min="4622" max="4622" width="9.5703125" style="28" customWidth="1"/>
    <col min="4623" max="4623" width="0.42578125" style="28" customWidth="1"/>
    <col min="4624" max="4630" width="6.42578125" style="28" customWidth="1"/>
    <col min="4631" max="4859" width="11.42578125" style="28"/>
    <col min="4860" max="4860" width="1" style="28" customWidth="1"/>
    <col min="4861" max="4861" width="4.28515625" style="28" customWidth="1"/>
    <col min="4862" max="4862" width="34.7109375" style="28" customWidth="1"/>
    <col min="4863" max="4863" width="0" style="28" hidden="1" customWidth="1"/>
    <col min="4864" max="4864" width="20" style="28" customWidth="1"/>
    <col min="4865" max="4865" width="20.85546875" style="28" customWidth="1"/>
    <col min="4866" max="4866" width="25" style="28" customWidth="1"/>
    <col min="4867" max="4867" width="18.7109375" style="28" customWidth="1"/>
    <col min="4868" max="4868" width="29.7109375" style="28" customWidth="1"/>
    <col min="4869" max="4869" width="13.42578125" style="28" customWidth="1"/>
    <col min="4870" max="4870" width="13.85546875" style="28" customWidth="1"/>
    <col min="4871" max="4875" width="16.5703125" style="28" customWidth="1"/>
    <col min="4876" max="4876" width="20.5703125" style="28" customWidth="1"/>
    <col min="4877" max="4877" width="21.140625" style="28" customWidth="1"/>
    <col min="4878" max="4878" width="9.5703125" style="28" customWidth="1"/>
    <col min="4879" max="4879" width="0.42578125" style="28" customWidth="1"/>
    <col min="4880" max="4886" width="6.42578125" style="28" customWidth="1"/>
    <col min="4887" max="5115" width="11.42578125" style="28"/>
    <col min="5116" max="5116" width="1" style="28" customWidth="1"/>
    <col min="5117" max="5117" width="4.28515625" style="28" customWidth="1"/>
    <col min="5118" max="5118" width="34.7109375" style="28" customWidth="1"/>
    <col min="5119" max="5119" width="0" style="28" hidden="1" customWidth="1"/>
    <col min="5120" max="5120" width="20" style="28" customWidth="1"/>
    <col min="5121" max="5121" width="20.85546875" style="28" customWidth="1"/>
    <col min="5122" max="5122" width="25" style="28" customWidth="1"/>
    <col min="5123" max="5123" width="18.7109375" style="28" customWidth="1"/>
    <col min="5124" max="5124" width="29.7109375" style="28" customWidth="1"/>
    <col min="5125" max="5125" width="13.42578125" style="28" customWidth="1"/>
    <col min="5126" max="5126" width="13.85546875" style="28" customWidth="1"/>
    <col min="5127" max="5131" width="16.5703125" style="28" customWidth="1"/>
    <col min="5132" max="5132" width="20.5703125" style="28" customWidth="1"/>
    <col min="5133" max="5133" width="21.140625" style="28" customWidth="1"/>
    <col min="5134" max="5134" width="9.5703125" style="28" customWidth="1"/>
    <col min="5135" max="5135" width="0.42578125" style="28" customWidth="1"/>
    <col min="5136" max="5142" width="6.42578125" style="28" customWidth="1"/>
    <col min="5143" max="5371" width="11.42578125" style="28"/>
    <col min="5372" max="5372" width="1" style="28" customWidth="1"/>
    <col min="5373" max="5373" width="4.28515625" style="28" customWidth="1"/>
    <col min="5374" max="5374" width="34.7109375" style="28" customWidth="1"/>
    <col min="5375" max="5375" width="0" style="28" hidden="1" customWidth="1"/>
    <col min="5376" max="5376" width="20" style="28" customWidth="1"/>
    <col min="5377" max="5377" width="20.85546875" style="28" customWidth="1"/>
    <col min="5378" max="5378" width="25" style="28" customWidth="1"/>
    <col min="5379" max="5379" width="18.7109375" style="28" customWidth="1"/>
    <col min="5380" max="5380" width="29.7109375" style="28" customWidth="1"/>
    <col min="5381" max="5381" width="13.42578125" style="28" customWidth="1"/>
    <col min="5382" max="5382" width="13.85546875" style="28" customWidth="1"/>
    <col min="5383" max="5387" width="16.5703125" style="28" customWidth="1"/>
    <col min="5388" max="5388" width="20.5703125" style="28" customWidth="1"/>
    <col min="5389" max="5389" width="21.140625" style="28" customWidth="1"/>
    <col min="5390" max="5390" width="9.5703125" style="28" customWidth="1"/>
    <col min="5391" max="5391" width="0.42578125" style="28" customWidth="1"/>
    <col min="5392" max="5398" width="6.42578125" style="28" customWidth="1"/>
    <col min="5399" max="5627" width="11.42578125" style="28"/>
    <col min="5628" max="5628" width="1" style="28" customWidth="1"/>
    <col min="5629" max="5629" width="4.28515625" style="28" customWidth="1"/>
    <col min="5630" max="5630" width="34.7109375" style="28" customWidth="1"/>
    <col min="5631" max="5631" width="0" style="28" hidden="1" customWidth="1"/>
    <col min="5632" max="5632" width="20" style="28" customWidth="1"/>
    <col min="5633" max="5633" width="20.85546875" style="28" customWidth="1"/>
    <col min="5634" max="5634" width="25" style="28" customWidth="1"/>
    <col min="5635" max="5635" width="18.7109375" style="28" customWidth="1"/>
    <col min="5636" max="5636" width="29.7109375" style="28" customWidth="1"/>
    <col min="5637" max="5637" width="13.42578125" style="28" customWidth="1"/>
    <col min="5638" max="5638" width="13.85546875" style="28" customWidth="1"/>
    <col min="5639" max="5643" width="16.5703125" style="28" customWidth="1"/>
    <col min="5644" max="5644" width="20.5703125" style="28" customWidth="1"/>
    <col min="5645" max="5645" width="21.140625" style="28" customWidth="1"/>
    <col min="5646" max="5646" width="9.5703125" style="28" customWidth="1"/>
    <col min="5647" max="5647" width="0.42578125" style="28" customWidth="1"/>
    <col min="5648" max="5654" width="6.42578125" style="28" customWidth="1"/>
    <col min="5655" max="5883" width="11.42578125" style="28"/>
    <col min="5884" max="5884" width="1" style="28" customWidth="1"/>
    <col min="5885" max="5885" width="4.28515625" style="28" customWidth="1"/>
    <col min="5886" max="5886" width="34.7109375" style="28" customWidth="1"/>
    <col min="5887" max="5887" width="0" style="28" hidden="1" customWidth="1"/>
    <col min="5888" max="5888" width="20" style="28" customWidth="1"/>
    <col min="5889" max="5889" width="20.85546875" style="28" customWidth="1"/>
    <col min="5890" max="5890" width="25" style="28" customWidth="1"/>
    <col min="5891" max="5891" width="18.7109375" style="28" customWidth="1"/>
    <col min="5892" max="5892" width="29.7109375" style="28" customWidth="1"/>
    <col min="5893" max="5893" width="13.42578125" style="28" customWidth="1"/>
    <col min="5894" max="5894" width="13.85546875" style="28" customWidth="1"/>
    <col min="5895" max="5899" width="16.5703125" style="28" customWidth="1"/>
    <col min="5900" max="5900" width="20.5703125" style="28" customWidth="1"/>
    <col min="5901" max="5901" width="21.140625" style="28" customWidth="1"/>
    <col min="5902" max="5902" width="9.5703125" style="28" customWidth="1"/>
    <col min="5903" max="5903" width="0.42578125" style="28" customWidth="1"/>
    <col min="5904" max="5910" width="6.42578125" style="28" customWidth="1"/>
    <col min="5911" max="6139" width="11.42578125" style="28"/>
    <col min="6140" max="6140" width="1" style="28" customWidth="1"/>
    <col min="6141" max="6141" width="4.28515625" style="28" customWidth="1"/>
    <col min="6142" max="6142" width="34.7109375" style="28" customWidth="1"/>
    <col min="6143" max="6143" width="0" style="28" hidden="1" customWidth="1"/>
    <col min="6144" max="6144" width="20" style="28" customWidth="1"/>
    <col min="6145" max="6145" width="20.85546875" style="28" customWidth="1"/>
    <col min="6146" max="6146" width="25" style="28" customWidth="1"/>
    <col min="6147" max="6147" width="18.7109375" style="28" customWidth="1"/>
    <col min="6148" max="6148" width="29.7109375" style="28" customWidth="1"/>
    <col min="6149" max="6149" width="13.42578125" style="28" customWidth="1"/>
    <col min="6150" max="6150" width="13.85546875" style="28" customWidth="1"/>
    <col min="6151" max="6155" width="16.5703125" style="28" customWidth="1"/>
    <col min="6156" max="6156" width="20.5703125" style="28" customWidth="1"/>
    <col min="6157" max="6157" width="21.140625" style="28" customWidth="1"/>
    <col min="6158" max="6158" width="9.5703125" style="28" customWidth="1"/>
    <col min="6159" max="6159" width="0.42578125" style="28" customWidth="1"/>
    <col min="6160" max="6166" width="6.42578125" style="28" customWidth="1"/>
    <col min="6167" max="6395" width="11.42578125" style="28"/>
    <col min="6396" max="6396" width="1" style="28" customWidth="1"/>
    <col min="6397" max="6397" width="4.28515625" style="28" customWidth="1"/>
    <col min="6398" max="6398" width="34.7109375" style="28" customWidth="1"/>
    <col min="6399" max="6399" width="0" style="28" hidden="1" customWidth="1"/>
    <col min="6400" max="6400" width="20" style="28" customWidth="1"/>
    <col min="6401" max="6401" width="20.85546875" style="28" customWidth="1"/>
    <col min="6402" max="6402" width="25" style="28" customWidth="1"/>
    <col min="6403" max="6403" width="18.7109375" style="28" customWidth="1"/>
    <col min="6404" max="6404" width="29.7109375" style="28" customWidth="1"/>
    <col min="6405" max="6405" width="13.42578125" style="28" customWidth="1"/>
    <col min="6406" max="6406" width="13.85546875" style="28" customWidth="1"/>
    <col min="6407" max="6411" width="16.5703125" style="28" customWidth="1"/>
    <col min="6412" max="6412" width="20.5703125" style="28" customWidth="1"/>
    <col min="6413" max="6413" width="21.140625" style="28" customWidth="1"/>
    <col min="6414" max="6414" width="9.5703125" style="28" customWidth="1"/>
    <col min="6415" max="6415" width="0.42578125" style="28" customWidth="1"/>
    <col min="6416" max="6422" width="6.42578125" style="28" customWidth="1"/>
    <col min="6423" max="6651" width="11.42578125" style="28"/>
    <col min="6652" max="6652" width="1" style="28" customWidth="1"/>
    <col min="6653" max="6653" width="4.28515625" style="28" customWidth="1"/>
    <col min="6654" max="6654" width="34.7109375" style="28" customWidth="1"/>
    <col min="6655" max="6655" width="0" style="28" hidden="1" customWidth="1"/>
    <col min="6656" max="6656" width="20" style="28" customWidth="1"/>
    <col min="6657" max="6657" width="20.85546875" style="28" customWidth="1"/>
    <col min="6658" max="6658" width="25" style="28" customWidth="1"/>
    <col min="6659" max="6659" width="18.7109375" style="28" customWidth="1"/>
    <col min="6660" max="6660" width="29.7109375" style="28" customWidth="1"/>
    <col min="6661" max="6661" width="13.42578125" style="28" customWidth="1"/>
    <col min="6662" max="6662" width="13.85546875" style="28" customWidth="1"/>
    <col min="6663" max="6667" width="16.5703125" style="28" customWidth="1"/>
    <col min="6668" max="6668" width="20.5703125" style="28" customWidth="1"/>
    <col min="6669" max="6669" width="21.140625" style="28" customWidth="1"/>
    <col min="6670" max="6670" width="9.5703125" style="28" customWidth="1"/>
    <col min="6671" max="6671" width="0.42578125" style="28" customWidth="1"/>
    <col min="6672" max="6678" width="6.42578125" style="28" customWidth="1"/>
    <col min="6679" max="6907" width="11.42578125" style="28"/>
    <col min="6908" max="6908" width="1" style="28" customWidth="1"/>
    <col min="6909" max="6909" width="4.28515625" style="28" customWidth="1"/>
    <col min="6910" max="6910" width="34.7109375" style="28" customWidth="1"/>
    <col min="6911" max="6911" width="0" style="28" hidden="1" customWidth="1"/>
    <col min="6912" max="6912" width="20" style="28" customWidth="1"/>
    <col min="6913" max="6913" width="20.85546875" style="28" customWidth="1"/>
    <col min="6914" max="6914" width="25" style="28" customWidth="1"/>
    <col min="6915" max="6915" width="18.7109375" style="28" customWidth="1"/>
    <col min="6916" max="6916" width="29.7109375" style="28" customWidth="1"/>
    <col min="6917" max="6917" width="13.42578125" style="28" customWidth="1"/>
    <col min="6918" max="6918" width="13.85546875" style="28" customWidth="1"/>
    <col min="6919" max="6923" width="16.5703125" style="28" customWidth="1"/>
    <col min="6924" max="6924" width="20.5703125" style="28" customWidth="1"/>
    <col min="6925" max="6925" width="21.140625" style="28" customWidth="1"/>
    <col min="6926" max="6926" width="9.5703125" style="28" customWidth="1"/>
    <col min="6927" max="6927" width="0.42578125" style="28" customWidth="1"/>
    <col min="6928" max="6934" width="6.42578125" style="28" customWidth="1"/>
    <col min="6935" max="7163" width="11.42578125" style="28"/>
    <col min="7164" max="7164" width="1" style="28" customWidth="1"/>
    <col min="7165" max="7165" width="4.28515625" style="28" customWidth="1"/>
    <col min="7166" max="7166" width="34.7109375" style="28" customWidth="1"/>
    <col min="7167" max="7167" width="0" style="28" hidden="1" customWidth="1"/>
    <col min="7168" max="7168" width="20" style="28" customWidth="1"/>
    <col min="7169" max="7169" width="20.85546875" style="28" customWidth="1"/>
    <col min="7170" max="7170" width="25" style="28" customWidth="1"/>
    <col min="7171" max="7171" width="18.7109375" style="28" customWidth="1"/>
    <col min="7172" max="7172" width="29.7109375" style="28" customWidth="1"/>
    <col min="7173" max="7173" width="13.42578125" style="28" customWidth="1"/>
    <col min="7174" max="7174" width="13.85546875" style="28" customWidth="1"/>
    <col min="7175" max="7179" width="16.5703125" style="28" customWidth="1"/>
    <col min="7180" max="7180" width="20.5703125" style="28" customWidth="1"/>
    <col min="7181" max="7181" width="21.140625" style="28" customWidth="1"/>
    <col min="7182" max="7182" width="9.5703125" style="28" customWidth="1"/>
    <col min="7183" max="7183" width="0.42578125" style="28" customWidth="1"/>
    <col min="7184" max="7190" width="6.42578125" style="28" customWidth="1"/>
    <col min="7191" max="7419" width="11.42578125" style="28"/>
    <col min="7420" max="7420" width="1" style="28" customWidth="1"/>
    <col min="7421" max="7421" width="4.28515625" style="28" customWidth="1"/>
    <col min="7422" max="7422" width="34.7109375" style="28" customWidth="1"/>
    <col min="7423" max="7423" width="0" style="28" hidden="1" customWidth="1"/>
    <col min="7424" max="7424" width="20" style="28" customWidth="1"/>
    <col min="7425" max="7425" width="20.85546875" style="28" customWidth="1"/>
    <col min="7426" max="7426" width="25" style="28" customWidth="1"/>
    <col min="7427" max="7427" width="18.7109375" style="28" customWidth="1"/>
    <col min="7428" max="7428" width="29.7109375" style="28" customWidth="1"/>
    <col min="7429" max="7429" width="13.42578125" style="28" customWidth="1"/>
    <col min="7430" max="7430" width="13.85546875" style="28" customWidth="1"/>
    <col min="7431" max="7435" width="16.5703125" style="28" customWidth="1"/>
    <col min="7436" max="7436" width="20.5703125" style="28" customWidth="1"/>
    <col min="7437" max="7437" width="21.140625" style="28" customWidth="1"/>
    <col min="7438" max="7438" width="9.5703125" style="28" customWidth="1"/>
    <col min="7439" max="7439" width="0.42578125" style="28" customWidth="1"/>
    <col min="7440" max="7446" width="6.42578125" style="28" customWidth="1"/>
    <col min="7447" max="7675" width="11.42578125" style="28"/>
    <col min="7676" max="7676" width="1" style="28" customWidth="1"/>
    <col min="7677" max="7677" width="4.28515625" style="28" customWidth="1"/>
    <col min="7678" max="7678" width="34.7109375" style="28" customWidth="1"/>
    <col min="7679" max="7679" width="0" style="28" hidden="1" customWidth="1"/>
    <col min="7680" max="7680" width="20" style="28" customWidth="1"/>
    <col min="7681" max="7681" width="20.85546875" style="28" customWidth="1"/>
    <col min="7682" max="7682" width="25" style="28" customWidth="1"/>
    <col min="7683" max="7683" width="18.7109375" style="28" customWidth="1"/>
    <col min="7684" max="7684" width="29.7109375" style="28" customWidth="1"/>
    <col min="7685" max="7685" width="13.42578125" style="28" customWidth="1"/>
    <col min="7686" max="7686" width="13.85546875" style="28" customWidth="1"/>
    <col min="7687" max="7691" width="16.5703125" style="28" customWidth="1"/>
    <col min="7692" max="7692" width="20.5703125" style="28" customWidth="1"/>
    <col min="7693" max="7693" width="21.140625" style="28" customWidth="1"/>
    <col min="7694" max="7694" width="9.5703125" style="28" customWidth="1"/>
    <col min="7695" max="7695" width="0.42578125" style="28" customWidth="1"/>
    <col min="7696" max="7702" width="6.42578125" style="28" customWidth="1"/>
    <col min="7703" max="7931" width="11.42578125" style="28"/>
    <col min="7932" max="7932" width="1" style="28" customWidth="1"/>
    <col min="7933" max="7933" width="4.28515625" style="28" customWidth="1"/>
    <col min="7934" max="7934" width="34.7109375" style="28" customWidth="1"/>
    <col min="7935" max="7935" width="0" style="28" hidden="1" customWidth="1"/>
    <col min="7936" max="7936" width="20" style="28" customWidth="1"/>
    <col min="7937" max="7937" width="20.85546875" style="28" customWidth="1"/>
    <col min="7938" max="7938" width="25" style="28" customWidth="1"/>
    <col min="7939" max="7939" width="18.7109375" style="28" customWidth="1"/>
    <col min="7940" max="7940" width="29.7109375" style="28" customWidth="1"/>
    <col min="7941" max="7941" width="13.42578125" style="28" customWidth="1"/>
    <col min="7942" max="7942" width="13.85546875" style="28" customWidth="1"/>
    <col min="7943" max="7947" width="16.5703125" style="28" customWidth="1"/>
    <col min="7948" max="7948" width="20.5703125" style="28" customWidth="1"/>
    <col min="7949" max="7949" width="21.140625" style="28" customWidth="1"/>
    <col min="7950" max="7950" width="9.5703125" style="28" customWidth="1"/>
    <col min="7951" max="7951" width="0.42578125" style="28" customWidth="1"/>
    <col min="7952" max="7958" width="6.42578125" style="28" customWidth="1"/>
    <col min="7959" max="8187" width="11.42578125" style="28"/>
    <col min="8188" max="8188" width="1" style="28" customWidth="1"/>
    <col min="8189" max="8189" width="4.28515625" style="28" customWidth="1"/>
    <col min="8190" max="8190" width="34.7109375" style="28" customWidth="1"/>
    <col min="8191" max="8191" width="0" style="28" hidden="1" customWidth="1"/>
    <col min="8192" max="8192" width="20" style="28" customWidth="1"/>
    <col min="8193" max="8193" width="20.85546875" style="28" customWidth="1"/>
    <col min="8194" max="8194" width="25" style="28" customWidth="1"/>
    <col min="8195" max="8195" width="18.7109375" style="28" customWidth="1"/>
    <col min="8196" max="8196" width="29.7109375" style="28" customWidth="1"/>
    <col min="8197" max="8197" width="13.42578125" style="28" customWidth="1"/>
    <col min="8198" max="8198" width="13.85546875" style="28" customWidth="1"/>
    <col min="8199" max="8203" width="16.5703125" style="28" customWidth="1"/>
    <col min="8204" max="8204" width="20.5703125" style="28" customWidth="1"/>
    <col min="8205" max="8205" width="21.140625" style="28" customWidth="1"/>
    <col min="8206" max="8206" width="9.5703125" style="28" customWidth="1"/>
    <col min="8207" max="8207" width="0.42578125" style="28" customWidth="1"/>
    <col min="8208" max="8214" width="6.42578125" style="28" customWidth="1"/>
    <col min="8215" max="8443" width="11.42578125" style="28"/>
    <col min="8444" max="8444" width="1" style="28" customWidth="1"/>
    <col min="8445" max="8445" width="4.28515625" style="28" customWidth="1"/>
    <col min="8446" max="8446" width="34.7109375" style="28" customWidth="1"/>
    <col min="8447" max="8447" width="0" style="28" hidden="1" customWidth="1"/>
    <col min="8448" max="8448" width="20" style="28" customWidth="1"/>
    <col min="8449" max="8449" width="20.85546875" style="28" customWidth="1"/>
    <col min="8450" max="8450" width="25" style="28" customWidth="1"/>
    <col min="8451" max="8451" width="18.7109375" style="28" customWidth="1"/>
    <col min="8452" max="8452" width="29.7109375" style="28" customWidth="1"/>
    <col min="8453" max="8453" width="13.42578125" style="28" customWidth="1"/>
    <col min="8454" max="8454" width="13.85546875" style="28" customWidth="1"/>
    <col min="8455" max="8459" width="16.5703125" style="28" customWidth="1"/>
    <col min="8460" max="8460" width="20.5703125" style="28" customWidth="1"/>
    <col min="8461" max="8461" width="21.140625" style="28" customWidth="1"/>
    <col min="8462" max="8462" width="9.5703125" style="28" customWidth="1"/>
    <col min="8463" max="8463" width="0.42578125" style="28" customWidth="1"/>
    <col min="8464" max="8470" width="6.42578125" style="28" customWidth="1"/>
    <col min="8471" max="8699" width="11.42578125" style="28"/>
    <col min="8700" max="8700" width="1" style="28" customWidth="1"/>
    <col min="8701" max="8701" width="4.28515625" style="28" customWidth="1"/>
    <col min="8702" max="8702" width="34.7109375" style="28" customWidth="1"/>
    <col min="8703" max="8703" width="0" style="28" hidden="1" customWidth="1"/>
    <col min="8704" max="8704" width="20" style="28" customWidth="1"/>
    <col min="8705" max="8705" width="20.85546875" style="28" customWidth="1"/>
    <col min="8706" max="8706" width="25" style="28" customWidth="1"/>
    <col min="8707" max="8707" width="18.7109375" style="28" customWidth="1"/>
    <col min="8708" max="8708" width="29.7109375" style="28" customWidth="1"/>
    <col min="8709" max="8709" width="13.42578125" style="28" customWidth="1"/>
    <col min="8710" max="8710" width="13.85546875" style="28" customWidth="1"/>
    <col min="8711" max="8715" width="16.5703125" style="28" customWidth="1"/>
    <col min="8716" max="8716" width="20.5703125" style="28" customWidth="1"/>
    <col min="8717" max="8717" width="21.140625" style="28" customWidth="1"/>
    <col min="8718" max="8718" width="9.5703125" style="28" customWidth="1"/>
    <col min="8719" max="8719" width="0.42578125" style="28" customWidth="1"/>
    <col min="8720" max="8726" width="6.42578125" style="28" customWidth="1"/>
    <col min="8727" max="8955" width="11.42578125" style="28"/>
    <col min="8956" max="8956" width="1" style="28" customWidth="1"/>
    <col min="8957" max="8957" width="4.28515625" style="28" customWidth="1"/>
    <col min="8958" max="8958" width="34.7109375" style="28" customWidth="1"/>
    <col min="8959" max="8959" width="0" style="28" hidden="1" customWidth="1"/>
    <col min="8960" max="8960" width="20" style="28" customWidth="1"/>
    <col min="8961" max="8961" width="20.85546875" style="28" customWidth="1"/>
    <col min="8962" max="8962" width="25" style="28" customWidth="1"/>
    <col min="8963" max="8963" width="18.7109375" style="28" customWidth="1"/>
    <col min="8964" max="8964" width="29.7109375" style="28" customWidth="1"/>
    <col min="8965" max="8965" width="13.42578125" style="28" customWidth="1"/>
    <col min="8966" max="8966" width="13.85546875" style="28" customWidth="1"/>
    <col min="8967" max="8971" width="16.5703125" style="28" customWidth="1"/>
    <col min="8972" max="8972" width="20.5703125" style="28" customWidth="1"/>
    <col min="8973" max="8973" width="21.140625" style="28" customWidth="1"/>
    <col min="8974" max="8974" width="9.5703125" style="28" customWidth="1"/>
    <col min="8975" max="8975" width="0.42578125" style="28" customWidth="1"/>
    <col min="8976" max="8982" width="6.42578125" style="28" customWidth="1"/>
    <col min="8983" max="9211" width="11.42578125" style="28"/>
    <col min="9212" max="9212" width="1" style="28" customWidth="1"/>
    <col min="9213" max="9213" width="4.28515625" style="28" customWidth="1"/>
    <col min="9214" max="9214" width="34.7109375" style="28" customWidth="1"/>
    <col min="9215" max="9215" width="0" style="28" hidden="1" customWidth="1"/>
    <col min="9216" max="9216" width="20" style="28" customWidth="1"/>
    <col min="9217" max="9217" width="20.85546875" style="28" customWidth="1"/>
    <col min="9218" max="9218" width="25" style="28" customWidth="1"/>
    <col min="9219" max="9219" width="18.7109375" style="28" customWidth="1"/>
    <col min="9220" max="9220" width="29.7109375" style="28" customWidth="1"/>
    <col min="9221" max="9221" width="13.42578125" style="28" customWidth="1"/>
    <col min="9222" max="9222" width="13.85546875" style="28" customWidth="1"/>
    <col min="9223" max="9227" width="16.5703125" style="28" customWidth="1"/>
    <col min="9228" max="9228" width="20.5703125" style="28" customWidth="1"/>
    <col min="9229" max="9229" width="21.140625" style="28" customWidth="1"/>
    <col min="9230" max="9230" width="9.5703125" style="28" customWidth="1"/>
    <col min="9231" max="9231" width="0.42578125" style="28" customWidth="1"/>
    <col min="9232" max="9238" width="6.42578125" style="28" customWidth="1"/>
    <col min="9239" max="9467" width="11.42578125" style="28"/>
    <col min="9468" max="9468" width="1" style="28" customWidth="1"/>
    <col min="9469" max="9469" width="4.28515625" style="28" customWidth="1"/>
    <col min="9470" max="9470" width="34.7109375" style="28" customWidth="1"/>
    <col min="9471" max="9471" width="0" style="28" hidden="1" customWidth="1"/>
    <col min="9472" max="9472" width="20" style="28" customWidth="1"/>
    <col min="9473" max="9473" width="20.85546875" style="28" customWidth="1"/>
    <col min="9474" max="9474" width="25" style="28" customWidth="1"/>
    <col min="9475" max="9475" width="18.7109375" style="28" customWidth="1"/>
    <col min="9476" max="9476" width="29.7109375" style="28" customWidth="1"/>
    <col min="9477" max="9477" width="13.42578125" style="28" customWidth="1"/>
    <col min="9478" max="9478" width="13.85546875" style="28" customWidth="1"/>
    <col min="9479" max="9483" width="16.5703125" style="28" customWidth="1"/>
    <col min="9484" max="9484" width="20.5703125" style="28" customWidth="1"/>
    <col min="9485" max="9485" width="21.140625" style="28" customWidth="1"/>
    <col min="9486" max="9486" width="9.5703125" style="28" customWidth="1"/>
    <col min="9487" max="9487" width="0.42578125" style="28" customWidth="1"/>
    <col min="9488" max="9494" width="6.42578125" style="28" customWidth="1"/>
    <col min="9495" max="9723" width="11.42578125" style="28"/>
    <col min="9724" max="9724" width="1" style="28" customWidth="1"/>
    <col min="9725" max="9725" width="4.28515625" style="28" customWidth="1"/>
    <col min="9726" max="9726" width="34.7109375" style="28" customWidth="1"/>
    <col min="9727" max="9727" width="0" style="28" hidden="1" customWidth="1"/>
    <col min="9728" max="9728" width="20" style="28" customWidth="1"/>
    <col min="9729" max="9729" width="20.85546875" style="28" customWidth="1"/>
    <col min="9730" max="9730" width="25" style="28" customWidth="1"/>
    <col min="9731" max="9731" width="18.7109375" style="28" customWidth="1"/>
    <col min="9732" max="9732" width="29.7109375" style="28" customWidth="1"/>
    <col min="9733" max="9733" width="13.42578125" style="28" customWidth="1"/>
    <col min="9734" max="9734" width="13.85546875" style="28" customWidth="1"/>
    <col min="9735" max="9739" width="16.5703125" style="28" customWidth="1"/>
    <col min="9740" max="9740" width="20.5703125" style="28" customWidth="1"/>
    <col min="9741" max="9741" width="21.140625" style="28" customWidth="1"/>
    <col min="9742" max="9742" width="9.5703125" style="28" customWidth="1"/>
    <col min="9743" max="9743" width="0.42578125" style="28" customWidth="1"/>
    <col min="9744" max="9750" width="6.42578125" style="28" customWidth="1"/>
    <col min="9751" max="9979" width="11.42578125" style="28"/>
    <col min="9980" max="9980" width="1" style="28" customWidth="1"/>
    <col min="9981" max="9981" width="4.28515625" style="28" customWidth="1"/>
    <col min="9982" max="9982" width="34.7109375" style="28" customWidth="1"/>
    <col min="9983" max="9983" width="0" style="28" hidden="1" customWidth="1"/>
    <col min="9984" max="9984" width="20" style="28" customWidth="1"/>
    <col min="9985" max="9985" width="20.85546875" style="28" customWidth="1"/>
    <col min="9986" max="9986" width="25" style="28" customWidth="1"/>
    <col min="9987" max="9987" width="18.7109375" style="28" customWidth="1"/>
    <col min="9988" max="9988" width="29.7109375" style="28" customWidth="1"/>
    <col min="9989" max="9989" width="13.42578125" style="28" customWidth="1"/>
    <col min="9990" max="9990" width="13.85546875" style="28" customWidth="1"/>
    <col min="9991" max="9995" width="16.5703125" style="28" customWidth="1"/>
    <col min="9996" max="9996" width="20.5703125" style="28" customWidth="1"/>
    <col min="9997" max="9997" width="21.140625" style="28" customWidth="1"/>
    <col min="9998" max="9998" width="9.5703125" style="28" customWidth="1"/>
    <col min="9999" max="9999" width="0.42578125" style="28" customWidth="1"/>
    <col min="10000" max="10006" width="6.42578125" style="28" customWidth="1"/>
    <col min="10007" max="10235" width="11.42578125" style="28"/>
    <col min="10236" max="10236" width="1" style="28" customWidth="1"/>
    <col min="10237" max="10237" width="4.28515625" style="28" customWidth="1"/>
    <col min="10238" max="10238" width="34.7109375" style="28" customWidth="1"/>
    <col min="10239" max="10239" width="0" style="28" hidden="1" customWidth="1"/>
    <col min="10240" max="10240" width="20" style="28" customWidth="1"/>
    <col min="10241" max="10241" width="20.85546875" style="28" customWidth="1"/>
    <col min="10242" max="10242" width="25" style="28" customWidth="1"/>
    <col min="10243" max="10243" width="18.7109375" style="28" customWidth="1"/>
    <col min="10244" max="10244" width="29.7109375" style="28" customWidth="1"/>
    <col min="10245" max="10245" width="13.42578125" style="28" customWidth="1"/>
    <col min="10246" max="10246" width="13.85546875" style="28" customWidth="1"/>
    <col min="10247" max="10251" width="16.5703125" style="28" customWidth="1"/>
    <col min="10252" max="10252" width="20.5703125" style="28" customWidth="1"/>
    <col min="10253" max="10253" width="21.140625" style="28" customWidth="1"/>
    <col min="10254" max="10254" width="9.5703125" style="28" customWidth="1"/>
    <col min="10255" max="10255" width="0.42578125" style="28" customWidth="1"/>
    <col min="10256" max="10262" width="6.42578125" style="28" customWidth="1"/>
    <col min="10263" max="10491" width="11.42578125" style="28"/>
    <col min="10492" max="10492" width="1" style="28" customWidth="1"/>
    <col min="10493" max="10493" width="4.28515625" style="28" customWidth="1"/>
    <col min="10494" max="10494" width="34.7109375" style="28" customWidth="1"/>
    <col min="10495" max="10495" width="0" style="28" hidden="1" customWidth="1"/>
    <col min="10496" max="10496" width="20" style="28" customWidth="1"/>
    <col min="10497" max="10497" width="20.85546875" style="28" customWidth="1"/>
    <col min="10498" max="10498" width="25" style="28" customWidth="1"/>
    <col min="10499" max="10499" width="18.7109375" style="28" customWidth="1"/>
    <col min="10500" max="10500" width="29.7109375" style="28" customWidth="1"/>
    <col min="10501" max="10501" width="13.42578125" style="28" customWidth="1"/>
    <col min="10502" max="10502" width="13.85546875" style="28" customWidth="1"/>
    <col min="10503" max="10507" width="16.5703125" style="28" customWidth="1"/>
    <col min="10508" max="10508" width="20.5703125" style="28" customWidth="1"/>
    <col min="10509" max="10509" width="21.140625" style="28" customWidth="1"/>
    <col min="10510" max="10510" width="9.5703125" style="28" customWidth="1"/>
    <col min="10511" max="10511" width="0.42578125" style="28" customWidth="1"/>
    <col min="10512" max="10518" width="6.42578125" style="28" customWidth="1"/>
    <col min="10519" max="10747" width="11.42578125" style="28"/>
    <col min="10748" max="10748" width="1" style="28" customWidth="1"/>
    <col min="10749" max="10749" width="4.28515625" style="28" customWidth="1"/>
    <col min="10750" max="10750" width="34.7109375" style="28" customWidth="1"/>
    <col min="10751" max="10751" width="0" style="28" hidden="1" customWidth="1"/>
    <col min="10752" max="10752" width="20" style="28" customWidth="1"/>
    <col min="10753" max="10753" width="20.85546875" style="28" customWidth="1"/>
    <col min="10754" max="10754" width="25" style="28" customWidth="1"/>
    <col min="10755" max="10755" width="18.7109375" style="28" customWidth="1"/>
    <col min="10756" max="10756" width="29.7109375" style="28" customWidth="1"/>
    <col min="10757" max="10757" width="13.42578125" style="28" customWidth="1"/>
    <col min="10758" max="10758" width="13.85546875" style="28" customWidth="1"/>
    <col min="10759" max="10763" width="16.5703125" style="28" customWidth="1"/>
    <col min="10764" max="10764" width="20.5703125" style="28" customWidth="1"/>
    <col min="10765" max="10765" width="21.140625" style="28" customWidth="1"/>
    <col min="10766" max="10766" width="9.5703125" style="28" customWidth="1"/>
    <col min="10767" max="10767" width="0.42578125" style="28" customWidth="1"/>
    <col min="10768" max="10774" width="6.42578125" style="28" customWidth="1"/>
    <col min="10775" max="11003" width="11.42578125" style="28"/>
    <col min="11004" max="11004" width="1" style="28" customWidth="1"/>
    <col min="11005" max="11005" width="4.28515625" style="28" customWidth="1"/>
    <col min="11006" max="11006" width="34.7109375" style="28" customWidth="1"/>
    <col min="11007" max="11007" width="0" style="28" hidden="1" customWidth="1"/>
    <col min="11008" max="11008" width="20" style="28" customWidth="1"/>
    <col min="11009" max="11009" width="20.85546875" style="28" customWidth="1"/>
    <col min="11010" max="11010" width="25" style="28" customWidth="1"/>
    <col min="11011" max="11011" width="18.7109375" style="28" customWidth="1"/>
    <col min="11012" max="11012" width="29.7109375" style="28" customWidth="1"/>
    <col min="11013" max="11013" width="13.42578125" style="28" customWidth="1"/>
    <col min="11014" max="11014" width="13.85546875" style="28" customWidth="1"/>
    <col min="11015" max="11019" width="16.5703125" style="28" customWidth="1"/>
    <col min="11020" max="11020" width="20.5703125" style="28" customWidth="1"/>
    <col min="11021" max="11021" width="21.140625" style="28" customWidth="1"/>
    <col min="11022" max="11022" width="9.5703125" style="28" customWidth="1"/>
    <col min="11023" max="11023" width="0.42578125" style="28" customWidth="1"/>
    <col min="11024" max="11030" width="6.42578125" style="28" customWidth="1"/>
    <col min="11031" max="11259" width="11.42578125" style="28"/>
    <col min="11260" max="11260" width="1" style="28" customWidth="1"/>
    <col min="11261" max="11261" width="4.28515625" style="28" customWidth="1"/>
    <col min="11262" max="11262" width="34.7109375" style="28" customWidth="1"/>
    <col min="11263" max="11263" width="0" style="28" hidden="1" customWidth="1"/>
    <col min="11264" max="11264" width="20" style="28" customWidth="1"/>
    <col min="11265" max="11265" width="20.85546875" style="28" customWidth="1"/>
    <col min="11266" max="11266" width="25" style="28" customWidth="1"/>
    <col min="11267" max="11267" width="18.7109375" style="28" customWidth="1"/>
    <col min="11268" max="11268" width="29.7109375" style="28" customWidth="1"/>
    <col min="11269" max="11269" width="13.42578125" style="28" customWidth="1"/>
    <col min="11270" max="11270" width="13.85546875" style="28" customWidth="1"/>
    <col min="11271" max="11275" width="16.5703125" style="28" customWidth="1"/>
    <col min="11276" max="11276" width="20.5703125" style="28" customWidth="1"/>
    <col min="11277" max="11277" width="21.140625" style="28" customWidth="1"/>
    <col min="11278" max="11278" width="9.5703125" style="28" customWidth="1"/>
    <col min="11279" max="11279" width="0.42578125" style="28" customWidth="1"/>
    <col min="11280" max="11286" width="6.42578125" style="28" customWidth="1"/>
    <col min="11287" max="11515" width="11.42578125" style="28"/>
    <col min="11516" max="11516" width="1" style="28" customWidth="1"/>
    <col min="11517" max="11517" width="4.28515625" style="28" customWidth="1"/>
    <col min="11518" max="11518" width="34.7109375" style="28" customWidth="1"/>
    <col min="11519" max="11519" width="0" style="28" hidden="1" customWidth="1"/>
    <col min="11520" max="11520" width="20" style="28" customWidth="1"/>
    <col min="11521" max="11521" width="20.85546875" style="28" customWidth="1"/>
    <col min="11522" max="11522" width="25" style="28" customWidth="1"/>
    <col min="11523" max="11523" width="18.7109375" style="28" customWidth="1"/>
    <col min="11524" max="11524" width="29.7109375" style="28" customWidth="1"/>
    <col min="11525" max="11525" width="13.42578125" style="28" customWidth="1"/>
    <col min="11526" max="11526" width="13.85546875" style="28" customWidth="1"/>
    <col min="11527" max="11531" width="16.5703125" style="28" customWidth="1"/>
    <col min="11532" max="11532" width="20.5703125" style="28" customWidth="1"/>
    <col min="11533" max="11533" width="21.140625" style="28" customWidth="1"/>
    <col min="11534" max="11534" width="9.5703125" style="28" customWidth="1"/>
    <col min="11535" max="11535" width="0.42578125" style="28" customWidth="1"/>
    <col min="11536" max="11542" width="6.42578125" style="28" customWidth="1"/>
    <col min="11543" max="11771" width="11.42578125" style="28"/>
    <col min="11772" max="11772" width="1" style="28" customWidth="1"/>
    <col min="11773" max="11773" width="4.28515625" style="28" customWidth="1"/>
    <col min="11774" max="11774" width="34.7109375" style="28" customWidth="1"/>
    <col min="11775" max="11775" width="0" style="28" hidden="1" customWidth="1"/>
    <col min="11776" max="11776" width="20" style="28" customWidth="1"/>
    <col min="11777" max="11777" width="20.85546875" style="28" customWidth="1"/>
    <col min="11778" max="11778" width="25" style="28" customWidth="1"/>
    <col min="11779" max="11779" width="18.7109375" style="28" customWidth="1"/>
    <col min="11780" max="11780" width="29.7109375" style="28" customWidth="1"/>
    <col min="11781" max="11781" width="13.42578125" style="28" customWidth="1"/>
    <col min="11782" max="11782" width="13.85546875" style="28" customWidth="1"/>
    <col min="11783" max="11787" width="16.5703125" style="28" customWidth="1"/>
    <col min="11788" max="11788" width="20.5703125" style="28" customWidth="1"/>
    <col min="11789" max="11789" width="21.140625" style="28" customWidth="1"/>
    <col min="11790" max="11790" width="9.5703125" style="28" customWidth="1"/>
    <col min="11791" max="11791" width="0.42578125" style="28" customWidth="1"/>
    <col min="11792" max="11798" width="6.42578125" style="28" customWidth="1"/>
    <col min="11799" max="12027" width="11.42578125" style="28"/>
    <col min="12028" max="12028" width="1" style="28" customWidth="1"/>
    <col min="12029" max="12029" width="4.28515625" style="28" customWidth="1"/>
    <col min="12030" max="12030" width="34.7109375" style="28" customWidth="1"/>
    <col min="12031" max="12031" width="0" style="28" hidden="1" customWidth="1"/>
    <col min="12032" max="12032" width="20" style="28" customWidth="1"/>
    <col min="12033" max="12033" width="20.85546875" style="28" customWidth="1"/>
    <col min="12034" max="12034" width="25" style="28" customWidth="1"/>
    <col min="12035" max="12035" width="18.7109375" style="28" customWidth="1"/>
    <col min="12036" max="12036" width="29.7109375" style="28" customWidth="1"/>
    <col min="12037" max="12037" width="13.42578125" style="28" customWidth="1"/>
    <col min="12038" max="12038" width="13.85546875" style="28" customWidth="1"/>
    <col min="12039" max="12043" width="16.5703125" style="28" customWidth="1"/>
    <col min="12044" max="12044" width="20.5703125" style="28" customWidth="1"/>
    <col min="12045" max="12045" width="21.140625" style="28" customWidth="1"/>
    <col min="12046" max="12046" width="9.5703125" style="28" customWidth="1"/>
    <col min="12047" max="12047" width="0.42578125" style="28" customWidth="1"/>
    <col min="12048" max="12054" width="6.42578125" style="28" customWidth="1"/>
    <col min="12055" max="12283" width="11.42578125" style="28"/>
    <col min="12284" max="12284" width="1" style="28" customWidth="1"/>
    <col min="12285" max="12285" width="4.28515625" style="28" customWidth="1"/>
    <col min="12286" max="12286" width="34.7109375" style="28" customWidth="1"/>
    <col min="12287" max="12287" width="0" style="28" hidden="1" customWidth="1"/>
    <col min="12288" max="12288" width="20" style="28" customWidth="1"/>
    <col min="12289" max="12289" width="20.85546875" style="28" customWidth="1"/>
    <col min="12290" max="12290" width="25" style="28" customWidth="1"/>
    <col min="12291" max="12291" width="18.7109375" style="28" customWidth="1"/>
    <col min="12292" max="12292" width="29.7109375" style="28" customWidth="1"/>
    <col min="12293" max="12293" width="13.42578125" style="28" customWidth="1"/>
    <col min="12294" max="12294" width="13.85546875" style="28" customWidth="1"/>
    <col min="12295" max="12299" width="16.5703125" style="28" customWidth="1"/>
    <col min="12300" max="12300" width="20.5703125" style="28" customWidth="1"/>
    <col min="12301" max="12301" width="21.140625" style="28" customWidth="1"/>
    <col min="12302" max="12302" width="9.5703125" style="28" customWidth="1"/>
    <col min="12303" max="12303" width="0.42578125" style="28" customWidth="1"/>
    <col min="12304" max="12310" width="6.42578125" style="28" customWidth="1"/>
    <col min="12311" max="12539" width="11.42578125" style="28"/>
    <col min="12540" max="12540" width="1" style="28" customWidth="1"/>
    <col min="12541" max="12541" width="4.28515625" style="28" customWidth="1"/>
    <col min="12542" max="12542" width="34.7109375" style="28" customWidth="1"/>
    <col min="12543" max="12543" width="0" style="28" hidden="1" customWidth="1"/>
    <col min="12544" max="12544" width="20" style="28" customWidth="1"/>
    <col min="12545" max="12545" width="20.85546875" style="28" customWidth="1"/>
    <col min="12546" max="12546" width="25" style="28" customWidth="1"/>
    <col min="12547" max="12547" width="18.7109375" style="28" customWidth="1"/>
    <col min="12548" max="12548" width="29.7109375" style="28" customWidth="1"/>
    <col min="12549" max="12549" width="13.42578125" style="28" customWidth="1"/>
    <col min="12550" max="12550" width="13.85546875" style="28" customWidth="1"/>
    <col min="12551" max="12555" width="16.5703125" style="28" customWidth="1"/>
    <col min="12556" max="12556" width="20.5703125" style="28" customWidth="1"/>
    <col min="12557" max="12557" width="21.140625" style="28" customWidth="1"/>
    <col min="12558" max="12558" width="9.5703125" style="28" customWidth="1"/>
    <col min="12559" max="12559" width="0.42578125" style="28" customWidth="1"/>
    <col min="12560" max="12566" width="6.42578125" style="28" customWidth="1"/>
    <col min="12567" max="12795" width="11.42578125" style="28"/>
    <col min="12796" max="12796" width="1" style="28" customWidth="1"/>
    <col min="12797" max="12797" width="4.28515625" style="28" customWidth="1"/>
    <col min="12798" max="12798" width="34.7109375" style="28" customWidth="1"/>
    <col min="12799" max="12799" width="0" style="28" hidden="1" customWidth="1"/>
    <col min="12800" max="12800" width="20" style="28" customWidth="1"/>
    <col min="12801" max="12801" width="20.85546875" style="28" customWidth="1"/>
    <col min="12802" max="12802" width="25" style="28" customWidth="1"/>
    <col min="12803" max="12803" width="18.7109375" style="28" customWidth="1"/>
    <col min="12804" max="12804" width="29.7109375" style="28" customWidth="1"/>
    <col min="12805" max="12805" width="13.42578125" style="28" customWidth="1"/>
    <col min="12806" max="12806" width="13.85546875" style="28" customWidth="1"/>
    <col min="12807" max="12811" width="16.5703125" style="28" customWidth="1"/>
    <col min="12812" max="12812" width="20.5703125" style="28" customWidth="1"/>
    <col min="12813" max="12813" width="21.140625" style="28" customWidth="1"/>
    <col min="12814" max="12814" width="9.5703125" style="28" customWidth="1"/>
    <col min="12815" max="12815" width="0.42578125" style="28" customWidth="1"/>
    <col min="12816" max="12822" width="6.42578125" style="28" customWidth="1"/>
    <col min="12823" max="13051" width="11.42578125" style="28"/>
    <col min="13052" max="13052" width="1" style="28" customWidth="1"/>
    <col min="13053" max="13053" width="4.28515625" style="28" customWidth="1"/>
    <col min="13054" max="13054" width="34.7109375" style="28" customWidth="1"/>
    <col min="13055" max="13055" width="0" style="28" hidden="1" customWidth="1"/>
    <col min="13056" max="13056" width="20" style="28" customWidth="1"/>
    <col min="13057" max="13057" width="20.85546875" style="28" customWidth="1"/>
    <col min="13058" max="13058" width="25" style="28" customWidth="1"/>
    <col min="13059" max="13059" width="18.7109375" style="28" customWidth="1"/>
    <col min="13060" max="13060" width="29.7109375" style="28" customWidth="1"/>
    <col min="13061" max="13061" width="13.42578125" style="28" customWidth="1"/>
    <col min="13062" max="13062" width="13.85546875" style="28" customWidth="1"/>
    <col min="13063" max="13067" width="16.5703125" style="28" customWidth="1"/>
    <col min="13068" max="13068" width="20.5703125" style="28" customWidth="1"/>
    <col min="13069" max="13069" width="21.140625" style="28" customWidth="1"/>
    <col min="13070" max="13070" width="9.5703125" style="28" customWidth="1"/>
    <col min="13071" max="13071" width="0.42578125" style="28" customWidth="1"/>
    <col min="13072" max="13078" width="6.42578125" style="28" customWidth="1"/>
    <col min="13079" max="13307" width="11.42578125" style="28"/>
    <col min="13308" max="13308" width="1" style="28" customWidth="1"/>
    <col min="13309" max="13309" width="4.28515625" style="28" customWidth="1"/>
    <col min="13310" max="13310" width="34.7109375" style="28" customWidth="1"/>
    <col min="13311" max="13311" width="0" style="28" hidden="1" customWidth="1"/>
    <col min="13312" max="13312" width="20" style="28" customWidth="1"/>
    <col min="13313" max="13313" width="20.85546875" style="28" customWidth="1"/>
    <col min="13314" max="13314" width="25" style="28" customWidth="1"/>
    <col min="13315" max="13315" width="18.7109375" style="28" customWidth="1"/>
    <col min="13316" max="13316" width="29.7109375" style="28" customWidth="1"/>
    <col min="13317" max="13317" width="13.42578125" style="28" customWidth="1"/>
    <col min="13318" max="13318" width="13.85546875" style="28" customWidth="1"/>
    <col min="13319" max="13323" width="16.5703125" style="28" customWidth="1"/>
    <col min="13324" max="13324" width="20.5703125" style="28" customWidth="1"/>
    <col min="13325" max="13325" width="21.140625" style="28" customWidth="1"/>
    <col min="13326" max="13326" width="9.5703125" style="28" customWidth="1"/>
    <col min="13327" max="13327" width="0.42578125" style="28" customWidth="1"/>
    <col min="13328" max="13334" width="6.42578125" style="28" customWidth="1"/>
    <col min="13335" max="13563" width="11.42578125" style="28"/>
    <col min="13564" max="13564" width="1" style="28" customWidth="1"/>
    <col min="13565" max="13565" width="4.28515625" style="28" customWidth="1"/>
    <col min="13566" max="13566" width="34.7109375" style="28" customWidth="1"/>
    <col min="13567" max="13567" width="0" style="28" hidden="1" customWidth="1"/>
    <col min="13568" max="13568" width="20" style="28" customWidth="1"/>
    <col min="13569" max="13569" width="20.85546875" style="28" customWidth="1"/>
    <col min="13570" max="13570" width="25" style="28" customWidth="1"/>
    <col min="13571" max="13571" width="18.7109375" style="28" customWidth="1"/>
    <col min="13572" max="13572" width="29.7109375" style="28" customWidth="1"/>
    <col min="13573" max="13573" width="13.42578125" style="28" customWidth="1"/>
    <col min="13574" max="13574" width="13.85546875" style="28" customWidth="1"/>
    <col min="13575" max="13579" width="16.5703125" style="28" customWidth="1"/>
    <col min="13580" max="13580" width="20.5703125" style="28" customWidth="1"/>
    <col min="13581" max="13581" width="21.140625" style="28" customWidth="1"/>
    <col min="13582" max="13582" width="9.5703125" style="28" customWidth="1"/>
    <col min="13583" max="13583" width="0.42578125" style="28" customWidth="1"/>
    <col min="13584" max="13590" width="6.42578125" style="28" customWidth="1"/>
    <col min="13591" max="13819" width="11.42578125" style="28"/>
    <col min="13820" max="13820" width="1" style="28" customWidth="1"/>
    <col min="13821" max="13821" width="4.28515625" style="28" customWidth="1"/>
    <col min="13822" max="13822" width="34.7109375" style="28" customWidth="1"/>
    <col min="13823" max="13823" width="0" style="28" hidden="1" customWidth="1"/>
    <col min="13824" max="13824" width="20" style="28" customWidth="1"/>
    <col min="13825" max="13825" width="20.85546875" style="28" customWidth="1"/>
    <col min="13826" max="13826" width="25" style="28" customWidth="1"/>
    <col min="13827" max="13827" width="18.7109375" style="28" customWidth="1"/>
    <col min="13828" max="13828" width="29.7109375" style="28" customWidth="1"/>
    <col min="13829" max="13829" width="13.42578125" style="28" customWidth="1"/>
    <col min="13830" max="13830" width="13.85546875" style="28" customWidth="1"/>
    <col min="13831" max="13835" width="16.5703125" style="28" customWidth="1"/>
    <col min="13836" max="13836" width="20.5703125" style="28" customWidth="1"/>
    <col min="13837" max="13837" width="21.140625" style="28" customWidth="1"/>
    <col min="13838" max="13838" width="9.5703125" style="28" customWidth="1"/>
    <col min="13839" max="13839" width="0.42578125" style="28" customWidth="1"/>
    <col min="13840" max="13846" width="6.42578125" style="28" customWidth="1"/>
    <col min="13847" max="14075" width="11.42578125" style="28"/>
    <col min="14076" max="14076" width="1" style="28" customWidth="1"/>
    <col min="14077" max="14077" width="4.28515625" style="28" customWidth="1"/>
    <col min="14078" max="14078" width="34.7109375" style="28" customWidth="1"/>
    <col min="14079" max="14079" width="0" style="28" hidden="1" customWidth="1"/>
    <col min="14080" max="14080" width="20" style="28" customWidth="1"/>
    <col min="14081" max="14081" width="20.85546875" style="28" customWidth="1"/>
    <col min="14082" max="14082" width="25" style="28" customWidth="1"/>
    <col min="14083" max="14083" width="18.7109375" style="28" customWidth="1"/>
    <col min="14084" max="14084" width="29.7109375" style="28" customWidth="1"/>
    <col min="14085" max="14085" width="13.42578125" style="28" customWidth="1"/>
    <col min="14086" max="14086" width="13.85546875" style="28" customWidth="1"/>
    <col min="14087" max="14091" width="16.5703125" style="28" customWidth="1"/>
    <col min="14092" max="14092" width="20.5703125" style="28" customWidth="1"/>
    <col min="14093" max="14093" width="21.140625" style="28" customWidth="1"/>
    <col min="14094" max="14094" width="9.5703125" style="28" customWidth="1"/>
    <col min="14095" max="14095" width="0.42578125" style="28" customWidth="1"/>
    <col min="14096" max="14102" width="6.42578125" style="28" customWidth="1"/>
    <col min="14103" max="14331" width="11.42578125" style="28"/>
    <col min="14332" max="14332" width="1" style="28" customWidth="1"/>
    <col min="14333" max="14333" width="4.28515625" style="28" customWidth="1"/>
    <col min="14334" max="14334" width="34.7109375" style="28" customWidth="1"/>
    <col min="14335" max="14335" width="0" style="28" hidden="1" customWidth="1"/>
    <col min="14336" max="14336" width="20" style="28" customWidth="1"/>
    <col min="14337" max="14337" width="20.85546875" style="28" customWidth="1"/>
    <col min="14338" max="14338" width="25" style="28" customWidth="1"/>
    <col min="14339" max="14339" width="18.7109375" style="28" customWidth="1"/>
    <col min="14340" max="14340" width="29.7109375" style="28" customWidth="1"/>
    <col min="14341" max="14341" width="13.42578125" style="28" customWidth="1"/>
    <col min="14342" max="14342" width="13.85546875" style="28" customWidth="1"/>
    <col min="14343" max="14347" width="16.5703125" style="28" customWidth="1"/>
    <col min="14348" max="14348" width="20.5703125" style="28" customWidth="1"/>
    <col min="14349" max="14349" width="21.140625" style="28" customWidth="1"/>
    <col min="14350" max="14350" width="9.5703125" style="28" customWidth="1"/>
    <col min="14351" max="14351" width="0.42578125" style="28" customWidth="1"/>
    <col min="14352" max="14358" width="6.42578125" style="28" customWidth="1"/>
    <col min="14359" max="14587" width="11.42578125" style="28"/>
    <col min="14588" max="14588" width="1" style="28" customWidth="1"/>
    <col min="14589" max="14589" width="4.28515625" style="28" customWidth="1"/>
    <col min="14590" max="14590" width="34.7109375" style="28" customWidth="1"/>
    <col min="14591" max="14591" width="0" style="28" hidden="1" customWidth="1"/>
    <col min="14592" max="14592" width="20" style="28" customWidth="1"/>
    <col min="14593" max="14593" width="20.85546875" style="28" customWidth="1"/>
    <col min="14594" max="14594" width="25" style="28" customWidth="1"/>
    <col min="14595" max="14595" width="18.7109375" style="28" customWidth="1"/>
    <col min="14596" max="14596" width="29.7109375" style="28" customWidth="1"/>
    <col min="14597" max="14597" width="13.42578125" style="28" customWidth="1"/>
    <col min="14598" max="14598" width="13.85546875" style="28" customWidth="1"/>
    <col min="14599" max="14603" width="16.5703125" style="28" customWidth="1"/>
    <col min="14604" max="14604" width="20.5703125" style="28" customWidth="1"/>
    <col min="14605" max="14605" width="21.140625" style="28" customWidth="1"/>
    <col min="14606" max="14606" width="9.5703125" style="28" customWidth="1"/>
    <col min="14607" max="14607" width="0.42578125" style="28" customWidth="1"/>
    <col min="14608" max="14614" width="6.42578125" style="28" customWidth="1"/>
    <col min="14615" max="14843" width="11.42578125" style="28"/>
    <col min="14844" max="14844" width="1" style="28" customWidth="1"/>
    <col min="14845" max="14845" width="4.28515625" style="28" customWidth="1"/>
    <col min="14846" max="14846" width="34.7109375" style="28" customWidth="1"/>
    <col min="14847" max="14847" width="0" style="28" hidden="1" customWidth="1"/>
    <col min="14848" max="14848" width="20" style="28" customWidth="1"/>
    <col min="14849" max="14849" width="20.85546875" style="28" customWidth="1"/>
    <col min="14850" max="14850" width="25" style="28" customWidth="1"/>
    <col min="14851" max="14851" width="18.7109375" style="28" customWidth="1"/>
    <col min="14852" max="14852" width="29.7109375" style="28" customWidth="1"/>
    <col min="14853" max="14853" width="13.42578125" style="28" customWidth="1"/>
    <col min="14854" max="14854" width="13.85546875" style="28" customWidth="1"/>
    <col min="14855" max="14859" width="16.5703125" style="28" customWidth="1"/>
    <col min="14860" max="14860" width="20.5703125" style="28" customWidth="1"/>
    <col min="14861" max="14861" width="21.140625" style="28" customWidth="1"/>
    <col min="14862" max="14862" width="9.5703125" style="28" customWidth="1"/>
    <col min="14863" max="14863" width="0.42578125" style="28" customWidth="1"/>
    <col min="14864" max="14870" width="6.42578125" style="28" customWidth="1"/>
    <col min="14871" max="15099" width="11.42578125" style="28"/>
    <col min="15100" max="15100" width="1" style="28" customWidth="1"/>
    <col min="15101" max="15101" width="4.28515625" style="28" customWidth="1"/>
    <col min="15102" max="15102" width="34.7109375" style="28" customWidth="1"/>
    <col min="15103" max="15103" width="0" style="28" hidden="1" customWidth="1"/>
    <col min="15104" max="15104" width="20" style="28" customWidth="1"/>
    <col min="15105" max="15105" width="20.85546875" style="28" customWidth="1"/>
    <col min="15106" max="15106" width="25" style="28" customWidth="1"/>
    <col min="15107" max="15107" width="18.7109375" style="28" customWidth="1"/>
    <col min="15108" max="15108" width="29.7109375" style="28" customWidth="1"/>
    <col min="15109" max="15109" width="13.42578125" style="28" customWidth="1"/>
    <col min="15110" max="15110" width="13.85546875" style="28" customWidth="1"/>
    <col min="15111" max="15115" width="16.5703125" style="28" customWidth="1"/>
    <col min="15116" max="15116" width="20.5703125" style="28" customWidth="1"/>
    <col min="15117" max="15117" width="21.140625" style="28" customWidth="1"/>
    <col min="15118" max="15118" width="9.5703125" style="28" customWidth="1"/>
    <col min="15119" max="15119" width="0.42578125" style="28" customWidth="1"/>
    <col min="15120" max="15126" width="6.42578125" style="28" customWidth="1"/>
    <col min="15127" max="15355" width="11.42578125" style="28"/>
    <col min="15356" max="15356" width="1" style="28" customWidth="1"/>
    <col min="15357" max="15357" width="4.28515625" style="28" customWidth="1"/>
    <col min="15358" max="15358" width="34.7109375" style="28" customWidth="1"/>
    <col min="15359" max="15359" width="0" style="28" hidden="1" customWidth="1"/>
    <col min="15360" max="15360" width="20" style="28" customWidth="1"/>
    <col min="15361" max="15361" width="20.85546875" style="28" customWidth="1"/>
    <col min="15362" max="15362" width="25" style="28" customWidth="1"/>
    <col min="15363" max="15363" width="18.7109375" style="28" customWidth="1"/>
    <col min="15364" max="15364" width="29.7109375" style="28" customWidth="1"/>
    <col min="15365" max="15365" width="13.42578125" style="28" customWidth="1"/>
    <col min="15366" max="15366" width="13.85546875" style="28" customWidth="1"/>
    <col min="15367" max="15371" width="16.5703125" style="28" customWidth="1"/>
    <col min="15372" max="15372" width="20.5703125" style="28" customWidth="1"/>
    <col min="15373" max="15373" width="21.140625" style="28" customWidth="1"/>
    <col min="15374" max="15374" width="9.5703125" style="28" customWidth="1"/>
    <col min="15375" max="15375" width="0.42578125" style="28" customWidth="1"/>
    <col min="15376" max="15382" width="6.42578125" style="28" customWidth="1"/>
    <col min="15383" max="15611" width="11.42578125" style="28"/>
    <col min="15612" max="15612" width="1" style="28" customWidth="1"/>
    <col min="15613" max="15613" width="4.28515625" style="28" customWidth="1"/>
    <col min="15614" max="15614" width="34.7109375" style="28" customWidth="1"/>
    <col min="15615" max="15615" width="0" style="28" hidden="1" customWidth="1"/>
    <col min="15616" max="15616" width="20" style="28" customWidth="1"/>
    <col min="15617" max="15617" width="20.85546875" style="28" customWidth="1"/>
    <col min="15618" max="15618" width="25" style="28" customWidth="1"/>
    <col min="15619" max="15619" width="18.7109375" style="28" customWidth="1"/>
    <col min="15620" max="15620" width="29.7109375" style="28" customWidth="1"/>
    <col min="15621" max="15621" width="13.42578125" style="28" customWidth="1"/>
    <col min="15622" max="15622" width="13.85546875" style="28" customWidth="1"/>
    <col min="15623" max="15627" width="16.5703125" style="28" customWidth="1"/>
    <col min="15628" max="15628" width="20.5703125" style="28" customWidth="1"/>
    <col min="15629" max="15629" width="21.140625" style="28" customWidth="1"/>
    <col min="15630" max="15630" width="9.5703125" style="28" customWidth="1"/>
    <col min="15631" max="15631" width="0.42578125" style="28" customWidth="1"/>
    <col min="15632" max="15638" width="6.42578125" style="28" customWidth="1"/>
    <col min="15639" max="15867" width="11.42578125" style="28"/>
    <col min="15868" max="15868" width="1" style="28" customWidth="1"/>
    <col min="15869" max="15869" width="4.28515625" style="28" customWidth="1"/>
    <col min="15870" max="15870" width="34.7109375" style="28" customWidth="1"/>
    <col min="15871" max="15871" width="0" style="28" hidden="1" customWidth="1"/>
    <col min="15872" max="15872" width="20" style="28" customWidth="1"/>
    <col min="15873" max="15873" width="20.85546875" style="28" customWidth="1"/>
    <col min="15874" max="15874" width="25" style="28" customWidth="1"/>
    <col min="15875" max="15875" width="18.7109375" style="28" customWidth="1"/>
    <col min="15876" max="15876" width="29.7109375" style="28" customWidth="1"/>
    <col min="15877" max="15877" width="13.42578125" style="28" customWidth="1"/>
    <col min="15878" max="15878" width="13.85546875" style="28" customWidth="1"/>
    <col min="15879" max="15883" width="16.5703125" style="28" customWidth="1"/>
    <col min="15884" max="15884" width="20.5703125" style="28" customWidth="1"/>
    <col min="15885" max="15885" width="21.140625" style="28" customWidth="1"/>
    <col min="15886" max="15886" width="9.5703125" style="28" customWidth="1"/>
    <col min="15887" max="15887" width="0.42578125" style="28" customWidth="1"/>
    <col min="15888" max="15894" width="6.42578125" style="28" customWidth="1"/>
    <col min="15895" max="16123" width="11.42578125" style="28"/>
    <col min="16124" max="16124" width="1" style="28" customWidth="1"/>
    <col min="16125" max="16125" width="4.28515625" style="28" customWidth="1"/>
    <col min="16126" max="16126" width="34.7109375" style="28" customWidth="1"/>
    <col min="16127" max="16127" width="0" style="28" hidden="1" customWidth="1"/>
    <col min="16128" max="16128" width="20" style="28" customWidth="1"/>
    <col min="16129" max="16129" width="20.85546875" style="28" customWidth="1"/>
    <col min="16130" max="16130" width="25" style="28" customWidth="1"/>
    <col min="16131" max="16131" width="18.7109375" style="28" customWidth="1"/>
    <col min="16132" max="16132" width="29.7109375" style="28" customWidth="1"/>
    <col min="16133" max="16133" width="13.42578125" style="28" customWidth="1"/>
    <col min="16134" max="16134" width="13.85546875" style="28" customWidth="1"/>
    <col min="16135" max="16139" width="16.5703125" style="28" customWidth="1"/>
    <col min="16140" max="16140" width="20.5703125" style="28" customWidth="1"/>
    <col min="16141" max="16141" width="21.140625" style="28" customWidth="1"/>
    <col min="16142" max="16142" width="9.5703125" style="28" customWidth="1"/>
    <col min="16143" max="16143" width="0.42578125" style="28" customWidth="1"/>
    <col min="16144" max="16150" width="6.42578125" style="28" customWidth="1"/>
    <col min="16151" max="16371" width="11.42578125" style="28"/>
    <col min="16372" max="16384" width="11.42578125" style="28" customWidth="1"/>
  </cols>
  <sheetData>
    <row r="2" spans="2:16">
      <c r="B2" s="1505" t="s">
        <v>0</v>
      </c>
      <c r="C2" s="1506"/>
      <c r="D2" s="1506"/>
      <c r="E2" s="1506"/>
      <c r="F2" s="1506"/>
      <c r="G2" s="1506"/>
      <c r="H2" s="1506"/>
      <c r="I2" s="1506"/>
      <c r="J2" s="1506"/>
      <c r="K2" s="1506"/>
      <c r="L2" s="1506"/>
      <c r="M2" s="1506"/>
      <c r="N2" s="1506"/>
      <c r="O2" s="1506"/>
      <c r="P2" s="1506"/>
    </row>
    <row r="4" spans="2:16">
      <c r="B4" s="1505" t="s">
        <v>1</v>
      </c>
      <c r="C4" s="1506"/>
      <c r="D4" s="1506"/>
      <c r="E4" s="1506"/>
      <c r="F4" s="1506"/>
      <c r="G4" s="1506"/>
      <c r="H4" s="1506"/>
      <c r="I4" s="1506"/>
      <c r="J4" s="1506"/>
      <c r="K4" s="1506"/>
      <c r="L4" s="1506"/>
      <c r="M4" s="1506"/>
      <c r="N4" s="1506"/>
      <c r="O4" s="1506"/>
      <c r="P4" s="1506"/>
    </row>
    <row r="5" spans="2:16" ht="15.75" thickBot="1"/>
    <row r="6" spans="2:16" ht="15.75" thickBot="1">
      <c r="B6" s="116" t="s">
        <v>2</v>
      </c>
      <c r="C6" s="1507" t="s">
        <v>5402</v>
      </c>
      <c r="D6" s="1507"/>
      <c r="E6" s="1507"/>
      <c r="F6" s="1507"/>
      <c r="G6" s="1507"/>
      <c r="H6" s="1507"/>
      <c r="I6" s="1507"/>
      <c r="J6" s="1507"/>
      <c r="K6" s="1507"/>
      <c r="L6" s="1507"/>
      <c r="M6" s="1507"/>
      <c r="N6" s="1508"/>
    </row>
    <row r="7" spans="2:16" ht="15.75" thickBot="1">
      <c r="B7" s="116" t="s">
        <v>4</v>
      </c>
      <c r="C7" s="1503" t="s">
        <v>5</v>
      </c>
      <c r="D7" s="1503"/>
      <c r="E7" s="1503"/>
      <c r="F7" s="1503"/>
      <c r="G7" s="1503"/>
      <c r="H7" s="1503"/>
      <c r="I7" s="1503"/>
      <c r="J7" s="1503"/>
      <c r="K7" s="1503"/>
      <c r="L7" s="1503"/>
      <c r="M7" s="1503"/>
      <c r="N7" s="1504"/>
    </row>
    <row r="8" spans="2:16" ht="15.75" thickBot="1">
      <c r="B8" s="116" t="s">
        <v>6</v>
      </c>
      <c r="C8" s="1503" t="s">
        <v>5</v>
      </c>
      <c r="D8" s="1503"/>
      <c r="E8" s="1503"/>
      <c r="F8" s="1503"/>
      <c r="G8" s="1503"/>
      <c r="H8" s="1503"/>
      <c r="I8" s="1503"/>
      <c r="J8" s="1503"/>
      <c r="K8" s="1503"/>
      <c r="L8" s="1503"/>
      <c r="M8" s="1503"/>
      <c r="N8" s="1504"/>
    </row>
    <row r="9" spans="2:16" ht="15.75" thickBot="1">
      <c r="B9" s="116" t="s">
        <v>7</v>
      </c>
      <c r="C9" s="1503" t="s">
        <v>5</v>
      </c>
      <c r="D9" s="1503"/>
      <c r="E9" s="1503"/>
      <c r="F9" s="1503"/>
      <c r="G9" s="1503"/>
      <c r="H9" s="1503"/>
      <c r="I9" s="1503"/>
      <c r="J9" s="1503"/>
      <c r="K9" s="1503"/>
      <c r="L9" s="1503"/>
      <c r="M9" s="1503"/>
      <c r="N9" s="1504"/>
    </row>
    <row r="10" spans="2:16" ht="15.75" thickBot="1">
      <c r="B10" s="116" t="s">
        <v>5403</v>
      </c>
      <c r="C10" s="1514">
        <v>14</v>
      </c>
      <c r="D10" s="1514"/>
      <c r="E10" s="1515"/>
      <c r="F10" s="32"/>
      <c r="G10" s="32"/>
      <c r="H10" s="32"/>
      <c r="I10" s="32"/>
      <c r="J10" s="32"/>
      <c r="K10" s="32"/>
      <c r="L10" s="32"/>
      <c r="M10" s="1267"/>
      <c r="N10" s="1268"/>
    </row>
    <row r="11" spans="2:16" ht="15.75" thickBot="1">
      <c r="B11" s="117" t="s">
        <v>8</v>
      </c>
      <c r="C11" s="1097">
        <v>41989</v>
      </c>
      <c r="D11" s="35"/>
      <c r="E11" s="1098"/>
      <c r="F11" s="35"/>
      <c r="G11" s="35"/>
      <c r="H11" s="35"/>
      <c r="I11" s="35"/>
      <c r="J11" s="35"/>
      <c r="K11" s="35"/>
      <c r="L11" s="35"/>
      <c r="M11" s="35"/>
      <c r="N11" s="37"/>
    </row>
    <row r="12" spans="2:16">
      <c r="B12" s="94"/>
      <c r="C12" s="1099"/>
      <c r="D12" s="96"/>
      <c r="E12" s="1100"/>
      <c r="F12" s="96"/>
      <c r="G12" s="96"/>
      <c r="H12" s="96"/>
      <c r="I12" s="39"/>
      <c r="J12" s="39"/>
      <c r="K12" s="39"/>
      <c r="L12" s="39"/>
      <c r="N12" s="96"/>
    </row>
    <row r="13" spans="2:16">
      <c r="I13" s="39"/>
      <c r="J13" s="39"/>
      <c r="K13" s="39"/>
      <c r="L13" s="39"/>
      <c r="N13" s="843"/>
    </row>
    <row r="14" spans="2:16">
      <c r="B14" s="1516" t="s">
        <v>9</v>
      </c>
      <c r="C14" s="1516"/>
      <c r="D14" s="1265" t="s">
        <v>10</v>
      </c>
      <c r="E14" s="1101" t="s">
        <v>11</v>
      </c>
      <c r="F14" s="1265" t="s">
        <v>12</v>
      </c>
      <c r="G14" s="148"/>
      <c r="I14" s="41"/>
      <c r="J14" s="41"/>
      <c r="K14" s="41"/>
      <c r="L14" s="41"/>
      <c r="M14" s="845"/>
      <c r="N14" s="843"/>
    </row>
    <row r="15" spans="2:16">
      <c r="B15" s="1516"/>
      <c r="C15" s="1516"/>
      <c r="D15" s="85">
        <v>14</v>
      </c>
      <c r="E15" s="513">
        <v>835312400</v>
      </c>
      <c r="F15" s="513">
        <v>400</v>
      </c>
      <c r="G15" s="150"/>
      <c r="I15" s="45"/>
      <c r="J15" s="45"/>
      <c r="K15" s="45"/>
      <c r="L15" s="45"/>
      <c r="M15" s="1102"/>
      <c r="N15" s="843"/>
    </row>
    <row r="16" spans="2:16" ht="15.75" thickBot="1">
      <c r="B16" s="1517" t="s">
        <v>13</v>
      </c>
      <c r="C16" s="1518"/>
      <c r="D16" s="1265"/>
      <c r="E16" s="515">
        <f>SUM(E15:E15)</f>
        <v>835312400</v>
      </c>
      <c r="F16" s="515">
        <f>SUM(F15:F15)</f>
        <v>400</v>
      </c>
      <c r="G16" s="150"/>
      <c r="H16" s="46"/>
      <c r="I16" s="39"/>
      <c r="J16" s="39"/>
      <c r="K16" s="39"/>
      <c r="L16" s="39"/>
      <c r="N16" s="847"/>
    </row>
    <row r="17" spans="1:14" ht="30.75" thickBot="1">
      <c r="A17" s="48"/>
      <c r="B17" s="49" t="s">
        <v>14</v>
      </c>
      <c r="C17" s="1103" t="s">
        <v>15</v>
      </c>
      <c r="E17" s="723"/>
      <c r="F17" s="41"/>
      <c r="G17" s="41"/>
      <c r="H17" s="41"/>
      <c r="I17" s="50"/>
      <c r="J17" s="50"/>
      <c r="K17" s="50"/>
      <c r="L17" s="50"/>
      <c r="M17" s="851"/>
    </row>
    <row r="18" spans="1:14" ht="15.75" thickBot="1">
      <c r="A18" s="51">
        <v>1</v>
      </c>
      <c r="C18" s="1104">
        <f>F16*80%</f>
        <v>320</v>
      </c>
      <c r="D18" s="224"/>
      <c r="E18" s="1105">
        <f>E16</f>
        <v>835312400</v>
      </c>
      <c r="F18" s="7"/>
      <c r="G18" s="7"/>
      <c r="H18" s="7"/>
      <c r="I18" s="53"/>
      <c r="J18" s="53"/>
      <c r="K18" s="53"/>
      <c r="L18" s="53"/>
      <c r="M18" s="854"/>
    </row>
    <row r="19" spans="1:14">
      <c r="A19" s="142"/>
      <c r="C19" s="1106"/>
      <c r="D19" s="45"/>
      <c r="E19" s="1107"/>
      <c r="F19" s="7"/>
      <c r="G19" s="7"/>
      <c r="H19" s="7"/>
      <c r="I19" s="53"/>
      <c r="J19" s="53"/>
      <c r="K19" s="53"/>
      <c r="L19" s="53"/>
      <c r="M19" s="854"/>
    </row>
    <row r="20" spans="1:14">
      <c r="A20" s="142"/>
      <c r="C20" s="1106"/>
      <c r="D20" s="45"/>
      <c r="E20" s="1107"/>
      <c r="F20" s="7"/>
      <c r="G20" s="7"/>
      <c r="H20" s="7"/>
      <c r="I20" s="53"/>
      <c r="J20" s="53"/>
      <c r="K20" s="53"/>
      <c r="L20" s="53"/>
      <c r="M20" s="854"/>
    </row>
    <row r="21" spans="1:14">
      <c r="A21" s="142"/>
      <c r="B21" s="8" t="s">
        <v>16</v>
      </c>
      <c r="C21" s="1108"/>
      <c r="D21" s="57"/>
      <c r="E21" s="1109"/>
      <c r="F21" s="57"/>
      <c r="G21" s="57"/>
      <c r="H21" s="57"/>
      <c r="I21" s="39"/>
      <c r="J21" s="39"/>
      <c r="K21" s="39"/>
      <c r="L21" s="39"/>
      <c r="N21" s="843"/>
    </row>
    <row r="22" spans="1:14">
      <c r="A22" s="142"/>
      <c r="B22" s="57"/>
      <c r="C22" s="1108"/>
      <c r="D22" s="57"/>
      <c r="E22" s="1109"/>
      <c r="F22" s="57"/>
      <c r="G22" s="57"/>
      <c r="H22" s="57"/>
      <c r="I22" s="39"/>
      <c r="J22" s="39"/>
      <c r="K22" s="39"/>
      <c r="L22" s="39"/>
      <c r="N22" s="843"/>
    </row>
    <row r="23" spans="1:14">
      <c r="A23" s="142"/>
      <c r="B23" s="1309" t="s">
        <v>17</v>
      </c>
      <c r="C23" s="1110" t="s">
        <v>18</v>
      </c>
      <c r="D23" s="1309" t="s">
        <v>19</v>
      </c>
      <c r="E23" s="1109"/>
      <c r="F23" s="57"/>
      <c r="G23" s="57"/>
      <c r="H23" s="57"/>
      <c r="I23" s="39"/>
      <c r="J23" s="39"/>
      <c r="K23" s="39"/>
      <c r="L23" s="39"/>
      <c r="N23" s="843"/>
    </row>
    <row r="24" spans="1:14">
      <c r="A24" s="142"/>
      <c r="B24" s="59" t="s">
        <v>20</v>
      </c>
      <c r="C24" s="1111" t="s">
        <v>21</v>
      </c>
      <c r="D24" s="59"/>
      <c r="E24" s="1109"/>
      <c r="F24" s="57"/>
      <c r="G24" s="57"/>
      <c r="H24" s="57"/>
      <c r="I24" s="39"/>
      <c r="J24" s="39"/>
      <c r="K24" s="39"/>
      <c r="L24" s="39"/>
      <c r="N24" s="843"/>
    </row>
    <row r="25" spans="1:14">
      <c r="A25" s="142"/>
      <c r="B25" s="59" t="s">
        <v>22</v>
      </c>
      <c r="C25" s="1111" t="s">
        <v>21</v>
      </c>
      <c r="D25" s="59"/>
      <c r="E25" s="1109"/>
      <c r="F25" s="57"/>
      <c r="G25" s="57"/>
      <c r="H25" s="57"/>
      <c r="I25" s="39"/>
      <c r="J25" s="39"/>
      <c r="K25" s="39"/>
      <c r="L25" s="39"/>
      <c r="N25" s="843"/>
    </row>
    <row r="26" spans="1:14">
      <c r="A26" s="142"/>
      <c r="B26" s="59" t="s">
        <v>23</v>
      </c>
      <c r="C26" s="1111" t="s">
        <v>21</v>
      </c>
      <c r="D26" s="59"/>
      <c r="E26" s="1109"/>
      <c r="F26" s="57"/>
      <c r="G26" s="57"/>
      <c r="H26" s="57"/>
      <c r="I26" s="39"/>
      <c r="J26" s="39"/>
      <c r="K26" s="39"/>
      <c r="L26" s="39"/>
      <c r="N26" s="843"/>
    </row>
    <row r="27" spans="1:14">
      <c r="A27" s="142"/>
      <c r="B27" s="59" t="s">
        <v>24</v>
      </c>
      <c r="C27" s="1112"/>
      <c r="D27" s="59" t="s">
        <v>21</v>
      </c>
      <c r="E27" s="1109"/>
      <c r="F27" s="57"/>
      <c r="G27" s="57"/>
      <c r="H27" s="57"/>
      <c r="I27" s="39"/>
      <c r="J27" s="39"/>
      <c r="K27" s="39"/>
      <c r="L27" s="39"/>
      <c r="N27" s="843"/>
    </row>
    <row r="28" spans="1:14">
      <c r="A28" s="142"/>
      <c r="B28" s="88" t="s">
        <v>25</v>
      </c>
      <c r="C28" s="1113" t="s">
        <v>21</v>
      </c>
      <c r="D28" s="74"/>
      <c r="E28" s="1109"/>
      <c r="F28" s="57"/>
      <c r="G28" s="57"/>
      <c r="H28" s="57"/>
      <c r="I28" s="39"/>
      <c r="J28" s="39"/>
      <c r="K28" s="39"/>
      <c r="L28" s="39"/>
      <c r="N28" s="843"/>
    </row>
    <row r="29" spans="1:14">
      <c r="A29" s="142"/>
      <c r="B29" s="57"/>
      <c r="C29" s="1108"/>
      <c r="D29" s="57"/>
      <c r="E29" s="1109"/>
      <c r="F29" s="57"/>
      <c r="G29" s="57"/>
      <c r="H29" s="57"/>
      <c r="I29" s="39"/>
      <c r="J29" s="39"/>
      <c r="K29" s="39"/>
      <c r="L29" s="39"/>
      <c r="N29" s="843"/>
    </row>
    <row r="30" spans="1:14">
      <c r="A30" s="142"/>
      <c r="B30" s="8" t="s">
        <v>26</v>
      </c>
      <c r="C30" s="1108"/>
      <c r="D30" s="57"/>
      <c r="E30" s="1109"/>
      <c r="F30" s="57"/>
      <c r="G30" s="57"/>
      <c r="H30" s="57"/>
      <c r="I30" s="39"/>
      <c r="J30" s="39"/>
      <c r="K30" s="39"/>
      <c r="L30" s="39"/>
      <c r="N30" s="843"/>
    </row>
    <row r="31" spans="1:14">
      <c r="A31" s="142"/>
      <c r="B31" s="57"/>
      <c r="C31" s="1108"/>
      <c r="D31" s="57"/>
      <c r="E31" s="1109"/>
      <c r="F31" s="57"/>
      <c r="G31" s="57"/>
      <c r="H31" s="57"/>
      <c r="I31" s="39"/>
      <c r="J31" s="39"/>
      <c r="K31" s="39"/>
      <c r="L31" s="39"/>
      <c r="N31" s="843"/>
    </row>
    <row r="32" spans="1:14">
      <c r="A32" s="142"/>
      <c r="B32" s="57"/>
      <c r="C32" s="1108"/>
      <c r="D32" s="57"/>
      <c r="E32" s="1109"/>
      <c r="F32" s="57"/>
      <c r="G32" s="57"/>
      <c r="H32" s="57"/>
      <c r="I32" s="39"/>
      <c r="J32" s="39"/>
      <c r="K32" s="39"/>
      <c r="L32" s="39"/>
      <c r="N32" s="843"/>
    </row>
    <row r="33" spans="1:26">
      <c r="A33" s="142"/>
      <c r="B33" s="1309" t="s">
        <v>17</v>
      </c>
      <c r="C33" s="1110" t="s">
        <v>27</v>
      </c>
      <c r="D33" s="1283" t="s">
        <v>28</v>
      </c>
      <c r="E33" s="1114" t="s">
        <v>29</v>
      </c>
      <c r="F33" s="57"/>
      <c r="G33" s="57"/>
      <c r="H33" s="57"/>
      <c r="I33" s="39"/>
      <c r="J33" s="39"/>
      <c r="K33" s="39"/>
      <c r="L33" s="39"/>
      <c r="N33" s="843"/>
    </row>
    <row r="34" spans="1:26" ht="30">
      <c r="A34" s="142"/>
      <c r="B34" s="1302" t="s">
        <v>30</v>
      </c>
      <c r="C34" s="1115">
        <v>40</v>
      </c>
      <c r="D34" s="1256">
        <f>+D115</f>
        <v>0</v>
      </c>
      <c r="E34" s="1858">
        <f>+D34+D35</f>
        <v>0</v>
      </c>
      <c r="F34" s="57"/>
      <c r="G34" s="57"/>
      <c r="H34" s="57"/>
      <c r="I34" s="39"/>
      <c r="J34" s="39"/>
      <c r="K34" s="39"/>
      <c r="L34" s="39"/>
      <c r="N34" s="843"/>
    </row>
    <row r="35" spans="1:26" ht="45">
      <c r="A35" s="142"/>
      <c r="B35" s="1302" t="s">
        <v>31</v>
      </c>
      <c r="C35" s="1115">
        <v>60</v>
      </c>
      <c r="D35" s="1256">
        <f>+D116</f>
        <v>0</v>
      </c>
      <c r="E35" s="2107"/>
      <c r="F35" s="57"/>
      <c r="G35" s="57"/>
      <c r="H35" s="57"/>
      <c r="I35" s="39"/>
      <c r="J35" s="39"/>
      <c r="K35" s="39"/>
      <c r="L35" s="39"/>
      <c r="N35" s="843"/>
    </row>
    <row r="36" spans="1:26">
      <c r="A36" s="142"/>
      <c r="C36" s="1106"/>
      <c r="D36" s="45"/>
      <c r="E36" s="1107"/>
      <c r="F36" s="7"/>
      <c r="G36" s="7"/>
      <c r="H36" s="7"/>
      <c r="I36" s="53"/>
      <c r="J36" s="53"/>
      <c r="K36" s="53"/>
      <c r="L36" s="53"/>
      <c r="M36" s="854"/>
    </row>
    <row r="37" spans="1:26" ht="15.75" thickBot="1">
      <c r="K37" s="865"/>
      <c r="M37" s="1882"/>
      <c r="N37" s="1882"/>
    </row>
    <row r="38" spans="1:26">
      <c r="B38" s="8" t="s">
        <v>32</v>
      </c>
      <c r="M38" s="866"/>
      <c r="N38" s="866"/>
    </row>
    <row r="39" spans="1:26" ht="15.75" thickBot="1">
      <c r="M39" s="866"/>
      <c r="N39" s="866"/>
    </row>
    <row r="40" spans="1:26" s="39" customFormat="1" ht="60">
      <c r="B40" s="11" t="s">
        <v>33</v>
      </c>
      <c r="C40" s="1116" t="s">
        <v>34</v>
      </c>
      <c r="D40" s="11" t="s">
        <v>35</v>
      </c>
      <c r="E40" s="1117" t="s">
        <v>36</v>
      </c>
      <c r="F40" s="11" t="s">
        <v>37</v>
      </c>
      <c r="G40" s="11" t="s">
        <v>38</v>
      </c>
      <c r="H40" s="11" t="s">
        <v>39</v>
      </c>
      <c r="I40" s="11" t="s">
        <v>40</v>
      </c>
      <c r="J40" s="11" t="s">
        <v>41</v>
      </c>
      <c r="K40" s="11" t="s">
        <v>42</v>
      </c>
      <c r="L40" s="11" t="s">
        <v>43</v>
      </c>
      <c r="M40" s="12" t="s">
        <v>44</v>
      </c>
      <c r="N40" s="11" t="s">
        <v>45</v>
      </c>
      <c r="O40" s="11" t="s">
        <v>46</v>
      </c>
      <c r="P40" s="13" t="s">
        <v>47</v>
      </c>
      <c r="Q40" s="13" t="s">
        <v>48</v>
      </c>
    </row>
    <row r="41" spans="1:26" s="1263" customFormat="1" ht="280.5" customHeight="1">
      <c r="A41" s="1311">
        <v>1</v>
      </c>
      <c r="B41" s="17" t="s">
        <v>5402</v>
      </c>
      <c r="C41" s="17" t="s">
        <v>5402</v>
      </c>
      <c r="D41" s="15" t="s">
        <v>5404</v>
      </c>
      <c r="E41" s="1118" t="s">
        <v>5405</v>
      </c>
      <c r="F41" s="1119" t="s">
        <v>18</v>
      </c>
      <c r="G41" s="873" t="s">
        <v>51</v>
      </c>
      <c r="H41" s="1120">
        <v>39821</v>
      </c>
      <c r="I41" s="1120">
        <v>40939</v>
      </c>
      <c r="J41" s="1119" t="s">
        <v>19</v>
      </c>
      <c r="K41" s="1119">
        <f>(DAYS360(H41,I41))/30</f>
        <v>36.766666666666666</v>
      </c>
      <c r="L41" s="1119">
        <v>0</v>
      </c>
      <c r="M41" s="1121">
        <v>320</v>
      </c>
      <c r="N41" s="1121">
        <v>320</v>
      </c>
      <c r="O41" s="1119">
        <v>473000000</v>
      </c>
      <c r="P41" s="1119">
        <v>45</v>
      </c>
      <c r="Q41" s="65"/>
      <c r="R41" s="64"/>
      <c r="S41" s="64"/>
      <c r="T41" s="64"/>
      <c r="U41" s="64"/>
      <c r="V41" s="64"/>
      <c r="W41" s="64"/>
      <c r="X41" s="64"/>
      <c r="Y41" s="64"/>
      <c r="Z41" s="64"/>
    </row>
    <row r="42" spans="1:26" s="136" customFormat="1">
      <c r="A42" s="129"/>
      <c r="B42" s="130" t="s">
        <v>29</v>
      </c>
      <c r="C42" s="1122"/>
      <c r="D42" s="109"/>
      <c r="E42" s="1123"/>
      <c r="F42" s="131"/>
      <c r="G42" s="131"/>
      <c r="H42" s="131"/>
      <c r="I42" s="133"/>
      <c r="J42" s="133"/>
      <c r="K42" s="109">
        <f>SUM(K41:K41)</f>
        <v>36.766666666666666</v>
      </c>
      <c r="L42" s="109">
        <f>SUM(L41:L41)</f>
        <v>0</v>
      </c>
      <c r="M42" s="908">
        <f>SUM(M41:M41)</f>
        <v>320</v>
      </c>
      <c r="N42" s="130">
        <f>SUM(N41:N41)</f>
        <v>320</v>
      </c>
      <c r="O42" s="1124"/>
      <c r="P42" s="1124"/>
      <c r="Q42" s="135"/>
    </row>
    <row r="43" spans="1:26" s="66" customFormat="1">
      <c r="C43" s="1125"/>
      <c r="E43" s="1126"/>
      <c r="M43" s="884"/>
      <c r="N43" s="884"/>
      <c r="O43" s="884"/>
      <c r="P43" s="884"/>
      <c r="Q43" s="884"/>
    </row>
    <row r="44" spans="1:26" s="66" customFormat="1">
      <c r="B44" s="1587" t="s">
        <v>57</v>
      </c>
      <c r="C44" s="2108" t="s">
        <v>58</v>
      </c>
      <c r="D44" s="1589" t="s">
        <v>59</v>
      </c>
      <c r="E44" s="1589"/>
      <c r="M44" s="884"/>
      <c r="N44" s="884"/>
      <c r="O44" s="884"/>
      <c r="P44" s="884"/>
      <c r="Q44" s="884"/>
    </row>
    <row r="45" spans="1:26" s="66" customFormat="1">
      <c r="B45" s="1588"/>
      <c r="C45" s="2109"/>
      <c r="D45" s="1283" t="s">
        <v>60</v>
      </c>
      <c r="E45" s="1114" t="s">
        <v>61</v>
      </c>
      <c r="M45" s="884"/>
      <c r="N45" s="884"/>
      <c r="O45" s="884"/>
      <c r="P45" s="884"/>
      <c r="Q45" s="884"/>
    </row>
    <row r="46" spans="1:26" s="66" customFormat="1">
      <c r="B46" s="19" t="s">
        <v>62</v>
      </c>
      <c r="C46" s="1112">
        <f>+K42</f>
        <v>36.766666666666666</v>
      </c>
      <c r="D46" s="71" t="s">
        <v>21</v>
      </c>
      <c r="E46" s="71"/>
      <c r="F46" s="112"/>
      <c r="G46" s="112"/>
      <c r="H46" s="112"/>
      <c r="I46" s="112"/>
      <c r="J46" s="112"/>
      <c r="K46" s="112"/>
      <c r="L46" s="112"/>
      <c r="M46" s="112"/>
      <c r="N46" s="884"/>
      <c r="O46" s="884"/>
      <c r="P46" s="884"/>
      <c r="Q46" s="884"/>
    </row>
    <row r="47" spans="1:26" s="66" customFormat="1">
      <c r="B47" s="19" t="s">
        <v>64</v>
      </c>
      <c r="C47" s="1112">
        <f>+M42</f>
        <v>320</v>
      </c>
      <c r="D47" s="71" t="s">
        <v>21</v>
      </c>
      <c r="E47" s="1127"/>
      <c r="M47" s="884"/>
      <c r="N47" s="884"/>
      <c r="O47" s="884"/>
      <c r="P47" s="884"/>
      <c r="Q47" s="884"/>
    </row>
    <row r="48" spans="1:26" s="66" customFormat="1">
      <c r="B48" s="113"/>
      <c r="C48" s="1512"/>
      <c r="D48" s="1512"/>
      <c r="E48" s="1512"/>
      <c r="F48" s="1512"/>
      <c r="G48" s="1512"/>
      <c r="H48" s="1512"/>
      <c r="I48" s="1512"/>
      <c r="J48" s="1512"/>
      <c r="K48" s="1512"/>
      <c r="L48" s="1512"/>
      <c r="M48" s="1512"/>
      <c r="N48" s="1512"/>
      <c r="O48" s="884"/>
      <c r="P48" s="884"/>
      <c r="Q48" s="884"/>
    </row>
    <row r="49" spans="2:18" ht="15.75" thickBot="1"/>
    <row r="50" spans="2:18" ht="15.75" thickBot="1">
      <c r="B50" s="1513" t="s">
        <v>65</v>
      </c>
      <c r="C50" s="1513"/>
      <c r="D50" s="1513"/>
      <c r="E50" s="1513"/>
      <c r="F50" s="1513"/>
      <c r="G50" s="1513"/>
      <c r="H50" s="1513"/>
      <c r="I50" s="1513"/>
      <c r="J50" s="1513"/>
      <c r="K50" s="1513"/>
      <c r="L50" s="1513"/>
      <c r="M50" s="1513"/>
      <c r="N50" s="1513"/>
    </row>
    <row r="53" spans="2:18" ht="90">
      <c r="B53" s="1309" t="s">
        <v>66</v>
      </c>
      <c r="C53" s="1128" t="s">
        <v>67</v>
      </c>
      <c r="D53" s="22" t="s">
        <v>68</v>
      </c>
      <c r="E53" s="1129" t="s">
        <v>69</v>
      </c>
      <c r="F53" s="22" t="s">
        <v>70</v>
      </c>
      <c r="G53" s="22" t="s">
        <v>71</v>
      </c>
      <c r="H53" s="22" t="s">
        <v>72</v>
      </c>
      <c r="I53" s="22" t="s">
        <v>73</v>
      </c>
      <c r="J53" s="22" t="s">
        <v>74</v>
      </c>
      <c r="K53" s="22" t="s">
        <v>75</v>
      </c>
      <c r="L53" s="22" t="s">
        <v>76</v>
      </c>
      <c r="M53" s="888" t="s">
        <v>77</v>
      </c>
      <c r="N53" s="888" t="s">
        <v>78</v>
      </c>
      <c r="O53" s="1522" t="s">
        <v>79</v>
      </c>
      <c r="P53" s="1523"/>
      <c r="Q53" s="889" t="s">
        <v>80</v>
      </c>
    </row>
    <row r="54" spans="2:18" ht="75" customHeight="1">
      <c r="B54" s="59" t="s">
        <v>3894</v>
      </c>
      <c r="C54" s="1111" t="s">
        <v>251</v>
      </c>
      <c r="D54" s="90" t="s">
        <v>2320</v>
      </c>
      <c r="E54" s="1127">
        <v>400</v>
      </c>
      <c r="F54" s="71" t="s">
        <v>514</v>
      </c>
      <c r="G54" s="71" t="s">
        <v>514</v>
      </c>
      <c r="H54" s="71" t="s">
        <v>329</v>
      </c>
      <c r="I54" s="90" t="s">
        <v>5406</v>
      </c>
      <c r="J54" s="90" t="s">
        <v>329</v>
      </c>
      <c r="K54" s="90" t="s">
        <v>2489</v>
      </c>
      <c r="L54" s="90" t="s">
        <v>329</v>
      </c>
      <c r="M54" s="90" t="s">
        <v>329</v>
      </c>
      <c r="N54" s="90" t="s">
        <v>329</v>
      </c>
      <c r="O54" s="1672"/>
      <c r="P54" s="1673"/>
      <c r="Q54" s="564" t="s">
        <v>259</v>
      </c>
    </row>
    <row r="55" spans="2:18">
      <c r="B55" s="28" t="s">
        <v>84</v>
      </c>
    </row>
    <row r="56" spans="2:18">
      <c r="B56" s="28" t="s">
        <v>85</v>
      </c>
    </row>
    <row r="57" spans="2:18">
      <c r="B57" s="28" t="s">
        <v>86</v>
      </c>
    </row>
    <row r="59" spans="2:18" ht="15.75" thickBot="1"/>
    <row r="60" spans="2:18" ht="15.75" thickBot="1">
      <c r="B60" s="1532" t="s">
        <v>87</v>
      </c>
      <c r="C60" s="1533"/>
      <c r="D60" s="1533"/>
      <c r="E60" s="1533"/>
      <c r="F60" s="1533"/>
      <c r="G60" s="1533"/>
      <c r="H60" s="1533"/>
      <c r="I60" s="1533"/>
      <c r="J60" s="1533"/>
      <c r="K60" s="1533"/>
      <c r="L60" s="1533"/>
      <c r="M60" s="1533"/>
      <c r="N60" s="1534"/>
    </row>
    <row r="63" spans="2:18" ht="75">
      <c r="B63" s="1309" t="s">
        <v>88</v>
      </c>
      <c r="C63" s="1110" t="s">
        <v>89</v>
      </c>
      <c r="D63" s="1309" t="s">
        <v>90</v>
      </c>
      <c r="E63" s="1130" t="s">
        <v>91</v>
      </c>
      <c r="F63" s="1309" t="s">
        <v>92</v>
      </c>
      <c r="G63" s="1309" t="s">
        <v>93</v>
      </c>
      <c r="H63" s="1309" t="s">
        <v>94</v>
      </c>
      <c r="I63" s="1309" t="s">
        <v>95</v>
      </c>
      <c r="J63" s="1522" t="s">
        <v>164</v>
      </c>
      <c r="K63" s="1529"/>
      <c r="L63" s="1523"/>
      <c r="M63" s="892" t="s">
        <v>97</v>
      </c>
      <c r="N63" s="892" t="s">
        <v>234</v>
      </c>
      <c r="O63" s="892" t="s">
        <v>235</v>
      </c>
      <c r="P63" s="1885" t="s">
        <v>79</v>
      </c>
      <c r="Q63" s="1886"/>
    </row>
    <row r="64" spans="2:18" ht="372.75" customHeight="1">
      <c r="B64" s="78" t="s">
        <v>356</v>
      </c>
      <c r="C64" s="2114" t="s">
        <v>1185</v>
      </c>
      <c r="D64" s="1670" t="s">
        <v>5407</v>
      </c>
      <c r="E64" s="2116">
        <v>34563179</v>
      </c>
      <c r="F64" s="1670" t="s">
        <v>5217</v>
      </c>
      <c r="G64" s="1670" t="s">
        <v>55</v>
      </c>
      <c r="H64" s="2118">
        <v>36826</v>
      </c>
      <c r="I64" s="1946" t="s">
        <v>514</v>
      </c>
      <c r="J64" s="91" t="s">
        <v>2487</v>
      </c>
      <c r="K64" s="91" t="s">
        <v>5408</v>
      </c>
      <c r="L64" s="382" t="s">
        <v>5409</v>
      </c>
      <c r="M64" s="1946" t="s">
        <v>18</v>
      </c>
      <c r="N64" s="1946" t="s">
        <v>18</v>
      </c>
      <c r="O64" s="1946" t="s">
        <v>259</v>
      </c>
      <c r="P64" s="2110"/>
      <c r="Q64" s="2111"/>
      <c r="R64" s="66"/>
    </row>
    <row r="65" spans="2:18" ht="147" customHeight="1">
      <c r="B65" s="78"/>
      <c r="C65" s="2115"/>
      <c r="D65" s="1671"/>
      <c r="E65" s="2117"/>
      <c r="F65" s="1671"/>
      <c r="G65" s="1671"/>
      <c r="H65" s="2119"/>
      <c r="I65" s="1948"/>
      <c r="J65" s="91" t="s">
        <v>5410</v>
      </c>
      <c r="K65" s="91" t="s">
        <v>5411</v>
      </c>
      <c r="L65" s="382" t="s">
        <v>5412</v>
      </c>
      <c r="M65" s="1948"/>
      <c r="N65" s="1948"/>
      <c r="O65" s="1948"/>
      <c r="P65" s="2112"/>
      <c r="Q65" s="2113"/>
      <c r="R65" s="66"/>
    </row>
    <row r="66" spans="2:18" ht="117" customHeight="1">
      <c r="B66" s="78" t="s">
        <v>1110</v>
      </c>
      <c r="C66" s="1131" t="s">
        <v>1185</v>
      </c>
      <c r="D66" s="91" t="s">
        <v>5413</v>
      </c>
      <c r="E66" s="1127">
        <v>1061698503</v>
      </c>
      <c r="F66" s="90" t="s">
        <v>3001</v>
      </c>
      <c r="G66" s="91" t="s">
        <v>438</v>
      </c>
      <c r="H66" s="1132">
        <v>41075</v>
      </c>
      <c r="I66" s="90">
        <v>136575</v>
      </c>
      <c r="J66" s="91" t="s">
        <v>5414</v>
      </c>
      <c r="K66" s="428" t="s">
        <v>5415</v>
      </c>
      <c r="L66" s="382" t="s">
        <v>5416</v>
      </c>
      <c r="M66" s="564" t="s">
        <v>18</v>
      </c>
      <c r="N66" s="564" t="s">
        <v>19</v>
      </c>
      <c r="O66" s="564" t="s">
        <v>259</v>
      </c>
      <c r="P66" s="1592" t="s">
        <v>5417</v>
      </c>
      <c r="Q66" s="1592"/>
      <c r="R66" s="66"/>
    </row>
    <row r="67" spans="2:18" ht="82.5" customHeight="1">
      <c r="B67" s="78" t="s">
        <v>1110</v>
      </c>
      <c r="C67" s="1131" t="s">
        <v>1185</v>
      </c>
      <c r="D67" s="91" t="s">
        <v>5418</v>
      </c>
      <c r="E67" s="1127">
        <v>34327459</v>
      </c>
      <c r="F67" s="91" t="s">
        <v>3001</v>
      </c>
      <c r="G67" s="91" t="s">
        <v>438</v>
      </c>
      <c r="H67" s="1133">
        <v>40095</v>
      </c>
      <c r="I67" s="91" t="s">
        <v>5419</v>
      </c>
      <c r="J67" s="91" t="s">
        <v>2487</v>
      </c>
      <c r="K67" s="91" t="s">
        <v>5420</v>
      </c>
      <c r="L67" s="382" t="s">
        <v>5421</v>
      </c>
      <c r="M67" s="564" t="s">
        <v>18</v>
      </c>
      <c r="N67" s="564" t="s">
        <v>18</v>
      </c>
      <c r="O67" s="564" t="s">
        <v>259</v>
      </c>
      <c r="P67" s="1592"/>
      <c r="Q67" s="1592"/>
      <c r="R67" s="66"/>
    </row>
    <row r="69" spans="2:18" ht="15.75" thickBot="1"/>
    <row r="70" spans="2:18" ht="15.75" thickBot="1">
      <c r="B70" s="1532" t="s">
        <v>139</v>
      </c>
      <c r="C70" s="1533"/>
      <c r="D70" s="1533"/>
      <c r="E70" s="1533"/>
      <c r="F70" s="1533"/>
      <c r="G70" s="1533"/>
      <c r="H70" s="1533"/>
      <c r="I70" s="1533"/>
      <c r="J70" s="1533"/>
      <c r="K70" s="1533"/>
      <c r="L70" s="1533"/>
      <c r="M70" s="1533"/>
      <c r="N70" s="1534"/>
    </row>
    <row r="73" spans="2:18" s="30" customFormat="1" ht="30">
      <c r="B73" s="1309" t="s">
        <v>17</v>
      </c>
      <c r="C73" s="1110" t="s">
        <v>80</v>
      </c>
      <c r="D73" s="1522" t="s">
        <v>79</v>
      </c>
      <c r="E73" s="1523"/>
      <c r="M73" s="530"/>
      <c r="N73" s="530"/>
      <c r="O73" s="530"/>
      <c r="P73" s="530"/>
      <c r="Q73" s="530"/>
    </row>
    <row r="74" spans="2:18" ht="54.75" customHeight="1">
      <c r="B74" s="78" t="s">
        <v>140</v>
      </c>
      <c r="C74" s="1111" t="s">
        <v>18</v>
      </c>
      <c r="D74" s="1593"/>
      <c r="E74" s="1593"/>
    </row>
    <row r="77" spans="2:18">
      <c r="B77" s="1505" t="s">
        <v>141</v>
      </c>
      <c r="C77" s="1506"/>
      <c r="D77" s="1506"/>
      <c r="E77" s="1506"/>
      <c r="F77" s="1506"/>
      <c r="G77" s="1506"/>
      <c r="H77" s="1506"/>
      <c r="I77" s="1506"/>
      <c r="J77" s="1506"/>
      <c r="K77" s="1506"/>
      <c r="L77" s="1506"/>
      <c r="M77" s="1506"/>
      <c r="N77" s="1506"/>
      <c r="O77" s="1506"/>
      <c r="P77" s="1506"/>
    </row>
    <row r="79" spans="2:18" ht="15.75" thickBot="1"/>
    <row r="80" spans="2:18" ht="15.75" thickBot="1">
      <c r="B80" s="1532" t="s">
        <v>142</v>
      </c>
      <c r="C80" s="1533"/>
      <c r="D80" s="1533"/>
      <c r="E80" s="1533"/>
      <c r="F80" s="1533"/>
      <c r="G80" s="1533"/>
      <c r="H80" s="1533"/>
      <c r="I80" s="1533"/>
      <c r="J80" s="1533"/>
      <c r="K80" s="1533"/>
      <c r="L80" s="1533"/>
      <c r="M80" s="1533"/>
      <c r="N80" s="1534"/>
    </row>
    <row r="82" spans="1:26" ht="15.75" thickBot="1">
      <c r="M82" s="866"/>
      <c r="N82" s="866"/>
    </row>
    <row r="83" spans="1:26" s="39" customFormat="1" ht="60">
      <c r="B83" s="11" t="s">
        <v>33</v>
      </c>
      <c r="C83" s="1116" t="s">
        <v>34</v>
      </c>
      <c r="D83" s="11" t="s">
        <v>35</v>
      </c>
      <c r="E83" s="1117" t="s">
        <v>36</v>
      </c>
      <c r="F83" s="11" t="s">
        <v>37</v>
      </c>
      <c r="G83" s="11" t="s">
        <v>38</v>
      </c>
      <c r="H83" s="11" t="s">
        <v>39</v>
      </c>
      <c r="I83" s="11" t="s">
        <v>40</v>
      </c>
      <c r="J83" s="11" t="s">
        <v>41</v>
      </c>
      <c r="K83" s="11" t="s">
        <v>42</v>
      </c>
      <c r="L83" s="11" t="s">
        <v>43</v>
      </c>
      <c r="M83" s="12" t="s">
        <v>44</v>
      </c>
      <c r="N83" s="11" t="s">
        <v>45</v>
      </c>
      <c r="O83" s="11" t="s">
        <v>46</v>
      </c>
      <c r="P83" s="13" t="s">
        <v>47</v>
      </c>
      <c r="Q83" s="13" t="s">
        <v>48</v>
      </c>
    </row>
    <row r="84" spans="1:26" s="1263" customFormat="1" ht="131.25" customHeight="1">
      <c r="A84" s="1311"/>
      <c r="B84" s="17" t="s">
        <v>5402</v>
      </c>
      <c r="C84" s="1134" t="s">
        <v>5402</v>
      </c>
      <c r="D84" s="17" t="s">
        <v>5422</v>
      </c>
      <c r="E84" s="1119" t="s">
        <v>329</v>
      </c>
      <c r="F84" s="536" t="s">
        <v>3853</v>
      </c>
      <c r="G84" s="873" t="s">
        <v>514</v>
      </c>
      <c r="H84" s="1135">
        <v>40916</v>
      </c>
      <c r="I84" s="1135">
        <v>40939</v>
      </c>
      <c r="J84" s="923"/>
      <c r="K84" s="1136"/>
      <c r="L84" s="923"/>
      <c r="M84" s="906">
        <v>400</v>
      </c>
      <c r="N84" s="906" t="s">
        <v>51</v>
      </c>
      <c r="O84" s="1137" t="s">
        <v>3853</v>
      </c>
      <c r="P84" s="1137">
        <v>98</v>
      </c>
      <c r="Q84" s="339" t="s">
        <v>5423</v>
      </c>
      <c r="R84" s="64"/>
      <c r="S84" s="64"/>
      <c r="T84" s="64"/>
      <c r="U84" s="64"/>
      <c r="V84" s="64"/>
      <c r="W84" s="64"/>
      <c r="X84" s="64"/>
      <c r="Y84" s="64"/>
      <c r="Z84" s="64"/>
    </row>
    <row r="85" spans="1:26" s="136" customFormat="1">
      <c r="A85" s="129"/>
      <c r="B85" s="130" t="s">
        <v>29</v>
      </c>
      <c r="C85" s="1122"/>
      <c r="D85" s="109"/>
      <c r="E85" s="1123"/>
      <c r="F85" s="131"/>
      <c r="G85" s="131"/>
      <c r="H85" s="131"/>
      <c r="I85" s="133"/>
      <c r="J85" s="133"/>
      <c r="K85" s="108">
        <f>SUM(K84:K84)</f>
        <v>0</v>
      </c>
      <c r="L85" s="109">
        <f>SUM(L84:L84)</f>
        <v>0</v>
      </c>
      <c r="M85" s="908">
        <f>SUM(M84:M84)</f>
        <v>400</v>
      </c>
      <c r="N85" s="130">
        <f>SUM(N84:N84)</f>
        <v>0</v>
      </c>
      <c r="O85" s="1124"/>
      <c r="P85" s="1124"/>
      <c r="Q85" s="135"/>
    </row>
    <row r="86" spans="1:26">
      <c r="B86" s="66"/>
      <c r="C86" s="1125"/>
      <c r="D86" s="66"/>
      <c r="E86" s="1126"/>
      <c r="F86" s="66"/>
      <c r="G86" s="66"/>
      <c r="H86" s="66"/>
      <c r="I86" s="66"/>
      <c r="J86" s="66"/>
      <c r="K86" s="66"/>
      <c r="L86" s="66"/>
      <c r="M86" s="884"/>
      <c r="N86" s="884"/>
      <c r="O86" s="884"/>
      <c r="P86" s="884"/>
    </row>
    <row r="87" spans="1:26">
      <c r="B87" s="19" t="s">
        <v>156</v>
      </c>
      <c r="C87" s="1138">
        <f>+K85</f>
        <v>0</v>
      </c>
      <c r="H87" s="112"/>
      <c r="I87" s="112"/>
      <c r="J87" s="112"/>
      <c r="K87" s="112"/>
      <c r="L87" s="112"/>
      <c r="M87" s="112"/>
      <c r="N87" s="884"/>
      <c r="O87" s="884"/>
      <c r="P87" s="884"/>
    </row>
    <row r="89" spans="1:26" ht="15.75" thickBot="1"/>
    <row r="90" spans="1:26" ht="30.75" thickBot="1">
      <c r="B90" s="24" t="s">
        <v>157</v>
      </c>
      <c r="C90" s="1139" t="s">
        <v>158</v>
      </c>
      <c r="D90" s="24" t="s">
        <v>28</v>
      </c>
      <c r="E90" s="1140" t="s">
        <v>159</v>
      </c>
    </row>
    <row r="91" spans="1:26">
      <c r="B91" s="85" t="s">
        <v>160</v>
      </c>
      <c r="C91" s="1141">
        <v>20</v>
      </c>
      <c r="D91" s="363">
        <v>0</v>
      </c>
      <c r="E91" s="2120">
        <f>+D91+D92+D93</f>
        <v>0</v>
      </c>
    </row>
    <row r="92" spans="1:26">
      <c r="B92" s="85" t="s">
        <v>161</v>
      </c>
      <c r="C92" s="1112">
        <v>30</v>
      </c>
      <c r="D92" s="71">
        <v>0</v>
      </c>
      <c r="E92" s="1859"/>
    </row>
    <row r="93" spans="1:26" ht="15.75" thickBot="1">
      <c r="B93" s="85" t="s">
        <v>162</v>
      </c>
      <c r="C93" s="1142">
        <v>40</v>
      </c>
      <c r="D93" s="364">
        <v>0</v>
      </c>
      <c r="E93" s="2121"/>
    </row>
    <row r="95" spans="1:26" ht="15.75" thickBot="1"/>
    <row r="96" spans="1:26" ht="15.75" thickBot="1">
      <c r="B96" s="1532" t="s">
        <v>163</v>
      </c>
      <c r="C96" s="1533"/>
      <c r="D96" s="1533"/>
      <c r="E96" s="1533"/>
      <c r="F96" s="1533"/>
      <c r="G96" s="1533"/>
      <c r="H96" s="1533"/>
      <c r="I96" s="1533"/>
      <c r="J96" s="1533"/>
      <c r="K96" s="1533"/>
      <c r="L96" s="1533"/>
      <c r="M96" s="1533"/>
      <c r="N96" s="1534"/>
    </row>
    <row r="98" spans="2:17" s="39" customFormat="1" ht="75">
      <c r="B98" s="1309" t="s">
        <v>88</v>
      </c>
      <c r="C98" s="1143" t="s">
        <v>89</v>
      </c>
      <c r="D98" s="1309" t="s">
        <v>90</v>
      </c>
      <c r="E98" s="1130" t="s">
        <v>91</v>
      </c>
      <c r="F98" s="1309" t="s">
        <v>92</v>
      </c>
      <c r="G98" s="1309" t="s">
        <v>93</v>
      </c>
      <c r="H98" s="1309" t="s">
        <v>94</v>
      </c>
      <c r="I98" s="1309" t="s">
        <v>95</v>
      </c>
      <c r="J98" s="1522" t="s">
        <v>164</v>
      </c>
      <c r="K98" s="1529"/>
      <c r="L98" s="1523"/>
      <c r="M98" s="1309" t="s">
        <v>97</v>
      </c>
      <c r="N98" s="1309" t="s">
        <v>234</v>
      </c>
      <c r="O98" s="1309" t="s">
        <v>235</v>
      </c>
      <c r="P98" s="1522" t="s">
        <v>79</v>
      </c>
      <c r="Q98" s="1523"/>
    </row>
    <row r="99" spans="2:17" ht="30">
      <c r="B99" s="217" t="s">
        <v>1495</v>
      </c>
      <c r="C99" s="1144" t="s">
        <v>1185</v>
      </c>
      <c r="D99" s="265" t="s">
        <v>5424</v>
      </c>
      <c r="E99" s="1145">
        <v>34319112</v>
      </c>
      <c r="F99" s="217" t="s">
        <v>5425</v>
      </c>
      <c r="G99" s="265" t="s">
        <v>2322</v>
      </c>
      <c r="H99" s="298">
        <v>41391</v>
      </c>
      <c r="I99" s="266" t="s">
        <v>514</v>
      </c>
      <c r="J99" s="265" t="s">
        <v>3853</v>
      </c>
      <c r="K99" s="299" t="s">
        <v>3853</v>
      </c>
      <c r="L99" s="266" t="s">
        <v>3853</v>
      </c>
      <c r="M99" s="1146" t="s">
        <v>21</v>
      </c>
      <c r="N99" s="1147" t="s">
        <v>19</v>
      </c>
      <c r="O99" s="1146"/>
      <c r="P99" s="2122" t="s">
        <v>5426</v>
      </c>
      <c r="Q99" s="2123"/>
    </row>
    <row r="100" spans="2:17" ht="45">
      <c r="B100" s="217" t="s">
        <v>1075</v>
      </c>
      <c r="C100" s="1144" t="s">
        <v>1185</v>
      </c>
      <c r="D100" s="265" t="s">
        <v>5427</v>
      </c>
      <c r="E100" s="1145">
        <v>39698261</v>
      </c>
      <c r="F100" s="217" t="s">
        <v>5428</v>
      </c>
      <c r="G100" s="217" t="s">
        <v>5429</v>
      </c>
      <c r="H100" s="298">
        <v>33227</v>
      </c>
      <c r="I100" s="266" t="s">
        <v>514</v>
      </c>
      <c r="J100" s="265" t="s">
        <v>3853</v>
      </c>
      <c r="K100" s="299" t="s">
        <v>3853</v>
      </c>
      <c r="L100" s="266" t="s">
        <v>3853</v>
      </c>
      <c r="M100" s="1146" t="s">
        <v>21</v>
      </c>
      <c r="N100" s="1147" t="s">
        <v>19</v>
      </c>
      <c r="O100" s="1146"/>
      <c r="P100" s="2124"/>
      <c r="Q100" s="2125"/>
    </row>
    <row r="101" spans="2:17">
      <c r="B101" s="217" t="s">
        <v>227</v>
      </c>
      <c r="C101" s="1144" t="s">
        <v>1185</v>
      </c>
      <c r="D101" s="217" t="s">
        <v>5430</v>
      </c>
      <c r="E101" s="1145">
        <v>34538701</v>
      </c>
      <c r="F101" s="299" t="s">
        <v>457</v>
      </c>
      <c r="G101" s="265" t="s">
        <v>55</v>
      </c>
      <c r="H101" s="298">
        <v>36063</v>
      </c>
      <c r="I101" s="266" t="s">
        <v>5431</v>
      </c>
      <c r="J101" s="265" t="s">
        <v>3853</v>
      </c>
      <c r="K101" s="299" t="s">
        <v>3853</v>
      </c>
      <c r="L101" s="266" t="s">
        <v>3853</v>
      </c>
      <c r="M101" s="1146" t="s">
        <v>21</v>
      </c>
      <c r="N101" s="1147" t="s">
        <v>19</v>
      </c>
      <c r="O101" s="1146"/>
      <c r="P101" s="2126"/>
      <c r="Q101" s="2127"/>
    </row>
    <row r="102" spans="2:17">
      <c r="M102" s="884"/>
    </row>
    <row r="104" spans="2:17" ht="15.75" thickBot="1"/>
    <row r="105" spans="2:17" ht="30">
      <c r="B105" s="1283" t="s">
        <v>17</v>
      </c>
      <c r="C105" s="1148" t="s">
        <v>157</v>
      </c>
      <c r="D105" s="1309" t="s">
        <v>158</v>
      </c>
      <c r="E105" s="1114" t="s">
        <v>28</v>
      </c>
      <c r="F105" s="25" t="s">
        <v>228</v>
      </c>
      <c r="G105" s="26"/>
    </row>
    <row r="106" spans="2:17" ht="124.5" customHeight="1">
      <c r="B106" s="1540" t="s">
        <v>229</v>
      </c>
      <c r="C106" s="1149" t="s">
        <v>1990</v>
      </c>
      <c r="D106" s="1256">
        <v>25</v>
      </c>
      <c r="E106" s="589">
        <v>0</v>
      </c>
      <c r="F106" s="1541">
        <f>+E106+E107+E108</f>
        <v>0</v>
      </c>
      <c r="G106" s="27"/>
    </row>
    <row r="107" spans="2:17" ht="110.25" customHeight="1">
      <c r="B107" s="1540"/>
      <c r="C107" s="1149" t="s">
        <v>231</v>
      </c>
      <c r="D107" s="1262">
        <v>25</v>
      </c>
      <c r="E107" s="589">
        <v>0</v>
      </c>
      <c r="F107" s="1542"/>
      <c r="G107" s="27"/>
    </row>
    <row r="108" spans="2:17" ht="75">
      <c r="B108" s="1540"/>
      <c r="C108" s="1149" t="s">
        <v>232</v>
      </c>
      <c r="D108" s="1256">
        <v>10</v>
      </c>
      <c r="E108" s="589">
        <v>0</v>
      </c>
      <c r="F108" s="1543"/>
      <c r="G108" s="27"/>
    </row>
    <row r="109" spans="2:17">
      <c r="C109" s="1108"/>
    </row>
    <row r="111" spans="2:17">
      <c r="B111" s="8" t="s">
        <v>233</v>
      </c>
    </row>
    <row r="114" spans="2:5">
      <c r="B114" s="1309" t="s">
        <v>17</v>
      </c>
      <c r="C114" s="1110" t="s">
        <v>27</v>
      </c>
      <c r="D114" s="1283" t="s">
        <v>28</v>
      </c>
      <c r="E114" s="1114" t="s">
        <v>29</v>
      </c>
    </row>
    <row r="115" spans="2:5" ht="30">
      <c r="B115" s="1302" t="s">
        <v>236</v>
      </c>
      <c r="C115" s="1115">
        <v>40</v>
      </c>
      <c r="D115" s="864">
        <f>+E91</f>
        <v>0</v>
      </c>
      <c r="E115" s="1858">
        <f>+D115+D116</f>
        <v>0</v>
      </c>
    </row>
    <row r="116" spans="2:5" ht="45">
      <c r="B116" s="1302" t="s">
        <v>237</v>
      </c>
      <c r="C116" s="1115">
        <v>60</v>
      </c>
      <c r="D116" s="1256">
        <f>+F106</f>
        <v>0</v>
      </c>
      <c r="E116" s="2107"/>
    </row>
  </sheetData>
  <mergeCells count="47">
    <mergeCell ref="E115:E116"/>
    <mergeCell ref="E91:E93"/>
    <mergeCell ref="B96:N96"/>
    <mergeCell ref="J98:L98"/>
    <mergeCell ref="P98:Q98"/>
    <mergeCell ref="P99:Q101"/>
    <mergeCell ref="B106:B108"/>
    <mergeCell ref="F106:F108"/>
    <mergeCell ref="P67:Q67"/>
    <mergeCell ref="B70:N70"/>
    <mergeCell ref="D73:E73"/>
    <mergeCell ref="D74:E74"/>
    <mergeCell ref="B77:P77"/>
    <mergeCell ref="B80:N80"/>
    <mergeCell ref="I64:I65"/>
    <mergeCell ref="M64:M65"/>
    <mergeCell ref="N64:N65"/>
    <mergeCell ref="O64:O65"/>
    <mergeCell ref="P64:Q65"/>
    <mergeCell ref="P66:Q66"/>
    <mergeCell ref="C64:C65"/>
    <mergeCell ref="D64:D65"/>
    <mergeCell ref="E64:E65"/>
    <mergeCell ref="F64:F65"/>
    <mergeCell ref="G64:G65"/>
    <mergeCell ref="H64:H65"/>
    <mergeCell ref="J63:L63"/>
    <mergeCell ref="P63:Q63"/>
    <mergeCell ref="C10:E10"/>
    <mergeCell ref="B14:C15"/>
    <mergeCell ref="B16:C16"/>
    <mergeCell ref="E34:E35"/>
    <mergeCell ref="M37:N37"/>
    <mergeCell ref="B44:B45"/>
    <mergeCell ref="C44:C45"/>
    <mergeCell ref="D44:E44"/>
    <mergeCell ref="C48:N48"/>
    <mergeCell ref="B50:N50"/>
    <mergeCell ref="O53:P53"/>
    <mergeCell ref="O54:P54"/>
    <mergeCell ref="B60:N60"/>
    <mergeCell ref="C9:N9"/>
    <mergeCell ref="B2:P2"/>
    <mergeCell ref="B4:P4"/>
    <mergeCell ref="C6:N6"/>
    <mergeCell ref="C7:N7"/>
    <mergeCell ref="C8:N8"/>
  </mergeCells>
  <dataValidations count="2">
    <dataValidation type="decimal" allowBlank="1" showInputMessage="1" showErrorMessage="1" sqref="WVH983032 WLL983032 C65528 IV65528 SR65528 ACN65528 AMJ65528 AWF65528 BGB65528 BPX65528 BZT65528 CJP65528 CTL65528 DDH65528 DND65528 DWZ65528 EGV65528 EQR65528 FAN65528 FKJ65528 FUF65528 GEB65528 GNX65528 GXT65528 HHP65528 HRL65528 IBH65528 ILD65528 IUZ65528 JEV65528 JOR65528 JYN65528 KIJ65528 KSF65528 LCB65528 LLX65528 LVT65528 MFP65528 MPL65528 MZH65528 NJD65528 NSZ65528 OCV65528 OMR65528 OWN65528 PGJ65528 PQF65528 QAB65528 QJX65528 QTT65528 RDP65528 RNL65528 RXH65528 SHD65528 SQZ65528 TAV65528 TKR65528 TUN65528 UEJ65528 UOF65528 UYB65528 VHX65528 VRT65528 WBP65528 WLL65528 WVH65528 C131064 IV131064 SR131064 ACN131064 AMJ131064 AWF131064 BGB131064 BPX131064 BZT131064 CJP131064 CTL131064 DDH131064 DND131064 DWZ131064 EGV131064 EQR131064 FAN131064 FKJ131064 FUF131064 GEB131064 GNX131064 GXT131064 HHP131064 HRL131064 IBH131064 ILD131064 IUZ131064 JEV131064 JOR131064 JYN131064 KIJ131064 KSF131064 LCB131064 LLX131064 LVT131064 MFP131064 MPL131064 MZH131064 NJD131064 NSZ131064 OCV131064 OMR131064 OWN131064 PGJ131064 PQF131064 QAB131064 QJX131064 QTT131064 RDP131064 RNL131064 RXH131064 SHD131064 SQZ131064 TAV131064 TKR131064 TUN131064 UEJ131064 UOF131064 UYB131064 VHX131064 VRT131064 WBP131064 WLL131064 WVH131064 C196600 IV196600 SR196600 ACN196600 AMJ196600 AWF196600 BGB196600 BPX196600 BZT196600 CJP196600 CTL196600 DDH196600 DND196600 DWZ196600 EGV196600 EQR196600 FAN196600 FKJ196600 FUF196600 GEB196600 GNX196600 GXT196600 HHP196600 HRL196600 IBH196600 ILD196600 IUZ196600 JEV196600 JOR196600 JYN196600 KIJ196600 KSF196600 LCB196600 LLX196600 LVT196600 MFP196600 MPL196600 MZH196600 NJD196600 NSZ196600 OCV196600 OMR196600 OWN196600 PGJ196600 PQF196600 QAB196600 QJX196600 QTT196600 RDP196600 RNL196600 RXH196600 SHD196600 SQZ196600 TAV196600 TKR196600 TUN196600 UEJ196600 UOF196600 UYB196600 VHX196600 VRT196600 WBP196600 WLL196600 WVH196600 C262136 IV262136 SR262136 ACN262136 AMJ262136 AWF262136 BGB262136 BPX262136 BZT262136 CJP262136 CTL262136 DDH262136 DND262136 DWZ262136 EGV262136 EQR262136 FAN262136 FKJ262136 FUF262136 GEB262136 GNX262136 GXT262136 HHP262136 HRL262136 IBH262136 ILD262136 IUZ262136 JEV262136 JOR262136 JYN262136 KIJ262136 KSF262136 LCB262136 LLX262136 LVT262136 MFP262136 MPL262136 MZH262136 NJD262136 NSZ262136 OCV262136 OMR262136 OWN262136 PGJ262136 PQF262136 QAB262136 QJX262136 QTT262136 RDP262136 RNL262136 RXH262136 SHD262136 SQZ262136 TAV262136 TKR262136 TUN262136 UEJ262136 UOF262136 UYB262136 VHX262136 VRT262136 WBP262136 WLL262136 WVH262136 C327672 IV327672 SR327672 ACN327672 AMJ327672 AWF327672 BGB327672 BPX327672 BZT327672 CJP327672 CTL327672 DDH327672 DND327672 DWZ327672 EGV327672 EQR327672 FAN327672 FKJ327672 FUF327672 GEB327672 GNX327672 GXT327672 HHP327672 HRL327672 IBH327672 ILD327672 IUZ327672 JEV327672 JOR327672 JYN327672 KIJ327672 KSF327672 LCB327672 LLX327672 LVT327672 MFP327672 MPL327672 MZH327672 NJD327672 NSZ327672 OCV327672 OMR327672 OWN327672 PGJ327672 PQF327672 QAB327672 QJX327672 QTT327672 RDP327672 RNL327672 RXH327672 SHD327672 SQZ327672 TAV327672 TKR327672 TUN327672 UEJ327672 UOF327672 UYB327672 VHX327672 VRT327672 WBP327672 WLL327672 WVH327672 C393208 IV393208 SR393208 ACN393208 AMJ393208 AWF393208 BGB393208 BPX393208 BZT393208 CJP393208 CTL393208 DDH393208 DND393208 DWZ393208 EGV393208 EQR393208 FAN393208 FKJ393208 FUF393208 GEB393208 GNX393208 GXT393208 HHP393208 HRL393208 IBH393208 ILD393208 IUZ393208 JEV393208 JOR393208 JYN393208 KIJ393208 KSF393208 LCB393208 LLX393208 LVT393208 MFP393208 MPL393208 MZH393208 NJD393208 NSZ393208 OCV393208 OMR393208 OWN393208 PGJ393208 PQF393208 QAB393208 QJX393208 QTT393208 RDP393208 RNL393208 RXH393208 SHD393208 SQZ393208 TAV393208 TKR393208 TUN393208 UEJ393208 UOF393208 UYB393208 VHX393208 VRT393208 WBP393208 WLL393208 WVH393208 C458744 IV458744 SR458744 ACN458744 AMJ458744 AWF458744 BGB458744 BPX458744 BZT458744 CJP458744 CTL458744 DDH458744 DND458744 DWZ458744 EGV458744 EQR458744 FAN458744 FKJ458744 FUF458744 GEB458744 GNX458744 GXT458744 HHP458744 HRL458744 IBH458744 ILD458744 IUZ458744 JEV458744 JOR458744 JYN458744 KIJ458744 KSF458744 LCB458744 LLX458744 LVT458744 MFP458744 MPL458744 MZH458744 NJD458744 NSZ458744 OCV458744 OMR458744 OWN458744 PGJ458744 PQF458744 QAB458744 QJX458744 QTT458744 RDP458744 RNL458744 RXH458744 SHD458744 SQZ458744 TAV458744 TKR458744 TUN458744 UEJ458744 UOF458744 UYB458744 VHX458744 VRT458744 WBP458744 WLL458744 WVH458744 C524280 IV524280 SR524280 ACN524280 AMJ524280 AWF524280 BGB524280 BPX524280 BZT524280 CJP524280 CTL524280 DDH524280 DND524280 DWZ524280 EGV524280 EQR524280 FAN524280 FKJ524280 FUF524280 GEB524280 GNX524280 GXT524280 HHP524280 HRL524280 IBH524280 ILD524280 IUZ524280 JEV524280 JOR524280 JYN524280 KIJ524280 KSF524280 LCB524280 LLX524280 LVT524280 MFP524280 MPL524280 MZH524280 NJD524280 NSZ524280 OCV524280 OMR524280 OWN524280 PGJ524280 PQF524280 QAB524280 QJX524280 QTT524280 RDP524280 RNL524280 RXH524280 SHD524280 SQZ524280 TAV524280 TKR524280 TUN524280 UEJ524280 UOF524280 UYB524280 VHX524280 VRT524280 WBP524280 WLL524280 WVH524280 C589816 IV589816 SR589816 ACN589816 AMJ589816 AWF589816 BGB589816 BPX589816 BZT589816 CJP589816 CTL589816 DDH589816 DND589816 DWZ589816 EGV589816 EQR589816 FAN589816 FKJ589816 FUF589816 GEB589816 GNX589816 GXT589816 HHP589816 HRL589816 IBH589816 ILD589816 IUZ589816 JEV589816 JOR589816 JYN589816 KIJ589816 KSF589816 LCB589816 LLX589816 LVT589816 MFP589816 MPL589816 MZH589816 NJD589816 NSZ589816 OCV589816 OMR589816 OWN589816 PGJ589816 PQF589816 QAB589816 QJX589816 QTT589816 RDP589816 RNL589816 RXH589816 SHD589816 SQZ589816 TAV589816 TKR589816 TUN589816 UEJ589816 UOF589816 UYB589816 VHX589816 VRT589816 WBP589816 WLL589816 WVH589816 C655352 IV655352 SR655352 ACN655352 AMJ655352 AWF655352 BGB655352 BPX655352 BZT655352 CJP655352 CTL655352 DDH655352 DND655352 DWZ655352 EGV655352 EQR655352 FAN655352 FKJ655352 FUF655352 GEB655352 GNX655352 GXT655352 HHP655352 HRL655352 IBH655352 ILD655352 IUZ655352 JEV655352 JOR655352 JYN655352 KIJ655352 KSF655352 LCB655352 LLX655352 LVT655352 MFP655352 MPL655352 MZH655352 NJD655352 NSZ655352 OCV655352 OMR655352 OWN655352 PGJ655352 PQF655352 QAB655352 QJX655352 QTT655352 RDP655352 RNL655352 RXH655352 SHD655352 SQZ655352 TAV655352 TKR655352 TUN655352 UEJ655352 UOF655352 UYB655352 VHX655352 VRT655352 WBP655352 WLL655352 WVH655352 C720888 IV720888 SR720888 ACN720888 AMJ720888 AWF720888 BGB720888 BPX720888 BZT720888 CJP720888 CTL720888 DDH720888 DND720888 DWZ720888 EGV720888 EQR720888 FAN720888 FKJ720888 FUF720888 GEB720888 GNX720888 GXT720888 HHP720888 HRL720888 IBH720888 ILD720888 IUZ720888 JEV720888 JOR720888 JYN720888 KIJ720888 KSF720888 LCB720888 LLX720888 LVT720888 MFP720888 MPL720888 MZH720888 NJD720888 NSZ720888 OCV720888 OMR720888 OWN720888 PGJ720888 PQF720888 QAB720888 QJX720888 QTT720888 RDP720888 RNL720888 RXH720888 SHD720888 SQZ720888 TAV720888 TKR720888 TUN720888 UEJ720888 UOF720888 UYB720888 VHX720888 VRT720888 WBP720888 WLL720888 WVH720888 C786424 IV786424 SR786424 ACN786424 AMJ786424 AWF786424 BGB786424 BPX786424 BZT786424 CJP786424 CTL786424 DDH786424 DND786424 DWZ786424 EGV786424 EQR786424 FAN786424 FKJ786424 FUF786424 GEB786424 GNX786424 GXT786424 HHP786424 HRL786424 IBH786424 ILD786424 IUZ786424 JEV786424 JOR786424 JYN786424 KIJ786424 KSF786424 LCB786424 LLX786424 LVT786424 MFP786424 MPL786424 MZH786424 NJD786424 NSZ786424 OCV786424 OMR786424 OWN786424 PGJ786424 PQF786424 QAB786424 QJX786424 QTT786424 RDP786424 RNL786424 RXH786424 SHD786424 SQZ786424 TAV786424 TKR786424 TUN786424 UEJ786424 UOF786424 UYB786424 VHX786424 VRT786424 WBP786424 WLL786424 WVH786424 C851960 IV851960 SR851960 ACN851960 AMJ851960 AWF851960 BGB851960 BPX851960 BZT851960 CJP851960 CTL851960 DDH851960 DND851960 DWZ851960 EGV851960 EQR851960 FAN851960 FKJ851960 FUF851960 GEB851960 GNX851960 GXT851960 HHP851960 HRL851960 IBH851960 ILD851960 IUZ851960 JEV851960 JOR851960 JYN851960 KIJ851960 KSF851960 LCB851960 LLX851960 LVT851960 MFP851960 MPL851960 MZH851960 NJD851960 NSZ851960 OCV851960 OMR851960 OWN851960 PGJ851960 PQF851960 QAB851960 QJX851960 QTT851960 RDP851960 RNL851960 RXH851960 SHD851960 SQZ851960 TAV851960 TKR851960 TUN851960 UEJ851960 UOF851960 UYB851960 VHX851960 VRT851960 WBP851960 WLL851960 WVH851960 C917496 IV917496 SR917496 ACN917496 AMJ917496 AWF917496 BGB917496 BPX917496 BZT917496 CJP917496 CTL917496 DDH917496 DND917496 DWZ917496 EGV917496 EQR917496 FAN917496 FKJ917496 FUF917496 GEB917496 GNX917496 GXT917496 HHP917496 HRL917496 IBH917496 ILD917496 IUZ917496 JEV917496 JOR917496 JYN917496 KIJ917496 KSF917496 LCB917496 LLX917496 LVT917496 MFP917496 MPL917496 MZH917496 NJD917496 NSZ917496 OCV917496 OMR917496 OWN917496 PGJ917496 PQF917496 QAB917496 QJX917496 QTT917496 RDP917496 RNL917496 RXH917496 SHD917496 SQZ917496 TAV917496 TKR917496 TUN917496 UEJ917496 UOF917496 UYB917496 VHX917496 VRT917496 WBP917496 WLL917496 WVH917496 C983032 IV983032 SR983032 ACN983032 AMJ983032 AWF983032 BGB983032 BPX983032 BZT983032 CJP983032 CTL983032 DDH983032 DND983032 DWZ983032 EGV983032 EQR983032 FAN983032 FKJ983032 FUF983032 GEB983032 GNX983032 GXT983032 HHP983032 HRL983032 IBH983032 ILD983032 IUZ983032 JEV983032 JOR983032 JYN983032 KIJ983032 KSF983032 LCB983032 LLX983032 LVT983032 MFP983032 MPL983032 MZH983032 NJD983032 NSZ983032 OCV983032 OMR983032 OWN983032 PGJ983032 PQF983032 QAB983032 QJX983032 QTT983032 RDP983032 RNL983032 RXH983032 SHD983032 SQZ983032 TAV983032 TKR983032 TUN983032 UEJ983032 UOF983032 UYB983032 VHX983032 VRT983032 WBP983032 IV18:IV36 SR18:SR36 ACN18:ACN36 AMJ18:AMJ36 AWF18:AWF36 BGB18:BGB36 BPX18:BPX36 BZT18:BZT36 CJP18:CJP36 CTL18:CTL36 DDH18:DDH36 DND18:DND36 DWZ18:DWZ36 EGV18:EGV36 EQR18:EQR36 FAN18:FAN36 FKJ18:FKJ36 FUF18:FUF36 GEB18:GEB36 GNX18:GNX36 GXT18:GXT36 HHP18:HHP36 HRL18:HRL36 IBH18:IBH36 ILD18:ILD36 IUZ18:IUZ36 JEV18:JEV36 JOR18:JOR36 JYN18:JYN36 KIJ18:KIJ36 KSF18:KSF36 LCB18:LCB36 LLX18:LLX36 LVT18:LVT36 MFP18:MFP36 MPL18:MPL36 MZH18:MZH36 NJD18:NJD36 NSZ18:NSZ36 OCV18:OCV36 OMR18:OMR36 OWN18:OWN36 PGJ18:PGJ36 PQF18:PQF36 QAB18:QAB36 QJX18:QJX36 QTT18:QTT36 RDP18:RDP36 RNL18:RNL36 RXH18:RXH36 SHD18:SHD36 SQZ18:SQZ36 TAV18:TAV36 TKR18:TKR36 TUN18:TUN36 UEJ18:UEJ36 UOF18:UOF36 UYB18:UYB36 VHX18:VHX36 VRT18:VRT36 WBP18:WBP36 WLL18:WLL36 WVH18:WVH36">
      <formula1>0</formula1>
      <formula2>1</formula2>
    </dataValidation>
    <dataValidation type="list" allowBlank="1" showInputMessage="1" showErrorMessage="1" sqref="WVE983032 A65528 IS65528 SO65528 ACK65528 AMG65528 AWC65528 BFY65528 BPU65528 BZQ65528 CJM65528 CTI65528 DDE65528 DNA65528 DWW65528 EGS65528 EQO65528 FAK65528 FKG65528 FUC65528 GDY65528 GNU65528 GXQ65528 HHM65528 HRI65528 IBE65528 ILA65528 IUW65528 JES65528 JOO65528 JYK65528 KIG65528 KSC65528 LBY65528 LLU65528 LVQ65528 MFM65528 MPI65528 MZE65528 NJA65528 NSW65528 OCS65528 OMO65528 OWK65528 PGG65528 PQC65528 PZY65528 QJU65528 QTQ65528 RDM65528 RNI65528 RXE65528 SHA65528 SQW65528 TAS65528 TKO65528 TUK65528 UEG65528 UOC65528 UXY65528 VHU65528 VRQ65528 WBM65528 WLI65528 WVE65528 A131064 IS131064 SO131064 ACK131064 AMG131064 AWC131064 BFY131064 BPU131064 BZQ131064 CJM131064 CTI131064 DDE131064 DNA131064 DWW131064 EGS131064 EQO131064 FAK131064 FKG131064 FUC131064 GDY131064 GNU131064 GXQ131064 HHM131064 HRI131064 IBE131064 ILA131064 IUW131064 JES131064 JOO131064 JYK131064 KIG131064 KSC131064 LBY131064 LLU131064 LVQ131064 MFM131064 MPI131064 MZE131064 NJA131064 NSW131064 OCS131064 OMO131064 OWK131064 PGG131064 PQC131064 PZY131064 QJU131064 QTQ131064 RDM131064 RNI131064 RXE131064 SHA131064 SQW131064 TAS131064 TKO131064 TUK131064 UEG131064 UOC131064 UXY131064 VHU131064 VRQ131064 WBM131064 WLI131064 WVE131064 A196600 IS196600 SO196600 ACK196600 AMG196600 AWC196600 BFY196600 BPU196600 BZQ196600 CJM196600 CTI196600 DDE196600 DNA196600 DWW196600 EGS196600 EQO196600 FAK196600 FKG196600 FUC196600 GDY196600 GNU196600 GXQ196600 HHM196600 HRI196600 IBE196600 ILA196600 IUW196600 JES196600 JOO196600 JYK196600 KIG196600 KSC196600 LBY196600 LLU196600 LVQ196600 MFM196600 MPI196600 MZE196600 NJA196600 NSW196600 OCS196600 OMO196600 OWK196600 PGG196600 PQC196600 PZY196600 QJU196600 QTQ196600 RDM196600 RNI196600 RXE196600 SHA196600 SQW196600 TAS196600 TKO196600 TUK196600 UEG196600 UOC196600 UXY196600 VHU196600 VRQ196600 WBM196600 WLI196600 WVE196600 A262136 IS262136 SO262136 ACK262136 AMG262136 AWC262136 BFY262136 BPU262136 BZQ262136 CJM262136 CTI262136 DDE262136 DNA262136 DWW262136 EGS262136 EQO262136 FAK262136 FKG262136 FUC262136 GDY262136 GNU262136 GXQ262136 HHM262136 HRI262136 IBE262136 ILA262136 IUW262136 JES262136 JOO262136 JYK262136 KIG262136 KSC262136 LBY262136 LLU262136 LVQ262136 MFM262136 MPI262136 MZE262136 NJA262136 NSW262136 OCS262136 OMO262136 OWK262136 PGG262136 PQC262136 PZY262136 QJU262136 QTQ262136 RDM262136 RNI262136 RXE262136 SHA262136 SQW262136 TAS262136 TKO262136 TUK262136 UEG262136 UOC262136 UXY262136 VHU262136 VRQ262136 WBM262136 WLI262136 WVE262136 A327672 IS327672 SO327672 ACK327672 AMG327672 AWC327672 BFY327672 BPU327672 BZQ327672 CJM327672 CTI327672 DDE327672 DNA327672 DWW327672 EGS327672 EQO327672 FAK327672 FKG327672 FUC327672 GDY327672 GNU327672 GXQ327672 HHM327672 HRI327672 IBE327672 ILA327672 IUW327672 JES327672 JOO327672 JYK327672 KIG327672 KSC327672 LBY327672 LLU327672 LVQ327672 MFM327672 MPI327672 MZE327672 NJA327672 NSW327672 OCS327672 OMO327672 OWK327672 PGG327672 PQC327672 PZY327672 QJU327672 QTQ327672 RDM327672 RNI327672 RXE327672 SHA327672 SQW327672 TAS327672 TKO327672 TUK327672 UEG327672 UOC327672 UXY327672 VHU327672 VRQ327672 WBM327672 WLI327672 WVE327672 A393208 IS393208 SO393208 ACK393208 AMG393208 AWC393208 BFY393208 BPU393208 BZQ393208 CJM393208 CTI393208 DDE393208 DNA393208 DWW393208 EGS393208 EQO393208 FAK393208 FKG393208 FUC393208 GDY393208 GNU393208 GXQ393208 HHM393208 HRI393208 IBE393208 ILA393208 IUW393208 JES393208 JOO393208 JYK393208 KIG393208 KSC393208 LBY393208 LLU393208 LVQ393208 MFM393208 MPI393208 MZE393208 NJA393208 NSW393208 OCS393208 OMO393208 OWK393208 PGG393208 PQC393208 PZY393208 QJU393208 QTQ393208 RDM393208 RNI393208 RXE393208 SHA393208 SQW393208 TAS393208 TKO393208 TUK393208 UEG393208 UOC393208 UXY393208 VHU393208 VRQ393208 WBM393208 WLI393208 WVE393208 A458744 IS458744 SO458744 ACK458744 AMG458744 AWC458744 BFY458744 BPU458744 BZQ458744 CJM458744 CTI458744 DDE458744 DNA458744 DWW458744 EGS458744 EQO458744 FAK458744 FKG458744 FUC458744 GDY458744 GNU458744 GXQ458744 HHM458744 HRI458744 IBE458744 ILA458744 IUW458744 JES458744 JOO458744 JYK458744 KIG458744 KSC458744 LBY458744 LLU458744 LVQ458744 MFM458744 MPI458744 MZE458744 NJA458744 NSW458744 OCS458744 OMO458744 OWK458744 PGG458744 PQC458744 PZY458744 QJU458744 QTQ458744 RDM458744 RNI458744 RXE458744 SHA458744 SQW458744 TAS458744 TKO458744 TUK458744 UEG458744 UOC458744 UXY458744 VHU458744 VRQ458744 WBM458744 WLI458744 WVE458744 A524280 IS524280 SO524280 ACK524280 AMG524280 AWC524280 BFY524280 BPU524280 BZQ524280 CJM524280 CTI524280 DDE524280 DNA524280 DWW524280 EGS524280 EQO524280 FAK524280 FKG524280 FUC524280 GDY524280 GNU524280 GXQ524280 HHM524280 HRI524280 IBE524280 ILA524280 IUW524280 JES524280 JOO524280 JYK524280 KIG524280 KSC524280 LBY524280 LLU524280 LVQ524280 MFM524280 MPI524280 MZE524280 NJA524280 NSW524280 OCS524280 OMO524280 OWK524280 PGG524280 PQC524280 PZY524280 QJU524280 QTQ524280 RDM524280 RNI524280 RXE524280 SHA524280 SQW524280 TAS524280 TKO524280 TUK524280 UEG524280 UOC524280 UXY524280 VHU524280 VRQ524280 WBM524280 WLI524280 WVE524280 A589816 IS589816 SO589816 ACK589816 AMG589816 AWC589816 BFY589816 BPU589816 BZQ589816 CJM589816 CTI589816 DDE589816 DNA589816 DWW589816 EGS589816 EQO589816 FAK589816 FKG589816 FUC589816 GDY589816 GNU589816 GXQ589816 HHM589816 HRI589816 IBE589816 ILA589816 IUW589816 JES589816 JOO589816 JYK589816 KIG589816 KSC589816 LBY589816 LLU589816 LVQ589816 MFM589816 MPI589816 MZE589816 NJA589816 NSW589816 OCS589816 OMO589816 OWK589816 PGG589816 PQC589816 PZY589816 QJU589816 QTQ589816 RDM589816 RNI589816 RXE589816 SHA589816 SQW589816 TAS589816 TKO589816 TUK589816 UEG589816 UOC589816 UXY589816 VHU589816 VRQ589816 WBM589816 WLI589816 WVE589816 A655352 IS655352 SO655352 ACK655352 AMG655352 AWC655352 BFY655352 BPU655352 BZQ655352 CJM655352 CTI655352 DDE655352 DNA655352 DWW655352 EGS655352 EQO655352 FAK655352 FKG655352 FUC655352 GDY655352 GNU655352 GXQ655352 HHM655352 HRI655352 IBE655352 ILA655352 IUW655352 JES655352 JOO655352 JYK655352 KIG655352 KSC655352 LBY655352 LLU655352 LVQ655352 MFM655352 MPI655352 MZE655352 NJA655352 NSW655352 OCS655352 OMO655352 OWK655352 PGG655352 PQC655352 PZY655352 QJU655352 QTQ655352 RDM655352 RNI655352 RXE655352 SHA655352 SQW655352 TAS655352 TKO655352 TUK655352 UEG655352 UOC655352 UXY655352 VHU655352 VRQ655352 WBM655352 WLI655352 WVE655352 A720888 IS720888 SO720888 ACK720888 AMG720888 AWC720888 BFY720888 BPU720888 BZQ720888 CJM720888 CTI720888 DDE720888 DNA720888 DWW720888 EGS720888 EQO720888 FAK720888 FKG720888 FUC720888 GDY720888 GNU720888 GXQ720888 HHM720888 HRI720888 IBE720888 ILA720888 IUW720888 JES720888 JOO720888 JYK720888 KIG720888 KSC720888 LBY720888 LLU720888 LVQ720888 MFM720888 MPI720888 MZE720888 NJA720888 NSW720888 OCS720888 OMO720888 OWK720888 PGG720888 PQC720888 PZY720888 QJU720888 QTQ720888 RDM720888 RNI720888 RXE720888 SHA720888 SQW720888 TAS720888 TKO720888 TUK720888 UEG720888 UOC720888 UXY720888 VHU720888 VRQ720888 WBM720888 WLI720888 WVE720888 A786424 IS786424 SO786424 ACK786424 AMG786424 AWC786424 BFY786424 BPU786424 BZQ786424 CJM786424 CTI786424 DDE786424 DNA786424 DWW786424 EGS786424 EQO786424 FAK786424 FKG786424 FUC786424 GDY786424 GNU786424 GXQ786424 HHM786424 HRI786424 IBE786424 ILA786424 IUW786424 JES786424 JOO786424 JYK786424 KIG786424 KSC786424 LBY786424 LLU786424 LVQ786424 MFM786424 MPI786424 MZE786424 NJA786424 NSW786424 OCS786424 OMO786424 OWK786424 PGG786424 PQC786424 PZY786424 QJU786424 QTQ786424 RDM786424 RNI786424 RXE786424 SHA786424 SQW786424 TAS786424 TKO786424 TUK786424 UEG786424 UOC786424 UXY786424 VHU786424 VRQ786424 WBM786424 WLI786424 WVE786424 A851960 IS851960 SO851960 ACK851960 AMG851960 AWC851960 BFY851960 BPU851960 BZQ851960 CJM851960 CTI851960 DDE851960 DNA851960 DWW851960 EGS851960 EQO851960 FAK851960 FKG851960 FUC851960 GDY851960 GNU851960 GXQ851960 HHM851960 HRI851960 IBE851960 ILA851960 IUW851960 JES851960 JOO851960 JYK851960 KIG851960 KSC851960 LBY851960 LLU851960 LVQ851960 MFM851960 MPI851960 MZE851960 NJA851960 NSW851960 OCS851960 OMO851960 OWK851960 PGG851960 PQC851960 PZY851960 QJU851960 QTQ851960 RDM851960 RNI851960 RXE851960 SHA851960 SQW851960 TAS851960 TKO851960 TUK851960 UEG851960 UOC851960 UXY851960 VHU851960 VRQ851960 WBM851960 WLI851960 WVE851960 A917496 IS917496 SO917496 ACK917496 AMG917496 AWC917496 BFY917496 BPU917496 BZQ917496 CJM917496 CTI917496 DDE917496 DNA917496 DWW917496 EGS917496 EQO917496 FAK917496 FKG917496 FUC917496 GDY917496 GNU917496 GXQ917496 HHM917496 HRI917496 IBE917496 ILA917496 IUW917496 JES917496 JOO917496 JYK917496 KIG917496 KSC917496 LBY917496 LLU917496 LVQ917496 MFM917496 MPI917496 MZE917496 NJA917496 NSW917496 OCS917496 OMO917496 OWK917496 PGG917496 PQC917496 PZY917496 QJU917496 QTQ917496 RDM917496 RNI917496 RXE917496 SHA917496 SQW917496 TAS917496 TKO917496 TUK917496 UEG917496 UOC917496 UXY917496 VHU917496 VRQ917496 WBM917496 WLI917496 WVE917496 A983032 IS983032 SO983032 ACK983032 AMG983032 AWC983032 BFY983032 BPU983032 BZQ983032 CJM983032 CTI983032 DDE983032 DNA983032 DWW983032 EGS983032 EQO983032 FAK983032 FKG983032 FUC983032 GDY983032 GNU983032 GXQ983032 HHM983032 HRI983032 IBE983032 ILA983032 IUW983032 JES983032 JOO983032 JYK983032 KIG983032 KSC983032 LBY983032 LLU983032 LVQ983032 MFM983032 MPI983032 MZE983032 NJA983032 NSW983032 OCS983032 OMO983032 OWK983032 PGG983032 PQC983032 PZY983032 QJU983032 QTQ983032 RDM983032 RNI983032 RXE983032 SHA983032 SQW983032 TAS983032 TKO983032 TUK983032 UEG983032 UOC983032 UXY983032 VHU983032 VRQ983032 WBM983032 WLI983032 A18:A36 IS18:IS36 SO18:SO36 ACK18:ACK36 AMG18:AMG36 AWC18:AWC36 BFY18:BFY36 BPU18:BPU36 BZQ18:BZQ36 CJM18:CJM36 CTI18:CTI36 DDE18:DDE36 DNA18:DNA36 DWW18:DWW36 EGS18:EGS36 EQO18:EQO36 FAK18:FAK36 FKG18:FKG36 FUC18:FUC36 GDY18:GDY36 GNU18:GNU36 GXQ18:GXQ36 HHM18:HHM36 HRI18:HRI36 IBE18:IBE36 ILA18:ILA36 IUW18:IUW36 JES18:JES36 JOO18:JOO36 JYK18:JYK36 KIG18:KIG36 KSC18:KSC36 LBY18:LBY36 LLU18:LLU36 LVQ18:LVQ36 MFM18:MFM36 MPI18:MPI36 MZE18:MZE36 NJA18:NJA36 NSW18:NSW36 OCS18:OCS36 OMO18:OMO36 OWK18:OWK36 PGG18:PGG36 PQC18:PQC36 PZY18:PZY36 QJU18:QJU36 QTQ18:QTQ36 RDM18:RDM36 RNI18:RNI36 RXE18:RXE36 SHA18:SHA36 SQW18:SQW36 TAS18:TAS36 TKO18:TKO36 TUK18:TUK36 UEG18:UEG36 UOC18:UOC36 UXY18:UXY36 VHU18:VHU36 VRQ18:VRQ36 WBM18:WBM36 WLI18:WLI36 WVE18:WVE36">
      <formula1>"1,2,3,4,5"</formula1>
    </dataValidation>
  </dataValidation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A86" zoomScale="71" zoomScaleNormal="71" workbookViewId="0">
      <selection activeCell="L45" sqref="L45"/>
    </sheetView>
  </sheetViews>
  <sheetFormatPr baseColWidth="10" defaultRowHeight="15"/>
  <cols>
    <col min="1" max="1" width="3.140625" style="236" bestFit="1" customWidth="1"/>
    <col min="2" max="2" width="100.85546875" style="236" customWidth="1"/>
    <col min="3" max="3" width="25.7109375" style="236" customWidth="1"/>
    <col min="4" max="4" width="35.42578125" style="236" customWidth="1"/>
    <col min="5" max="5" width="25" style="236" customWidth="1"/>
    <col min="6" max="6" width="29.7109375" style="236" customWidth="1"/>
    <col min="7" max="7" width="43" style="236" customWidth="1"/>
    <col min="8" max="8" width="24.5703125" style="236" customWidth="1"/>
    <col min="9" max="9" width="24" style="236" customWidth="1"/>
    <col min="10" max="10" width="25.7109375" style="236" customWidth="1"/>
    <col min="11" max="11" width="14.7109375" style="236" bestFit="1" customWidth="1"/>
    <col min="12" max="12" width="25.7109375" style="236" customWidth="1"/>
    <col min="13" max="13" width="18.7109375" style="236" customWidth="1"/>
    <col min="14" max="14" width="22.140625" style="236" customWidth="1"/>
    <col min="15" max="15" width="26.140625" style="236" customWidth="1"/>
    <col min="16" max="16" width="19.5703125" style="236" bestFit="1" customWidth="1"/>
    <col min="17" max="17" width="46.14062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237" t="s">
        <v>1273</v>
      </c>
      <c r="C6" s="1762" t="s">
        <v>5432</v>
      </c>
      <c r="D6" s="1762"/>
      <c r="E6" s="1762"/>
      <c r="F6" s="1762"/>
      <c r="G6" s="1762"/>
      <c r="H6" s="1762"/>
      <c r="I6" s="1762"/>
      <c r="J6" s="1762"/>
      <c r="K6" s="1762"/>
      <c r="L6" s="1762"/>
      <c r="M6" s="1762"/>
      <c r="N6" s="1763"/>
    </row>
    <row r="7" spans="2:16" ht="16.5" thickBot="1">
      <c r="B7" s="238" t="s">
        <v>4</v>
      </c>
      <c r="C7" s="1972" t="s">
        <v>5</v>
      </c>
      <c r="D7" s="1972"/>
      <c r="E7" s="1972"/>
      <c r="F7" s="1972"/>
      <c r="G7" s="1972"/>
      <c r="H7" s="1972"/>
      <c r="I7" s="1972"/>
      <c r="J7" s="1972"/>
      <c r="K7" s="1972"/>
      <c r="L7" s="1972"/>
      <c r="M7" s="1972"/>
      <c r="N7" s="1973"/>
    </row>
    <row r="8" spans="2:16" ht="16.5" thickBot="1">
      <c r="B8" s="238" t="s">
        <v>6</v>
      </c>
      <c r="C8" s="1972" t="s">
        <v>5</v>
      </c>
      <c r="D8" s="1972"/>
      <c r="E8" s="1972"/>
      <c r="F8" s="1972"/>
      <c r="G8" s="1972"/>
      <c r="H8" s="1972"/>
      <c r="I8" s="1972"/>
      <c r="J8" s="1972"/>
      <c r="K8" s="1972"/>
      <c r="L8" s="1972"/>
      <c r="M8" s="1972"/>
      <c r="N8" s="1973"/>
    </row>
    <row r="9" spans="2:16" ht="16.5" thickBot="1">
      <c r="B9" s="238" t="s">
        <v>7</v>
      </c>
      <c r="C9" s="1972" t="s">
        <v>5</v>
      </c>
      <c r="D9" s="1972"/>
      <c r="E9" s="1972"/>
      <c r="F9" s="1972"/>
      <c r="G9" s="1972"/>
      <c r="H9" s="1972"/>
      <c r="I9" s="1972"/>
      <c r="J9" s="1972"/>
      <c r="K9" s="1972"/>
      <c r="L9" s="1972"/>
      <c r="M9" s="1972"/>
      <c r="N9" s="1973"/>
    </row>
    <row r="10" spans="2:16" ht="16.5" thickBot="1">
      <c r="B10" s="238" t="s">
        <v>238</v>
      </c>
      <c r="C10" s="1514">
        <v>9</v>
      </c>
      <c r="D10" s="1514"/>
      <c r="E10" s="1515"/>
      <c r="F10" s="239"/>
      <c r="G10" s="239"/>
      <c r="H10" s="239"/>
      <c r="I10" s="239"/>
      <c r="J10" s="239"/>
      <c r="K10" s="239"/>
      <c r="L10" s="239"/>
      <c r="M10" s="239"/>
      <c r="N10" s="240"/>
    </row>
    <row r="11" spans="2:16" ht="16.5" thickBot="1">
      <c r="B11" s="241" t="s">
        <v>8</v>
      </c>
      <c r="C11" s="1308" t="s">
        <v>1812</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150"/>
      <c r="C14" s="1151"/>
      <c r="D14" s="1314" t="s">
        <v>10</v>
      </c>
      <c r="E14" s="1314" t="s">
        <v>11</v>
      </c>
      <c r="F14" s="1314" t="s">
        <v>12</v>
      </c>
      <c r="G14" s="315"/>
      <c r="I14" s="250"/>
      <c r="J14" s="250"/>
      <c r="K14" s="250"/>
      <c r="L14" s="250"/>
      <c r="M14" s="250"/>
      <c r="N14" s="1289"/>
    </row>
    <row r="15" spans="2:16" ht="30">
      <c r="B15" s="1150" t="s">
        <v>5433</v>
      </c>
      <c r="C15" s="1152"/>
      <c r="D15" s="1314">
        <v>9</v>
      </c>
      <c r="E15" s="251">
        <v>1461796700</v>
      </c>
      <c r="F15" s="221">
        <v>700</v>
      </c>
      <c r="G15" s="316"/>
      <c r="I15" s="252"/>
      <c r="J15" s="252"/>
      <c r="K15" s="252"/>
      <c r="L15" s="252"/>
      <c r="M15" s="252"/>
      <c r="N15" s="1289"/>
    </row>
    <row r="16" spans="2:16" ht="15.75" thickBot="1">
      <c r="B16" s="1765" t="s">
        <v>13</v>
      </c>
      <c r="C16" s="1766"/>
      <c r="D16" s="1314"/>
      <c r="E16" s="151">
        <f>+SUM(E15:E15)</f>
        <v>1461796700</v>
      </c>
      <c r="F16" s="4">
        <f>+SUM(F15:F15)</f>
        <v>700</v>
      </c>
      <c r="G16" s="316"/>
      <c r="H16" s="253"/>
      <c r="I16" s="248"/>
      <c r="J16" s="248"/>
      <c r="K16" s="248"/>
      <c r="L16" s="248"/>
      <c r="M16" s="248"/>
      <c r="N16" s="254"/>
    </row>
    <row r="17" spans="1:14" ht="45.75" thickBot="1">
      <c r="A17" s="255"/>
      <c r="B17" s="256" t="s">
        <v>14</v>
      </c>
      <c r="C17" s="256" t="s">
        <v>15</v>
      </c>
      <c r="E17" s="250"/>
      <c r="F17" s="250"/>
      <c r="G17" s="250"/>
      <c r="H17" s="250"/>
      <c r="I17" s="257"/>
      <c r="J17" s="257"/>
      <c r="K17" s="257"/>
      <c r="L17" s="257"/>
      <c r="M17" s="257"/>
    </row>
    <row r="18" spans="1:14" ht="15.75" thickBot="1">
      <c r="A18" s="258">
        <v>1</v>
      </c>
      <c r="C18" s="259">
        <f>+F16*0.8</f>
        <v>560</v>
      </c>
      <c r="D18" s="195"/>
      <c r="E18" s="6">
        <f>E16</f>
        <v>1461796700</v>
      </c>
      <c r="F18" s="7"/>
      <c r="G18" s="7"/>
      <c r="H18" s="7"/>
      <c r="I18" s="260"/>
      <c r="J18" s="260"/>
      <c r="K18" s="260"/>
      <c r="L18" s="260"/>
      <c r="M18" s="260"/>
    </row>
    <row r="19" spans="1:14">
      <c r="A19" s="1333"/>
      <c r="C19" s="262"/>
      <c r="D19" s="252"/>
      <c r="E19" s="263"/>
      <c r="F19" s="7"/>
      <c r="G19" s="7"/>
      <c r="H19" s="7"/>
      <c r="I19" s="260"/>
      <c r="J19" s="260"/>
      <c r="K19" s="260"/>
      <c r="L19" s="260"/>
      <c r="M19" s="260"/>
    </row>
    <row r="20" spans="1:14">
      <c r="A20" s="1333"/>
      <c r="C20" s="262"/>
      <c r="D20" s="252"/>
      <c r="E20" s="263"/>
      <c r="F20" s="7"/>
      <c r="G20" s="7"/>
      <c r="H20" s="7"/>
      <c r="I20" s="260"/>
      <c r="J20" s="260"/>
      <c r="K20" s="260"/>
      <c r="L20" s="260"/>
      <c r="M20" s="260"/>
    </row>
    <row r="21" spans="1:14">
      <c r="A21" s="1333"/>
      <c r="B21" s="8" t="s">
        <v>16</v>
      </c>
      <c r="C21"/>
      <c r="D21"/>
      <c r="E21"/>
      <c r="F21"/>
      <c r="G21"/>
      <c r="H21"/>
      <c r="I21" s="248"/>
      <c r="J21" s="248"/>
      <c r="K21" s="248"/>
      <c r="L21" s="248"/>
      <c r="M21" s="248"/>
      <c r="N21" s="1289"/>
    </row>
    <row r="22" spans="1:14">
      <c r="A22" s="1333"/>
      <c r="B22"/>
      <c r="C22"/>
      <c r="D22"/>
      <c r="E22"/>
      <c r="F22"/>
      <c r="G22"/>
      <c r="H22"/>
      <c r="I22" s="248"/>
      <c r="J22" s="248"/>
      <c r="K22" s="248"/>
      <c r="L22" s="248"/>
      <c r="M22" s="248"/>
      <c r="N22" s="1289"/>
    </row>
    <row r="23" spans="1:14">
      <c r="A23" s="1333"/>
      <c r="B23" s="264" t="s">
        <v>17</v>
      </c>
      <c r="C23" s="264" t="s">
        <v>18</v>
      </c>
      <c r="D23" s="264" t="s">
        <v>19</v>
      </c>
      <c r="E23"/>
      <c r="F23"/>
      <c r="G23"/>
      <c r="H23"/>
      <c r="I23" s="248"/>
      <c r="J23" s="248"/>
      <c r="K23" s="248"/>
      <c r="L23" s="248"/>
      <c r="M23" s="248"/>
      <c r="N23" s="1289"/>
    </row>
    <row r="24" spans="1:14">
      <c r="A24" s="1333"/>
      <c r="B24" s="265" t="s">
        <v>20</v>
      </c>
      <c r="C24" s="265"/>
      <c r="D24" s="1271" t="s">
        <v>21</v>
      </c>
      <c r="E24"/>
      <c r="F24"/>
      <c r="G24"/>
      <c r="H24"/>
      <c r="I24" s="248"/>
      <c r="J24" s="248"/>
      <c r="K24" s="248"/>
      <c r="L24" s="248"/>
      <c r="M24" s="248"/>
      <c r="N24" s="1289"/>
    </row>
    <row r="25" spans="1:14">
      <c r="A25" s="1333"/>
      <c r="B25" s="265" t="s">
        <v>22</v>
      </c>
      <c r="C25" s="265"/>
      <c r="D25" s="1271" t="s">
        <v>21</v>
      </c>
      <c r="E25"/>
      <c r="F25"/>
      <c r="G25"/>
      <c r="H25"/>
      <c r="I25" s="248"/>
      <c r="J25" s="248"/>
      <c r="K25" s="248"/>
      <c r="L25" s="248"/>
      <c r="M25" s="248"/>
      <c r="N25" s="1289"/>
    </row>
    <row r="26" spans="1:14">
      <c r="A26" s="1333"/>
      <c r="B26" s="265" t="s">
        <v>23</v>
      </c>
      <c r="C26" s="265" t="s">
        <v>21</v>
      </c>
      <c r="D26" s="1271"/>
      <c r="E26"/>
      <c r="F26"/>
      <c r="G26"/>
      <c r="H26"/>
      <c r="I26" s="248"/>
      <c r="J26" s="248"/>
      <c r="K26" s="248"/>
      <c r="L26" s="248"/>
      <c r="M26" s="248"/>
      <c r="N26" s="1289"/>
    </row>
    <row r="27" spans="1:14">
      <c r="A27" s="1333"/>
      <c r="B27" s="265" t="s">
        <v>1899</v>
      </c>
      <c r="C27" s="265" t="s">
        <v>21</v>
      </c>
      <c r="D27" s="1271"/>
      <c r="E27"/>
      <c r="F27"/>
      <c r="G27"/>
      <c r="H27"/>
      <c r="I27" s="248"/>
      <c r="J27" s="248"/>
      <c r="K27" s="248"/>
      <c r="L27" s="248"/>
      <c r="M27" s="248"/>
      <c r="N27" s="1289"/>
    </row>
    <row r="28" spans="1:14">
      <c r="A28" s="1333"/>
      <c r="B28" s="265" t="s">
        <v>24</v>
      </c>
      <c r="C28" s="265"/>
      <c r="D28" s="1271" t="s">
        <v>21</v>
      </c>
      <c r="E28"/>
      <c r="F28"/>
      <c r="G28"/>
      <c r="H28"/>
      <c r="I28" s="248"/>
      <c r="J28" s="248"/>
      <c r="K28" s="248"/>
      <c r="L28" s="248"/>
      <c r="M28" s="248"/>
      <c r="N28" s="1289"/>
    </row>
    <row r="29" spans="1:14">
      <c r="A29" s="1333"/>
      <c r="B29"/>
      <c r="C29"/>
      <c r="D29"/>
      <c r="E29"/>
      <c r="F29"/>
      <c r="G29"/>
      <c r="H29"/>
      <c r="I29" s="248"/>
      <c r="J29" s="248"/>
      <c r="K29" s="248"/>
      <c r="L29" s="248"/>
      <c r="M29" s="248"/>
      <c r="N29" s="1289"/>
    </row>
    <row r="30" spans="1:14">
      <c r="A30" s="1333"/>
      <c r="B30"/>
      <c r="C30"/>
      <c r="D30"/>
      <c r="E30"/>
      <c r="F30"/>
      <c r="G30"/>
      <c r="H30"/>
      <c r="I30" s="248"/>
      <c r="J30" s="248"/>
      <c r="K30" s="248"/>
      <c r="L30" s="248"/>
      <c r="M30" s="248"/>
      <c r="N30" s="1289"/>
    </row>
    <row r="31" spans="1:14">
      <c r="A31" s="1333"/>
      <c r="B31" s="8" t="s">
        <v>26</v>
      </c>
      <c r="C31"/>
      <c r="D31"/>
      <c r="E31"/>
      <c r="F31"/>
      <c r="G31"/>
      <c r="H31"/>
      <c r="I31" s="248"/>
      <c r="J31" s="248"/>
      <c r="K31" s="248"/>
      <c r="L31" s="248"/>
      <c r="M31" s="248"/>
      <c r="N31" s="1289"/>
    </row>
    <row r="32" spans="1:14">
      <c r="A32" s="1333"/>
      <c r="B32"/>
      <c r="C32"/>
      <c r="D32"/>
      <c r="E32"/>
      <c r="F32"/>
      <c r="G32"/>
      <c r="H32"/>
      <c r="I32" s="248"/>
      <c r="J32" s="248"/>
      <c r="K32" s="248"/>
      <c r="L32" s="248"/>
      <c r="M32" s="248"/>
      <c r="N32" s="1289"/>
    </row>
    <row r="33" spans="1:26">
      <c r="A33" s="1333"/>
      <c r="B33"/>
      <c r="C33"/>
      <c r="D33"/>
      <c r="E33"/>
      <c r="F33"/>
      <c r="G33"/>
      <c r="H33"/>
      <c r="I33" s="248"/>
      <c r="J33" s="248"/>
      <c r="K33" s="248"/>
      <c r="L33" s="248"/>
      <c r="M33" s="248"/>
      <c r="N33" s="1289"/>
    </row>
    <row r="34" spans="1:26">
      <c r="A34" s="1333"/>
      <c r="B34" s="264" t="s">
        <v>17</v>
      </c>
      <c r="C34" s="264" t="s">
        <v>27</v>
      </c>
      <c r="D34" s="1283" t="s">
        <v>28</v>
      </c>
      <c r="E34" s="1283" t="s">
        <v>29</v>
      </c>
      <c r="F34"/>
      <c r="G34"/>
      <c r="H34"/>
      <c r="I34" s="248"/>
      <c r="J34" s="248"/>
      <c r="K34" s="248"/>
      <c r="L34" s="248"/>
      <c r="M34" s="248"/>
      <c r="N34" s="1289"/>
    </row>
    <row r="35" spans="1:26" ht="28.5">
      <c r="A35" s="1333"/>
      <c r="B35" s="269" t="s">
        <v>30</v>
      </c>
      <c r="C35" s="270">
        <v>40</v>
      </c>
      <c r="D35" s="1271">
        <v>0</v>
      </c>
      <c r="E35" s="1560">
        <f>+D35+D36</f>
        <v>0</v>
      </c>
      <c r="F35"/>
      <c r="G35"/>
      <c r="H35"/>
      <c r="I35" s="248"/>
      <c r="J35" s="248"/>
      <c r="K35" s="248"/>
      <c r="L35" s="248"/>
      <c r="M35" s="248"/>
      <c r="N35" s="1289"/>
    </row>
    <row r="36" spans="1:26" ht="42.75">
      <c r="A36" s="1333"/>
      <c r="B36" s="269" t="s">
        <v>31</v>
      </c>
      <c r="C36" s="270">
        <v>60</v>
      </c>
      <c r="D36" s="1271">
        <f>+F130</f>
        <v>0</v>
      </c>
      <c r="E36" s="1562"/>
      <c r="F36"/>
      <c r="G36"/>
      <c r="H36"/>
      <c r="I36" s="248"/>
      <c r="J36" s="248"/>
      <c r="K36" s="248"/>
      <c r="L36" s="248"/>
      <c r="M36" s="248"/>
      <c r="N36" s="1289"/>
    </row>
    <row r="37" spans="1:26">
      <c r="A37" s="1333"/>
      <c r="C37" s="262"/>
      <c r="D37" s="252"/>
      <c r="E37" s="263"/>
      <c r="F37" s="7"/>
      <c r="G37" s="7"/>
      <c r="H37" s="7"/>
      <c r="I37" s="260"/>
      <c r="J37" s="260"/>
      <c r="K37" s="260"/>
      <c r="L37" s="260"/>
      <c r="M37" s="260"/>
    </row>
    <row r="38" spans="1:26">
      <c r="A38" s="1333"/>
      <c r="C38" s="262"/>
      <c r="D38" s="252"/>
      <c r="E38" s="263"/>
      <c r="F38" s="7"/>
      <c r="G38" s="7"/>
      <c r="H38" s="7"/>
      <c r="I38" s="260"/>
      <c r="J38" s="260"/>
      <c r="K38" s="260"/>
      <c r="L38" s="260"/>
      <c r="M38" s="260"/>
    </row>
    <row r="39" spans="1:26">
      <c r="A39" s="1333"/>
      <c r="C39" s="262"/>
      <c r="D39" s="252"/>
      <c r="E39" s="263"/>
      <c r="F39" s="7"/>
      <c r="G39" s="7"/>
      <c r="H39" s="7"/>
      <c r="I39" s="260"/>
      <c r="J39" s="260"/>
      <c r="K39" s="260"/>
      <c r="L39" s="260"/>
      <c r="M39" s="260"/>
    </row>
    <row r="40" spans="1:26" ht="15.75" thickBot="1">
      <c r="M40" s="1521"/>
      <c r="N40" s="1521"/>
    </row>
    <row r="41" spans="1:26">
      <c r="B41" s="8" t="s">
        <v>1080</v>
      </c>
      <c r="M41" s="10"/>
      <c r="N41" s="10"/>
    </row>
    <row r="42" spans="1:26" ht="15.75" thickBot="1">
      <c r="M42" s="10"/>
      <c r="N42" s="10"/>
    </row>
    <row r="43" spans="1:26" s="248" customFormat="1" ht="109.5" customHeight="1">
      <c r="B43" s="11" t="s">
        <v>33</v>
      </c>
      <c r="C43" s="11" t="s">
        <v>34</v>
      </c>
      <c r="D43" s="11" t="s">
        <v>35</v>
      </c>
      <c r="E43" s="11" t="s">
        <v>36</v>
      </c>
      <c r="F43" s="11" t="s">
        <v>37</v>
      </c>
      <c r="G43" s="11" t="s">
        <v>38</v>
      </c>
      <c r="H43" s="11" t="s">
        <v>39</v>
      </c>
      <c r="I43" s="11" t="s">
        <v>40</v>
      </c>
      <c r="J43" s="11" t="s">
        <v>41</v>
      </c>
      <c r="K43" s="11" t="s">
        <v>42</v>
      </c>
      <c r="L43" s="11" t="s">
        <v>43</v>
      </c>
      <c r="M43" s="12" t="s">
        <v>44</v>
      </c>
      <c r="N43" s="11" t="s">
        <v>45</v>
      </c>
      <c r="O43" s="11" t="s">
        <v>46</v>
      </c>
      <c r="P43" s="13" t="s">
        <v>47</v>
      </c>
      <c r="Q43" s="13" t="s">
        <v>48</v>
      </c>
    </row>
    <row r="44" spans="1:26" s="1263" customFormat="1" ht="219.75" customHeight="1">
      <c r="A44" s="1311">
        <v>1</v>
      </c>
      <c r="B44" s="16" t="s">
        <v>5432</v>
      </c>
      <c r="C44" s="16" t="s">
        <v>5432</v>
      </c>
      <c r="D44" s="15" t="s">
        <v>5434</v>
      </c>
      <c r="E44" s="441">
        <v>700</v>
      </c>
      <c r="F44" s="281" t="s">
        <v>19</v>
      </c>
      <c r="G44" s="274" t="s">
        <v>5</v>
      </c>
      <c r="H44" s="275">
        <v>40179</v>
      </c>
      <c r="I44" s="275">
        <v>42003</v>
      </c>
      <c r="J44" s="276" t="s">
        <v>19</v>
      </c>
      <c r="K44" s="441"/>
      <c r="L44" s="301">
        <v>11</v>
      </c>
      <c r="M44" s="277"/>
      <c r="N44" s="277" t="s">
        <v>5</v>
      </c>
      <c r="O44" s="278"/>
      <c r="P44" s="278" t="s">
        <v>329</v>
      </c>
      <c r="Q44" s="323" t="s">
        <v>6866</v>
      </c>
      <c r="R44" s="279"/>
      <c r="S44" s="279"/>
      <c r="T44" s="279"/>
      <c r="U44" s="279"/>
      <c r="V44" s="279"/>
      <c r="W44" s="279"/>
      <c r="X44" s="279"/>
      <c r="Y44" s="279"/>
      <c r="Z44" s="279"/>
    </row>
    <row r="45" spans="1:26" s="1263" customFormat="1" ht="164.25" customHeight="1">
      <c r="A45" s="1311">
        <f>+A44+1</f>
        <v>2</v>
      </c>
      <c r="B45" s="16" t="s">
        <v>5432</v>
      </c>
      <c r="C45" s="16" t="s">
        <v>5432</v>
      </c>
      <c r="D45" s="15" t="s">
        <v>5435</v>
      </c>
      <c r="E45" s="303" t="s">
        <v>5436</v>
      </c>
      <c r="F45" s="281" t="s">
        <v>19</v>
      </c>
      <c r="G45" s="281" t="s">
        <v>5</v>
      </c>
      <c r="H45" s="281" t="s">
        <v>5437</v>
      </c>
      <c r="I45" s="302">
        <v>41624</v>
      </c>
      <c r="J45" s="276" t="s">
        <v>19</v>
      </c>
      <c r="K45" s="441">
        <v>0</v>
      </c>
      <c r="L45" s="441">
        <v>10</v>
      </c>
      <c r="M45" s="277"/>
      <c r="N45" s="277"/>
      <c r="O45" s="278"/>
      <c r="P45" s="278"/>
      <c r="Q45" s="339" t="s">
        <v>6867</v>
      </c>
      <c r="R45" s="279"/>
      <c r="S45" s="279"/>
      <c r="T45" s="279"/>
      <c r="U45" s="279"/>
      <c r="V45" s="279"/>
      <c r="W45" s="279"/>
      <c r="X45" s="279"/>
      <c r="Y45" s="279"/>
      <c r="Z45" s="279"/>
    </row>
    <row r="46" spans="1:26" s="1263" customFormat="1">
      <c r="A46" s="1311"/>
      <c r="B46" s="17" t="s">
        <v>29</v>
      </c>
      <c r="C46" s="16"/>
      <c r="D46" s="15"/>
      <c r="E46" s="303"/>
      <c r="F46" s="281"/>
      <c r="G46" s="281"/>
      <c r="H46" s="281"/>
      <c r="I46" s="276"/>
      <c r="J46" s="276"/>
      <c r="K46" s="282">
        <f>SUM(K44:K45)</f>
        <v>0</v>
      </c>
      <c r="L46" s="282">
        <f>SUM(L44:L45)</f>
        <v>21</v>
      </c>
      <c r="M46" s="283">
        <f>SUM(M44:M45)</f>
        <v>0</v>
      </c>
      <c r="N46" s="282">
        <f>SUM(N44:N45)</f>
        <v>0</v>
      </c>
      <c r="O46" s="278"/>
      <c r="P46" s="278"/>
      <c r="Q46" s="18"/>
    </row>
    <row r="47" spans="1:26" s="1263" customFormat="1">
      <c r="A47" s="1285"/>
      <c r="B47" s="468"/>
      <c r="C47" s="469"/>
      <c r="D47" s="470"/>
      <c r="E47" s="1153"/>
      <c r="F47" s="1154"/>
      <c r="G47" s="1154"/>
      <c r="H47" s="1154"/>
      <c r="I47" s="1155"/>
      <c r="J47" s="1155"/>
      <c r="K47" s="1156"/>
      <c r="L47" s="1156"/>
      <c r="M47" s="1157"/>
      <c r="N47" s="1156"/>
      <c r="O47" s="1158"/>
      <c r="P47" s="1158"/>
      <c r="Q47" s="64"/>
    </row>
    <row r="48" spans="1:26" s="284" customFormat="1">
      <c r="E48" s="285"/>
    </row>
    <row r="49" spans="2:17" s="284" customFormat="1">
      <c r="B49" s="1587" t="s">
        <v>57</v>
      </c>
      <c r="C49" s="1587" t="s">
        <v>58</v>
      </c>
      <c r="D49" s="1589" t="s">
        <v>59</v>
      </c>
      <c r="E49" s="1589"/>
    </row>
    <row r="50" spans="2:17" s="284" customFormat="1">
      <c r="B50" s="1588"/>
      <c r="C50" s="1588"/>
      <c r="D50" s="1283" t="s">
        <v>60</v>
      </c>
      <c r="E50" s="118" t="s">
        <v>61</v>
      </c>
    </row>
    <row r="51" spans="2:17" s="284" customFormat="1" ht="30.6" customHeight="1">
      <c r="B51" s="19" t="s">
        <v>62</v>
      </c>
      <c r="C51" s="286">
        <f>+K46</f>
        <v>0</v>
      </c>
      <c r="D51" s="266"/>
      <c r="E51" s="1369" t="s">
        <v>21</v>
      </c>
      <c r="F51" s="287"/>
      <c r="G51" s="287"/>
      <c r="H51" s="287"/>
      <c r="I51" s="287"/>
      <c r="J51" s="287"/>
      <c r="K51" s="287"/>
      <c r="L51" s="287"/>
      <c r="M51" s="287"/>
    </row>
    <row r="52" spans="2:17" s="284" customFormat="1" ht="30" customHeight="1">
      <c r="B52" s="19" t="s">
        <v>64</v>
      </c>
      <c r="C52" s="286">
        <f>+M46</f>
        <v>0</v>
      </c>
      <c r="D52" s="266"/>
      <c r="E52" s="1369" t="s">
        <v>21</v>
      </c>
    </row>
    <row r="53" spans="2:17" s="284" customFormat="1">
      <c r="B53" s="288"/>
      <c r="C53" s="1769"/>
      <c r="D53" s="1769"/>
      <c r="E53" s="1769"/>
      <c r="F53" s="1769"/>
      <c r="G53" s="1769"/>
      <c r="H53" s="1769"/>
      <c r="I53" s="1769"/>
      <c r="J53" s="1769"/>
      <c r="K53" s="1769"/>
      <c r="L53" s="1769"/>
      <c r="M53" s="1769"/>
      <c r="N53" s="1769"/>
    </row>
    <row r="54" spans="2:17" ht="28.15" customHeight="1" thickBot="1"/>
    <row r="55" spans="2:17" ht="27" thickBot="1">
      <c r="B55" s="1770" t="s">
        <v>65</v>
      </c>
      <c r="C55" s="1770"/>
      <c r="D55" s="1770"/>
      <c r="E55" s="1770"/>
      <c r="F55" s="1770"/>
      <c r="G55" s="1770"/>
      <c r="H55" s="1770"/>
      <c r="I55" s="1770"/>
      <c r="J55" s="1770"/>
      <c r="K55" s="1770"/>
      <c r="L55" s="1770"/>
      <c r="M55" s="1770"/>
      <c r="N55" s="1770"/>
    </row>
    <row r="58" spans="2:17" ht="109.5" customHeight="1">
      <c r="B58" s="1309" t="s">
        <v>66</v>
      </c>
      <c r="C58" s="22" t="s">
        <v>67</v>
      </c>
      <c r="D58" s="22" t="s">
        <v>68</v>
      </c>
      <c r="E58" s="22" t="s">
        <v>69</v>
      </c>
      <c r="F58" s="22" t="s">
        <v>70</v>
      </c>
      <c r="G58" s="22" t="s">
        <v>71</v>
      </c>
      <c r="H58" s="22" t="s">
        <v>72</v>
      </c>
      <c r="I58" s="22" t="s">
        <v>73</v>
      </c>
      <c r="J58" s="22" t="s">
        <v>74</v>
      </c>
      <c r="K58" s="22" t="s">
        <v>75</v>
      </c>
      <c r="L58" s="22" t="s">
        <v>76</v>
      </c>
      <c r="M58" s="23" t="s">
        <v>77</v>
      </c>
      <c r="N58" s="23" t="s">
        <v>78</v>
      </c>
      <c r="O58" s="1522" t="s">
        <v>79</v>
      </c>
      <c r="P58" s="1523"/>
      <c r="Q58" s="22" t="s">
        <v>80</v>
      </c>
    </row>
    <row r="59" spans="2:17" ht="55.5" customHeight="1">
      <c r="B59" s="309" t="s">
        <v>81</v>
      </c>
      <c r="C59" s="309" t="s">
        <v>251</v>
      </c>
      <c r="D59" s="310" t="s">
        <v>5</v>
      </c>
      <c r="E59" s="310" t="s">
        <v>5</v>
      </c>
      <c r="F59" s="1328" t="s">
        <v>5</v>
      </c>
      <c r="G59" s="1328" t="s">
        <v>5</v>
      </c>
      <c r="H59" s="1328"/>
      <c r="I59" s="291" t="s">
        <v>18</v>
      </c>
      <c r="J59" s="291" t="s">
        <v>5</v>
      </c>
      <c r="K59" s="265" t="s">
        <v>5</v>
      </c>
      <c r="L59" s="265" t="s">
        <v>5</v>
      </c>
      <c r="M59" s="265" t="s">
        <v>5</v>
      </c>
      <c r="N59" s="265" t="s">
        <v>5</v>
      </c>
      <c r="O59" s="1574" t="s">
        <v>5438</v>
      </c>
      <c r="P59" s="1575"/>
      <c r="Q59" s="265" t="s">
        <v>18</v>
      </c>
    </row>
    <row r="60" spans="2:17">
      <c r="B60" s="236" t="s">
        <v>84</v>
      </c>
    </row>
    <row r="61" spans="2:17">
      <c r="B61" s="236" t="s">
        <v>85</v>
      </c>
    </row>
    <row r="62" spans="2:17">
      <c r="B62" s="236" t="s">
        <v>86</v>
      </c>
    </row>
    <row r="64" spans="2:17" ht="15.75" thickBot="1"/>
    <row r="65" spans="2:17" ht="27" thickBot="1">
      <c r="B65" s="1771" t="s">
        <v>87</v>
      </c>
      <c r="C65" s="1772"/>
      <c r="D65" s="1772"/>
      <c r="E65" s="1772"/>
      <c r="F65" s="1772"/>
      <c r="G65" s="1772"/>
      <c r="H65" s="1772"/>
      <c r="I65" s="1772"/>
      <c r="J65" s="1772"/>
      <c r="K65" s="1772"/>
      <c r="L65" s="1772"/>
      <c r="M65" s="1772"/>
      <c r="N65" s="1773"/>
    </row>
    <row r="66" spans="2:17" ht="13.5" customHeight="1"/>
    <row r="68" spans="2:17" ht="76.5" customHeight="1">
      <c r="B68" s="1309" t="s">
        <v>88</v>
      </c>
      <c r="C68" s="1309" t="s">
        <v>89</v>
      </c>
      <c r="D68" s="1309" t="s">
        <v>90</v>
      </c>
      <c r="E68" s="1309" t="s">
        <v>91</v>
      </c>
      <c r="F68" s="1309" t="s">
        <v>92</v>
      </c>
      <c r="G68" s="1309" t="s">
        <v>93</v>
      </c>
      <c r="H68" s="1309" t="s">
        <v>94</v>
      </c>
      <c r="I68" s="1309" t="s">
        <v>95</v>
      </c>
      <c r="J68" s="1522" t="s">
        <v>1288</v>
      </c>
      <c r="K68" s="1529"/>
      <c r="L68" s="1523"/>
      <c r="M68" s="1309" t="s">
        <v>97</v>
      </c>
      <c r="N68" s="1309" t="s">
        <v>992</v>
      </c>
      <c r="O68" s="1309" t="s">
        <v>993</v>
      </c>
      <c r="P68" s="1522" t="s">
        <v>79</v>
      </c>
      <c r="Q68" s="1523"/>
    </row>
    <row r="69" spans="2:17" ht="60.75" customHeight="1">
      <c r="B69" s="308" t="s">
        <v>356</v>
      </c>
      <c r="C69" s="308" t="s">
        <v>5439</v>
      </c>
      <c r="D69" s="309" t="s">
        <v>5440</v>
      </c>
      <c r="E69" s="309">
        <v>34679430</v>
      </c>
      <c r="F69" s="309" t="s">
        <v>1792</v>
      </c>
      <c r="G69" s="309" t="s">
        <v>1105</v>
      </c>
      <c r="H69" s="932">
        <v>40311</v>
      </c>
      <c r="I69" s="310"/>
      <c r="J69" s="308" t="s">
        <v>5441</v>
      </c>
      <c r="K69" s="333" t="s">
        <v>5442</v>
      </c>
      <c r="L69" s="290" t="s">
        <v>5443</v>
      </c>
      <c r="M69" s="265" t="s">
        <v>18</v>
      </c>
      <c r="N69" s="265" t="s">
        <v>18</v>
      </c>
      <c r="O69" s="265" t="s">
        <v>18</v>
      </c>
      <c r="P69" s="1539"/>
      <c r="Q69" s="1567"/>
    </row>
    <row r="70" spans="2:17" ht="44.25" customHeight="1">
      <c r="B70" s="308" t="s">
        <v>356</v>
      </c>
      <c r="C70" s="308" t="s">
        <v>5439</v>
      </c>
      <c r="D70" s="309" t="s">
        <v>5444</v>
      </c>
      <c r="E70" s="309">
        <v>34678798</v>
      </c>
      <c r="F70" s="308" t="s">
        <v>5445</v>
      </c>
      <c r="G70" s="308" t="s">
        <v>5446</v>
      </c>
      <c r="H70" s="932">
        <v>41118</v>
      </c>
      <c r="I70" s="310"/>
      <c r="J70" s="308" t="s">
        <v>5447</v>
      </c>
      <c r="K70" s="333"/>
      <c r="L70" s="290" t="s">
        <v>5448</v>
      </c>
      <c r="M70" s="265" t="s">
        <v>18</v>
      </c>
      <c r="N70" s="265" t="s">
        <v>19</v>
      </c>
      <c r="O70" s="265" t="s">
        <v>18</v>
      </c>
      <c r="P70" s="1539" t="s">
        <v>5449</v>
      </c>
      <c r="Q70" s="1567"/>
    </row>
    <row r="71" spans="2:17" ht="60" customHeight="1">
      <c r="B71" s="308" t="s">
        <v>119</v>
      </c>
      <c r="C71" s="308" t="s">
        <v>5450</v>
      </c>
      <c r="D71" s="309" t="s">
        <v>5451</v>
      </c>
      <c r="E71" s="309">
        <v>1059446679</v>
      </c>
      <c r="F71" s="308" t="s">
        <v>5452</v>
      </c>
      <c r="G71" s="308" t="s">
        <v>5453</v>
      </c>
      <c r="H71" s="309" t="s">
        <v>4110</v>
      </c>
      <c r="I71" s="310"/>
      <c r="J71" s="308" t="s">
        <v>5454</v>
      </c>
      <c r="K71" s="290" t="s">
        <v>5455</v>
      </c>
      <c r="L71" s="290" t="s">
        <v>5456</v>
      </c>
      <c r="M71" s="265" t="s">
        <v>18</v>
      </c>
      <c r="N71" s="265" t="s">
        <v>18</v>
      </c>
      <c r="O71" s="265" t="s">
        <v>18</v>
      </c>
      <c r="P71" s="1567" t="s">
        <v>5457</v>
      </c>
      <c r="Q71" s="1567"/>
    </row>
    <row r="72" spans="2:17" ht="33.6" customHeight="1">
      <c r="B72" s="308" t="s">
        <v>119</v>
      </c>
      <c r="C72" s="308" t="s">
        <v>5450</v>
      </c>
      <c r="D72" s="309" t="s">
        <v>5458</v>
      </c>
      <c r="E72" s="309">
        <v>34327280</v>
      </c>
      <c r="F72" s="309" t="s">
        <v>277</v>
      </c>
      <c r="G72" s="309" t="s">
        <v>278</v>
      </c>
      <c r="H72" s="932">
        <v>38940</v>
      </c>
      <c r="I72" s="310">
        <v>103385</v>
      </c>
      <c r="J72" s="308" t="s">
        <v>5459</v>
      </c>
      <c r="K72" s="290" t="s">
        <v>5460</v>
      </c>
      <c r="L72" s="290" t="s">
        <v>5461</v>
      </c>
      <c r="M72" s="265" t="s">
        <v>18</v>
      </c>
      <c r="N72" s="265" t="s">
        <v>18</v>
      </c>
      <c r="O72" s="265" t="s">
        <v>18</v>
      </c>
      <c r="P72" s="1567"/>
      <c r="Q72" s="1567"/>
    </row>
    <row r="73" spans="2:17" ht="46.5" customHeight="1">
      <c r="B73" s="308" t="s">
        <v>119</v>
      </c>
      <c r="C73" s="308" t="s">
        <v>5450</v>
      </c>
      <c r="D73" s="309" t="s">
        <v>5462</v>
      </c>
      <c r="E73" s="309">
        <v>1059446657</v>
      </c>
      <c r="F73" s="309" t="s">
        <v>5463</v>
      </c>
      <c r="G73" s="309" t="s">
        <v>1563</v>
      </c>
      <c r="H73" s="1159"/>
      <c r="I73" s="310"/>
      <c r="J73" s="308"/>
      <c r="K73" s="290"/>
      <c r="L73" s="290"/>
      <c r="M73" s="265" t="s">
        <v>19</v>
      </c>
      <c r="N73" s="265" t="s">
        <v>19</v>
      </c>
      <c r="O73" s="265" t="s">
        <v>19</v>
      </c>
      <c r="P73" s="1574" t="s">
        <v>5464</v>
      </c>
      <c r="Q73" s="1575"/>
    </row>
    <row r="74" spans="2:17" ht="33.6" customHeight="1">
      <c r="B74" s="308" t="s">
        <v>119</v>
      </c>
      <c r="C74" s="308" t="s">
        <v>5450</v>
      </c>
      <c r="D74" s="309" t="s">
        <v>5465</v>
      </c>
      <c r="E74" s="309">
        <v>1111744458</v>
      </c>
      <c r="F74" s="309" t="s">
        <v>277</v>
      </c>
      <c r="G74" s="309" t="s">
        <v>1563</v>
      </c>
      <c r="H74" s="932">
        <v>41075</v>
      </c>
      <c r="I74" s="310">
        <v>145162</v>
      </c>
      <c r="J74" s="308" t="s">
        <v>5466</v>
      </c>
      <c r="K74" s="290" t="s">
        <v>5467</v>
      </c>
      <c r="L74" s="290" t="s">
        <v>5468</v>
      </c>
      <c r="M74" s="265" t="s">
        <v>18</v>
      </c>
      <c r="N74" s="265" t="s">
        <v>18</v>
      </c>
      <c r="O74" s="265" t="s">
        <v>18</v>
      </c>
      <c r="P74" s="1767"/>
      <c r="Q74" s="1768"/>
    </row>
    <row r="75" spans="2:17" ht="116.25" customHeight="1">
      <c r="B75" s="456" t="s">
        <v>5469</v>
      </c>
    </row>
    <row r="76" spans="2:17" ht="15.75" thickBot="1"/>
    <row r="77" spans="2:17" ht="27" thickBot="1">
      <c r="B77" s="1771" t="s">
        <v>139</v>
      </c>
      <c r="C77" s="1772"/>
      <c r="D77" s="1772"/>
      <c r="E77" s="1772"/>
      <c r="F77" s="1772"/>
      <c r="G77" s="1772"/>
      <c r="H77" s="1772"/>
      <c r="I77" s="1772"/>
      <c r="J77" s="1772"/>
      <c r="K77" s="1772"/>
      <c r="L77" s="1772"/>
      <c r="M77" s="1772"/>
      <c r="N77" s="1773"/>
    </row>
    <row r="80" spans="2:17" ht="46.15" customHeight="1">
      <c r="B80" s="22" t="s">
        <v>17</v>
      </c>
      <c r="C80" s="22" t="s">
        <v>1064</v>
      </c>
      <c r="D80" s="1522" t="s">
        <v>79</v>
      </c>
      <c r="E80" s="1523"/>
    </row>
    <row r="81" spans="1:26" ht="46.9" customHeight="1">
      <c r="B81" s="217" t="s">
        <v>140</v>
      </c>
      <c r="C81" s="265" t="s">
        <v>19</v>
      </c>
      <c r="D81" s="2128" t="s">
        <v>5470</v>
      </c>
      <c r="E81" s="2129"/>
    </row>
    <row r="84" spans="1:26" ht="26.25">
      <c r="B84" s="1760" t="s">
        <v>141</v>
      </c>
      <c r="C84" s="1761"/>
      <c r="D84" s="1761"/>
      <c r="E84" s="1761"/>
      <c r="F84" s="1761"/>
      <c r="G84" s="1761"/>
      <c r="H84" s="1761"/>
      <c r="I84" s="1761"/>
      <c r="J84" s="1761"/>
      <c r="K84" s="1761"/>
      <c r="L84" s="1761"/>
      <c r="M84" s="1761"/>
      <c r="N84" s="1761"/>
      <c r="O84" s="1761"/>
      <c r="P84" s="1761"/>
    </row>
    <row r="86" spans="1:26" ht="15.75" thickBot="1"/>
    <row r="87" spans="1:26" ht="27" thickBot="1">
      <c r="B87" s="1771" t="s">
        <v>142</v>
      </c>
      <c r="C87" s="1772"/>
      <c r="D87" s="1772"/>
      <c r="E87" s="1772"/>
      <c r="F87" s="1772"/>
      <c r="G87" s="1772"/>
      <c r="H87" s="1772"/>
      <c r="I87" s="1772"/>
      <c r="J87" s="1772"/>
      <c r="K87" s="1772"/>
      <c r="L87" s="1772"/>
      <c r="M87" s="1772"/>
      <c r="N87" s="1773"/>
    </row>
    <row r="89" spans="1:26" ht="15.75" thickBot="1">
      <c r="M89" s="10"/>
      <c r="N89" s="10"/>
    </row>
    <row r="90" spans="1:26" s="248" customFormat="1" ht="109.5" customHeight="1">
      <c r="B90" s="11" t="s">
        <v>33</v>
      </c>
      <c r="C90" s="11" t="s">
        <v>34</v>
      </c>
      <c r="D90" s="11" t="s">
        <v>35</v>
      </c>
      <c r="E90" s="11" t="s">
        <v>36</v>
      </c>
      <c r="F90" s="11" t="s">
        <v>37</v>
      </c>
      <c r="G90" s="11" t="s">
        <v>38</v>
      </c>
      <c r="H90" s="11" t="s">
        <v>39</v>
      </c>
      <c r="I90" s="11" t="s">
        <v>40</v>
      </c>
      <c r="J90" s="11" t="s">
        <v>41</v>
      </c>
      <c r="K90" s="11" t="s">
        <v>42</v>
      </c>
      <c r="L90" s="11" t="s">
        <v>43</v>
      </c>
      <c r="M90" s="12" t="s">
        <v>44</v>
      </c>
      <c r="N90" s="11" t="s">
        <v>45</v>
      </c>
      <c r="O90" s="11" t="s">
        <v>46</v>
      </c>
      <c r="P90" s="13" t="s">
        <v>47</v>
      </c>
      <c r="Q90" s="13" t="s">
        <v>48</v>
      </c>
    </row>
    <row r="91" spans="1:26" s="1263" customFormat="1">
      <c r="A91" s="1311">
        <v>1</v>
      </c>
      <c r="B91" s="15"/>
      <c r="C91" s="16"/>
      <c r="D91" s="15"/>
      <c r="E91" s="303"/>
      <c r="F91" s="281"/>
      <c r="G91" s="274"/>
      <c r="H91" s="275"/>
      <c r="I91" s="276"/>
      <c r="J91" s="276"/>
      <c r="K91" s="276"/>
      <c r="L91" s="276"/>
      <c r="M91" s="277"/>
      <c r="N91" s="277">
        <f>+M91*G91</f>
        <v>0</v>
      </c>
      <c r="O91" s="278"/>
      <c r="P91" s="278"/>
      <c r="Q91" s="323"/>
      <c r="R91" s="279"/>
      <c r="S91" s="279"/>
      <c r="T91" s="279"/>
      <c r="U91" s="279"/>
      <c r="V91" s="279"/>
      <c r="W91" s="279"/>
      <c r="X91" s="279"/>
      <c r="Y91" s="279"/>
      <c r="Z91" s="279"/>
    </row>
    <row r="92" spans="1:26" s="1263" customFormat="1">
      <c r="A92" s="1311">
        <f>+A91+1</f>
        <v>2</v>
      </c>
      <c r="B92" s="15"/>
      <c r="C92" s="16"/>
      <c r="D92" s="15"/>
      <c r="E92" s="303"/>
      <c r="F92" s="281"/>
      <c r="G92" s="281"/>
      <c r="H92" s="281"/>
      <c r="I92" s="276"/>
      <c r="J92" s="276"/>
      <c r="K92" s="276"/>
      <c r="L92" s="276"/>
      <c r="M92" s="277"/>
      <c r="N92" s="277"/>
      <c r="O92" s="278"/>
      <c r="P92" s="278"/>
      <c r="Q92" s="323"/>
      <c r="R92" s="279"/>
      <c r="S92" s="279"/>
      <c r="T92" s="279"/>
      <c r="U92" s="279"/>
      <c r="V92" s="279"/>
      <c r="W92" s="279"/>
      <c r="X92" s="279"/>
      <c r="Y92" s="279"/>
      <c r="Z92" s="279"/>
    </row>
    <row r="93" spans="1:26" s="1263" customFormat="1">
      <c r="A93" s="1311">
        <f t="shared" ref="A93:A98" si="0">+A92+1</f>
        <v>3</v>
      </c>
      <c r="B93" s="15"/>
      <c r="C93" s="16"/>
      <c r="D93" s="15"/>
      <c r="E93" s="303"/>
      <c r="F93" s="281"/>
      <c r="G93" s="281"/>
      <c r="H93" s="281"/>
      <c r="I93" s="276"/>
      <c r="J93" s="276"/>
      <c r="K93" s="276"/>
      <c r="L93" s="276"/>
      <c r="M93" s="277"/>
      <c r="N93" s="277"/>
      <c r="O93" s="278"/>
      <c r="P93" s="278"/>
      <c r="Q93" s="323"/>
      <c r="R93" s="279"/>
      <c r="S93" s="279"/>
      <c r="T93" s="279"/>
      <c r="U93" s="279"/>
      <c r="V93" s="279"/>
      <c r="W93" s="279"/>
      <c r="X93" s="279"/>
      <c r="Y93" s="279"/>
      <c r="Z93" s="279"/>
    </row>
    <row r="94" spans="1:26" s="1263" customFormat="1">
      <c r="A94" s="1311">
        <f t="shared" si="0"/>
        <v>4</v>
      </c>
      <c r="B94" s="15"/>
      <c r="C94" s="16"/>
      <c r="D94" s="15"/>
      <c r="E94" s="303"/>
      <c r="F94" s="281"/>
      <c r="G94" s="281"/>
      <c r="H94" s="281"/>
      <c r="I94" s="276"/>
      <c r="J94" s="276"/>
      <c r="K94" s="276"/>
      <c r="L94" s="276"/>
      <c r="M94" s="277"/>
      <c r="N94" s="277"/>
      <c r="O94" s="278"/>
      <c r="P94" s="278"/>
      <c r="Q94" s="323"/>
      <c r="R94" s="279"/>
      <c r="S94" s="279"/>
      <c r="T94" s="279"/>
      <c r="U94" s="279"/>
      <c r="V94" s="279"/>
      <c r="W94" s="279"/>
      <c r="X94" s="279"/>
      <c r="Y94" s="279"/>
      <c r="Z94" s="279"/>
    </row>
    <row r="95" spans="1:26" s="1263" customFormat="1">
      <c r="A95" s="1311">
        <f t="shared" si="0"/>
        <v>5</v>
      </c>
      <c r="B95" s="15"/>
      <c r="C95" s="16"/>
      <c r="D95" s="15"/>
      <c r="E95" s="303"/>
      <c r="F95" s="281"/>
      <c r="G95" s="281"/>
      <c r="H95" s="281"/>
      <c r="I95" s="276"/>
      <c r="J95" s="276"/>
      <c r="K95" s="276"/>
      <c r="L95" s="276"/>
      <c r="M95" s="277"/>
      <c r="N95" s="277"/>
      <c r="O95" s="278"/>
      <c r="P95" s="278"/>
      <c r="Q95" s="323"/>
      <c r="R95" s="279"/>
      <c r="S95" s="279"/>
      <c r="T95" s="279"/>
      <c r="U95" s="279"/>
      <c r="V95" s="279"/>
      <c r="W95" s="279"/>
      <c r="X95" s="279"/>
      <c r="Y95" s="279"/>
      <c r="Z95" s="279"/>
    </row>
    <row r="96" spans="1:26" s="1263" customFormat="1">
      <c r="A96" s="1311">
        <f t="shared" si="0"/>
        <v>6</v>
      </c>
      <c r="B96" s="15"/>
      <c r="C96" s="16"/>
      <c r="D96" s="15"/>
      <c r="E96" s="303"/>
      <c r="F96" s="281"/>
      <c r="G96" s="281"/>
      <c r="H96" s="281"/>
      <c r="I96" s="276"/>
      <c r="J96" s="276"/>
      <c r="K96" s="276"/>
      <c r="L96" s="276"/>
      <c r="M96" s="277"/>
      <c r="N96" s="277"/>
      <c r="O96" s="278"/>
      <c r="P96" s="278"/>
      <c r="Q96" s="323"/>
      <c r="R96" s="279"/>
      <c r="S96" s="279"/>
      <c r="T96" s="279"/>
      <c r="U96" s="279"/>
      <c r="V96" s="279"/>
      <c r="W96" s="279"/>
      <c r="X96" s="279"/>
      <c r="Y96" s="279"/>
      <c r="Z96" s="279"/>
    </row>
    <row r="97" spans="1:26" s="1263" customFormat="1">
      <c r="A97" s="1311">
        <f t="shared" si="0"/>
        <v>7</v>
      </c>
      <c r="B97" s="15"/>
      <c r="C97" s="16"/>
      <c r="D97" s="15"/>
      <c r="E97" s="303"/>
      <c r="F97" s="281"/>
      <c r="G97" s="281"/>
      <c r="H97" s="281"/>
      <c r="I97" s="276"/>
      <c r="J97" s="276"/>
      <c r="K97" s="276"/>
      <c r="L97" s="276"/>
      <c r="M97" s="277"/>
      <c r="N97" s="277"/>
      <c r="O97" s="278"/>
      <c r="P97" s="278"/>
      <c r="Q97" s="323"/>
      <c r="R97" s="279"/>
      <c r="S97" s="279"/>
      <c r="T97" s="279"/>
      <c r="U97" s="279"/>
      <c r="V97" s="279"/>
      <c r="W97" s="279"/>
      <c r="X97" s="279"/>
      <c r="Y97" s="279"/>
      <c r="Z97" s="279"/>
    </row>
    <row r="98" spans="1:26" s="1263" customFormat="1">
      <c r="A98" s="1311">
        <f t="shared" si="0"/>
        <v>8</v>
      </c>
      <c r="B98" s="15"/>
      <c r="C98" s="16"/>
      <c r="D98" s="15"/>
      <c r="E98" s="303"/>
      <c r="F98" s="281"/>
      <c r="G98" s="281"/>
      <c r="H98" s="281"/>
      <c r="I98" s="276"/>
      <c r="J98" s="276"/>
      <c r="K98" s="276"/>
      <c r="L98" s="276"/>
      <c r="M98" s="277"/>
      <c r="N98" s="277"/>
      <c r="O98" s="278"/>
      <c r="P98" s="278"/>
      <c r="Q98" s="323"/>
      <c r="R98" s="279"/>
      <c r="S98" s="279"/>
      <c r="T98" s="279"/>
      <c r="U98" s="279"/>
      <c r="V98" s="279"/>
      <c r="W98" s="279"/>
      <c r="X98" s="279"/>
      <c r="Y98" s="279"/>
      <c r="Z98" s="279"/>
    </row>
    <row r="99" spans="1:26" s="1263" customFormat="1">
      <c r="A99" s="1311"/>
      <c r="B99" s="17" t="s">
        <v>29</v>
      </c>
      <c r="C99" s="16"/>
      <c r="D99" s="15"/>
      <c r="E99" s="303"/>
      <c r="F99" s="281"/>
      <c r="G99" s="281"/>
      <c r="H99" s="281"/>
      <c r="I99" s="276"/>
      <c r="J99" s="276"/>
      <c r="K99" s="282">
        <f t="shared" ref="K99:N99" si="1">SUM(K91:K98)</f>
        <v>0</v>
      </c>
      <c r="L99" s="282">
        <f t="shared" si="1"/>
        <v>0</v>
      </c>
      <c r="M99" s="283">
        <f t="shared" si="1"/>
        <v>0</v>
      </c>
      <c r="N99" s="282">
        <f t="shared" si="1"/>
        <v>0</v>
      </c>
      <c r="O99" s="278"/>
      <c r="P99" s="278"/>
      <c r="Q99" s="18"/>
    </row>
    <row r="100" spans="1:26">
      <c r="B100" s="284"/>
      <c r="C100" s="284"/>
      <c r="D100" s="284"/>
      <c r="E100" s="285"/>
      <c r="F100" s="284"/>
      <c r="G100" s="284"/>
      <c r="H100" s="284"/>
      <c r="I100" s="284"/>
      <c r="J100" s="284"/>
      <c r="K100" s="284"/>
      <c r="L100" s="284"/>
      <c r="M100" s="284"/>
      <c r="N100" s="284"/>
      <c r="O100" s="284"/>
      <c r="P100" s="284"/>
    </row>
    <row r="101" spans="1:26" ht="18.75">
      <c r="B101" s="19" t="s">
        <v>156</v>
      </c>
      <c r="C101" s="304">
        <f>+K99</f>
        <v>0</v>
      </c>
      <c r="H101" s="287"/>
      <c r="I101" s="287"/>
      <c r="J101" s="287"/>
      <c r="K101" s="287"/>
      <c r="L101" s="287"/>
      <c r="M101" s="287"/>
      <c r="N101" s="284"/>
      <c r="O101" s="284"/>
      <c r="P101" s="284"/>
    </row>
    <row r="103" spans="1:26" ht="15.75" thickBot="1"/>
    <row r="104" spans="1:26" ht="37.15" customHeight="1" thickBot="1">
      <c r="B104" s="24" t="s">
        <v>157</v>
      </c>
      <c r="C104" s="25" t="s">
        <v>158</v>
      </c>
      <c r="D104" s="24" t="s">
        <v>28</v>
      </c>
      <c r="E104" s="25" t="s">
        <v>159</v>
      </c>
    </row>
    <row r="105" spans="1:26" ht="41.45" customHeight="1">
      <c r="B105" s="305" t="s">
        <v>160</v>
      </c>
      <c r="C105" s="306">
        <v>20</v>
      </c>
      <c r="D105" s="306"/>
      <c r="E105" s="1781">
        <f>+D105+D106+D107</f>
        <v>0</v>
      </c>
    </row>
    <row r="106" spans="1:26">
      <c r="B106" s="305" t="s">
        <v>161</v>
      </c>
      <c r="C106" s="1369">
        <v>30</v>
      </c>
      <c r="D106" s="1271">
        <v>0</v>
      </c>
      <c r="E106" s="1561"/>
    </row>
    <row r="107" spans="1:26" ht="15.75" thickBot="1">
      <c r="B107" s="305" t="s">
        <v>162</v>
      </c>
      <c r="C107" s="307">
        <v>40</v>
      </c>
      <c r="D107" s="307">
        <v>0</v>
      </c>
      <c r="E107" s="1782"/>
    </row>
    <row r="109" spans="1:26" ht="15.75" thickBot="1"/>
    <row r="110" spans="1:26" ht="27" thickBot="1">
      <c r="B110" s="1771" t="s">
        <v>163</v>
      </c>
      <c r="C110" s="1772"/>
      <c r="D110" s="1772"/>
      <c r="E110" s="1772"/>
      <c r="F110" s="1772"/>
      <c r="G110" s="1772"/>
      <c r="H110" s="1772"/>
      <c r="I110" s="1772"/>
      <c r="J110" s="1772"/>
      <c r="K110" s="1772"/>
      <c r="L110" s="1772"/>
      <c r="M110" s="1772"/>
      <c r="N110" s="1773"/>
    </row>
    <row r="112" spans="1:26" ht="76.5" customHeight="1">
      <c r="B112" s="1309" t="s">
        <v>88</v>
      </c>
      <c r="C112" s="1309" t="s">
        <v>89</v>
      </c>
      <c r="D112" s="1309" t="s">
        <v>90</v>
      </c>
      <c r="E112" s="1309" t="s">
        <v>91</v>
      </c>
      <c r="F112" s="1309" t="s">
        <v>92</v>
      </c>
      <c r="G112" s="1309" t="s">
        <v>93</v>
      </c>
      <c r="H112" s="1309" t="s">
        <v>94</v>
      </c>
      <c r="I112" s="1309" t="s">
        <v>95</v>
      </c>
      <c r="J112" s="1522" t="s">
        <v>164</v>
      </c>
      <c r="K112" s="1529"/>
      <c r="L112" s="1523"/>
      <c r="M112" s="1309" t="s">
        <v>97</v>
      </c>
      <c r="N112" s="1309" t="s">
        <v>992</v>
      </c>
      <c r="O112" s="1309" t="s">
        <v>993</v>
      </c>
      <c r="P112" s="1522" t="s">
        <v>79</v>
      </c>
      <c r="Q112" s="1523"/>
    </row>
    <row r="113" spans="2:17" ht="60.75" customHeight="1">
      <c r="B113" s="217" t="s">
        <v>1677</v>
      </c>
      <c r="C113" s="217"/>
      <c r="D113" s="217"/>
      <c r="E113" s="217"/>
      <c r="F113" s="217"/>
      <c r="G113" s="217"/>
      <c r="H113" s="407"/>
      <c r="I113" s="299"/>
      <c r="J113" s="217"/>
      <c r="K113" s="492"/>
      <c r="L113" s="413"/>
      <c r="M113" s="217"/>
      <c r="N113" s="217"/>
      <c r="O113" s="217"/>
      <c r="P113" s="1539"/>
      <c r="Q113" s="1539"/>
    </row>
    <row r="114" spans="2:17" ht="60.75" customHeight="1">
      <c r="B114" s="308" t="s">
        <v>1075</v>
      </c>
      <c r="C114" s="308"/>
      <c r="D114" s="309"/>
      <c r="E114" s="309"/>
      <c r="F114" s="309"/>
      <c r="G114" s="309"/>
      <c r="H114" s="309"/>
      <c r="I114" s="310"/>
      <c r="J114" s="289"/>
      <c r="K114" s="290"/>
      <c r="L114" s="291"/>
      <c r="M114" s="265"/>
      <c r="N114" s="265"/>
      <c r="O114" s="265"/>
      <c r="P114" s="1271"/>
      <c r="Q114" s="1271"/>
    </row>
    <row r="115" spans="2:17" ht="33.6" customHeight="1">
      <c r="B115" s="308" t="s">
        <v>227</v>
      </c>
      <c r="C115" s="308"/>
      <c r="D115" s="309"/>
      <c r="E115" s="309"/>
      <c r="F115" s="309"/>
      <c r="G115" s="309"/>
      <c r="H115" s="309"/>
      <c r="I115" s="310"/>
      <c r="J115" s="289"/>
      <c r="K115" s="291"/>
      <c r="L115" s="291"/>
      <c r="M115" s="265"/>
      <c r="N115" s="265"/>
      <c r="O115" s="265"/>
      <c r="P115" s="1567"/>
      <c r="Q115" s="1567"/>
    </row>
    <row r="116" spans="2:17" ht="90" customHeight="1">
      <c r="B116" s="456" t="s">
        <v>5471</v>
      </c>
    </row>
    <row r="118" spans="2:17" ht="15.75" thickBot="1"/>
    <row r="119" spans="2:17" ht="54" customHeight="1">
      <c r="B119" s="1283" t="s">
        <v>17</v>
      </c>
      <c r="C119" s="1283" t="s">
        <v>157</v>
      </c>
      <c r="D119" s="1309" t="s">
        <v>158</v>
      </c>
      <c r="E119" s="1283" t="s">
        <v>28</v>
      </c>
      <c r="F119" s="25" t="s">
        <v>228</v>
      </c>
      <c r="G119" s="26"/>
    </row>
    <row r="120" spans="2:17" ht="120.75" customHeight="1">
      <c r="B120" s="1783" t="s">
        <v>229</v>
      </c>
      <c r="C120" s="311" t="s">
        <v>230</v>
      </c>
      <c r="D120" s="1271">
        <v>25</v>
      </c>
      <c r="E120" s="1271">
        <v>0</v>
      </c>
      <c r="F120" s="1541">
        <f>+E120+E121+E122</f>
        <v>0</v>
      </c>
      <c r="G120" s="27"/>
    </row>
    <row r="121" spans="2:17" ht="76.150000000000006" customHeight="1">
      <c r="B121" s="1783"/>
      <c r="C121" s="311" t="s">
        <v>231</v>
      </c>
      <c r="D121" s="1253">
        <v>25</v>
      </c>
      <c r="E121" s="1271">
        <v>0</v>
      </c>
      <c r="F121" s="1542"/>
      <c r="G121" s="27"/>
    </row>
    <row r="122" spans="2:17" ht="69" customHeight="1">
      <c r="B122" s="1783"/>
      <c r="C122" s="311" t="s">
        <v>232</v>
      </c>
      <c r="D122" s="1271">
        <v>10</v>
      </c>
      <c r="E122" s="1271">
        <v>0</v>
      </c>
      <c r="F122" s="1543"/>
      <c r="G122" s="27"/>
    </row>
    <row r="123" spans="2:17">
      <c r="C123"/>
    </row>
    <row r="126" spans="2:17">
      <c r="B126" s="8" t="s">
        <v>233</v>
      </c>
    </row>
    <row r="129" spans="2:5">
      <c r="B129" s="264" t="s">
        <v>17</v>
      </c>
      <c r="C129" s="264" t="s">
        <v>27</v>
      </c>
      <c r="D129" s="1283" t="s">
        <v>28</v>
      </c>
      <c r="E129" s="1283" t="s">
        <v>29</v>
      </c>
    </row>
    <row r="130" spans="2:5" ht="28.5">
      <c r="B130" s="269" t="s">
        <v>1076</v>
      </c>
      <c r="C130" s="270">
        <v>40</v>
      </c>
      <c r="D130" s="1271">
        <f>+E105</f>
        <v>0</v>
      </c>
      <c r="E130" s="1560">
        <f>+D130+D131</f>
        <v>0</v>
      </c>
    </row>
    <row r="131" spans="2:5" ht="42.75">
      <c r="B131" s="269" t="s">
        <v>1077</v>
      </c>
      <c r="C131" s="270">
        <v>60</v>
      </c>
      <c r="D131" s="1271">
        <f>+F120</f>
        <v>0</v>
      </c>
      <c r="E131" s="1562"/>
    </row>
  </sheetData>
  <mergeCells count="40">
    <mergeCell ref="E130:E131"/>
    <mergeCell ref="B110:N110"/>
    <mergeCell ref="J112:L112"/>
    <mergeCell ref="P112:Q112"/>
    <mergeCell ref="P113:Q113"/>
    <mergeCell ref="P115:Q115"/>
    <mergeCell ref="B120:B122"/>
    <mergeCell ref="F120:F122"/>
    <mergeCell ref="E105:E107"/>
    <mergeCell ref="P69:Q69"/>
    <mergeCell ref="P70:Q70"/>
    <mergeCell ref="P71:Q71"/>
    <mergeCell ref="P72:Q72"/>
    <mergeCell ref="P73:Q73"/>
    <mergeCell ref="P74:Q74"/>
    <mergeCell ref="B77:N77"/>
    <mergeCell ref="D80:E80"/>
    <mergeCell ref="D81:E81"/>
    <mergeCell ref="B84:P84"/>
    <mergeCell ref="B87:N87"/>
    <mergeCell ref="J68:L68"/>
    <mergeCell ref="P68:Q68"/>
    <mergeCell ref="C10:E10"/>
    <mergeCell ref="B16:C16"/>
    <mergeCell ref="E35:E36"/>
    <mergeCell ref="M40:N40"/>
    <mergeCell ref="B49:B50"/>
    <mergeCell ref="C49:C50"/>
    <mergeCell ref="D49:E49"/>
    <mergeCell ref="C53:N53"/>
    <mergeCell ref="B55:N55"/>
    <mergeCell ref="O58:P58"/>
    <mergeCell ref="O59:P59"/>
    <mergeCell ref="B65:N65"/>
    <mergeCell ref="C9:N9"/>
    <mergeCell ref="B2:P2"/>
    <mergeCell ref="B4:P4"/>
    <mergeCell ref="C6:N6"/>
    <mergeCell ref="C7:N7"/>
    <mergeCell ref="C8:N8"/>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18:A39 IS18:IS39 SO18:SO39 ACK18:ACK39 AMG18:AMG39 AWC18:AWC39 BFY18:BFY39 BPU18:BPU39 BZQ18:BZQ39 CJM18:CJM39 CTI18:CTI39 DDE18:DDE39 DNA18:DNA39 DWW18:DWW39 EGS18:EGS39 EQO18:EQO39 FAK18:FAK39 FKG18:FKG39 FUC18:FUC39 GDY18:GDY39 GNU18:GNU39 GXQ18:GXQ39 HHM18:HHM39 HRI18:HRI39 IBE18:IBE39 ILA18:ILA39 IUW18:IUW39 JES18:JES39 JOO18:JOO39 JYK18:JYK39 KIG18:KIG39 KSC18:KSC39 LBY18:LBY39 LLU18:LLU39 LVQ18:LVQ39 MFM18:MFM39 MPI18:MPI39 MZE18:MZE39 NJA18:NJA39 NSW18:NSW39 OCS18:OCS39 OMO18:OMO39 OWK18:OWK39 PGG18:PGG39 PQC18:PQC39 PZY18:PZY39 QJU18:QJU39 QTQ18:QTQ39 RDM18:RDM39 RNI18:RNI39 RXE18:RXE39 SHA18:SHA39 SQW18:SQW39 TAS18:TAS39 TKO18:TKO39 TUK18:TUK39 UEG18:UEG39 UOC18:UOC39 UXY18:UXY39 VHU18:VHU39 VRQ18:VRQ39 WBM18:WBM39 WLI18:WLI39 WVE18:WVE39">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18:IV39 SR18:SR39 ACN18:ACN39 AMJ18:AMJ39 AWF18:AWF39 BGB18:BGB39 BPX18:BPX39 BZT18:BZT39 CJP18:CJP39 CTL18:CTL39 DDH18:DDH39 DND18:DND39 DWZ18:DWZ39 EGV18:EGV39 EQR18:EQR39 FAN18:FAN39 FKJ18:FKJ39 FUF18:FUF39 GEB18:GEB39 GNX18:GNX39 GXT18:GXT39 HHP18:HHP39 HRL18:HRL39 IBH18:IBH39 ILD18:ILD39 IUZ18:IUZ39 JEV18:JEV39 JOR18:JOR39 JYN18:JYN39 KIJ18:KIJ39 KSF18:KSF39 LCB18:LCB39 LLX18:LLX39 LVT18:LVT39 MFP18:MFP39 MPL18:MPL39 MZH18:MZH39 NJD18:NJD39 NSZ18:NSZ39 OCV18:OCV39 OMR18:OMR39 OWN18:OWN39 PGJ18:PGJ39 PQF18:PQF39 QAB18:QAB39 QJX18:QJX39 QTT18:QTT39 RDP18:RDP39 RNL18:RNL39 RXH18:RXH39 SHD18:SHD39 SQZ18:SQZ39 TAV18:TAV39 TKR18:TKR39 TUN18:TUN39 UEJ18:UEJ39 UOF18:UOF39 UYB18:UYB39 VHX18:VHX39 VRT18:VRT39 WBP18:WBP39 WLL18:WLL39 WVH18:WVH39">
      <formula1>0</formula1>
      <formula2>1</formula2>
    </dataValidation>
  </dataValidations>
  <pageMargins left="0.7" right="0.7" top="0.75" bottom="0.75" header="0.3" footer="0.3"/>
  <pageSetup orientation="portrait" horizontalDpi="4294967295" verticalDpi="4294967295"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6"/>
  <sheetViews>
    <sheetView topLeftCell="G86" zoomScale="70" zoomScaleNormal="70" workbookViewId="0">
      <selection activeCell="L45" sqref="L45"/>
    </sheetView>
  </sheetViews>
  <sheetFormatPr baseColWidth="10" defaultRowHeight="15"/>
  <cols>
    <col min="1" max="1" width="3.140625" style="236" bestFit="1" customWidth="1"/>
    <col min="2" max="2" width="110.140625" style="236" customWidth="1"/>
    <col min="3" max="3" width="31.140625" style="236" customWidth="1"/>
    <col min="4" max="4" width="35.42578125" style="236" customWidth="1"/>
    <col min="5" max="5" width="27.5703125" style="236" customWidth="1"/>
    <col min="6" max="6" width="49" style="236" customWidth="1"/>
    <col min="7" max="7" width="43" style="236" customWidth="1"/>
    <col min="8" max="8" width="27.85546875" style="236" customWidth="1"/>
    <col min="9" max="9" width="25.42578125" style="236" customWidth="1"/>
    <col min="10" max="10" width="41.140625" style="236" customWidth="1"/>
    <col min="11" max="11" width="31.85546875" style="236" customWidth="1"/>
    <col min="12" max="12" width="45.28515625" style="236" customWidth="1"/>
    <col min="13" max="13" width="23" style="236" customWidth="1"/>
    <col min="14" max="14" width="22.140625" style="236" customWidth="1"/>
    <col min="15" max="15" width="26.140625" style="236" customWidth="1"/>
    <col min="16" max="16" width="26.5703125" style="236" customWidth="1"/>
    <col min="17" max="17" width="41"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1273</v>
      </c>
      <c r="C6" s="1762" t="s">
        <v>5472</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238</v>
      </c>
      <c r="C10" s="1544">
        <v>10</v>
      </c>
      <c r="D10" s="1544"/>
      <c r="E10" s="1545"/>
      <c r="F10" s="239"/>
      <c r="G10" s="239"/>
      <c r="H10" s="239"/>
      <c r="I10" s="239"/>
      <c r="J10" s="239"/>
      <c r="K10" s="239"/>
      <c r="L10" s="239"/>
      <c r="M10" s="239"/>
      <c r="N10" s="240"/>
    </row>
    <row r="11" spans="2:16" ht="16.5" thickBot="1">
      <c r="B11" s="314" t="s">
        <v>8</v>
      </c>
      <c r="C11" s="1308" t="s">
        <v>1812</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ht="45.75" customHeight="1">
      <c r="B14" s="1150"/>
      <c r="C14" s="1151"/>
      <c r="D14" s="1314" t="s">
        <v>10</v>
      </c>
      <c r="E14" s="1314" t="s">
        <v>11</v>
      </c>
      <c r="F14" s="1314" t="s">
        <v>12</v>
      </c>
      <c r="G14" s="315"/>
      <c r="I14" s="250"/>
      <c r="J14" s="250"/>
      <c r="K14" s="250"/>
      <c r="L14" s="250"/>
      <c r="M14" s="250"/>
      <c r="N14" s="1289"/>
    </row>
    <row r="15" spans="2:16" ht="46.5" customHeight="1">
      <c r="B15" s="1150" t="s">
        <v>5433</v>
      </c>
      <c r="C15" s="1152"/>
      <c r="D15" s="1314">
        <v>10</v>
      </c>
      <c r="E15" s="251">
        <v>1346941245</v>
      </c>
      <c r="F15" s="221">
        <v>645</v>
      </c>
      <c r="G15" s="316"/>
      <c r="I15" s="252"/>
      <c r="J15" s="252"/>
      <c r="K15" s="252"/>
      <c r="L15" s="252"/>
      <c r="M15" s="252"/>
      <c r="N15" s="1289"/>
    </row>
    <row r="16" spans="2:16" ht="15.75" thickBot="1">
      <c r="B16" s="1765" t="s">
        <v>13</v>
      </c>
      <c r="C16" s="1766"/>
      <c r="D16" s="1314"/>
      <c r="E16" s="151">
        <f>+SUM(E15:E15)</f>
        <v>1346941245</v>
      </c>
      <c r="F16" s="4">
        <f>+SUM(F15:F15)</f>
        <v>645</v>
      </c>
      <c r="G16" s="316"/>
      <c r="H16" s="253"/>
      <c r="I16" s="248"/>
      <c r="J16" s="248"/>
      <c r="K16" s="248"/>
      <c r="L16" s="248"/>
      <c r="M16" s="248"/>
      <c r="N16" s="254"/>
    </row>
    <row r="17" spans="1:14" ht="45.75" thickBot="1">
      <c r="A17" s="255"/>
      <c r="B17" s="256" t="s">
        <v>14</v>
      </c>
      <c r="C17" s="256" t="s">
        <v>15</v>
      </c>
      <c r="E17" s="250"/>
      <c r="F17" s="250"/>
      <c r="G17" s="250"/>
      <c r="H17" s="250"/>
      <c r="I17" s="257"/>
      <c r="J17" s="257"/>
      <c r="K17" s="257"/>
      <c r="L17" s="257"/>
      <c r="M17" s="257"/>
    </row>
    <row r="18" spans="1:14" ht="15.75" thickBot="1">
      <c r="A18" s="258">
        <v>1</v>
      </c>
      <c r="C18" s="259">
        <f>+F16*0.8</f>
        <v>516</v>
      </c>
      <c r="D18" s="195"/>
      <c r="E18" s="6">
        <f>E16</f>
        <v>1346941245</v>
      </c>
      <c r="F18" s="7"/>
      <c r="G18" s="7"/>
      <c r="H18" s="7"/>
      <c r="I18" s="260"/>
      <c r="J18" s="260"/>
      <c r="K18" s="260"/>
      <c r="L18" s="260"/>
      <c r="M18" s="260"/>
    </row>
    <row r="19" spans="1:14">
      <c r="A19" s="1333"/>
      <c r="C19" s="262"/>
      <c r="D19" s="252"/>
      <c r="E19" s="263"/>
      <c r="F19" s="7"/>
      <c r="G19" s="7"/>
      <c r="H19" s="7"/>
      <c r="I19" s="260"/>
      <c r="J19" s="260"/>
      <c r="K19" s="260"/>
      <c r="L19" s="260"/>
      <c r="M19" s="260"/>
    </row>
    <row r="20" spans="1:14">
      <c r="A20" s="1333"/>
      <c r="C20" s="262"/>
      <c r="D20" s="252"/>
      <c r="E20" s="263"/>
      <c r="F20" s="7"/>
      <c r="G20" s="7"/>
      <c r="H20" s="7"/>
      <c r="I20" s="260"/>
      <c r="J20" s="260"/>
      <c r="K20" s="260"/>
      <c r="L20" s="260"/>
      <c r="M20" s="260"/>
    </row>
    <row r="21" spans="1:14">
      <c r="A21" s="1333"/>
      <c r="B21" s="8" t="s">
        <v>16</v>
      </c>
      <c r="C21"/>
      <c r="D21"/>
      <c r="E21"/>
      <c r="F21"/>
      <c r="G21"/>
      <c r="H21"/>
      <c r="I21" s="248"/>
      <c r="J21" s="248"/>
      <c r="K21" s="248"/>
      <c r="L21" s="248"/>
      <c r="M21" s="248"/>
      <c r="N21" s="1289"/>
    </row>
    <row r="22" spans="1:14">
      <c r="A22" s="1333"/>
      <c r="B22"/>
      <c r="C22"/>
      <c r="D22"/>
      <c r="E22"/>
      <c r="F22"/>
      <c r="G22"/>
      <c r="H22"/>
      <c r="I22" s="248"/>
      <c r="J22" s="248"/>
      <c r="K22" s="248"/>
      <c r="L22" s="248"/>
      <c r="M22" s="248"/>
      <c r="N22" s="1289"/>
    </row>
    <row r="23" spans="1:14">
      <c r="A23" s="1333"/>
      <c r="B23" s="264" t="s">
        <v>17</v>
      </c>
      <c r="C23" s="264" t="s">
        <v>18</v>
      </c>
      <c r="D23" s="264" t="s">
        <v>19</v>
      </c>
      <c r="E23"/>
      <c r="F23"/>
      <c r="G23"/>
      <c r="H23"/>
      <c r="I23" s="248"/>
      <c r="J23" s="248"/>
      <c r="K23" s="248"/>
      <c r="L23" s="248"/>
      <c r="M23" s="248"/>
      <c r="N23" s="1289"/>
    </row>
    <row r="24" spans="1:14">
      <c r="A24" s="1333"/>
      <c r="B24" s="265" t="s">
        <v>20</v>
      </c>
      <c r="C24" s="1313" t="s">
        <v>21</v>
      </c>
      <c r="D24" s="1313"/>
      <c r="E24"/>
      <c r="F24"/>
      <c r="G24"/>
      <c r="H24"/>
      <c r="I24" s="248"/>
      <c r="J24" s="248"/>
      <c r="K24" s="248"/>
      <c r="L24" s="248"/>
      <c r="M24" s="248"/>
      <c r="N24" s="1289"/>
    </row>
    <row r="25" spans="1:14">
      <c r="A25" s="1333"/>
      <c r="B25" s="265" t="s">
        <v>22</v>
      </c>
      <c r="C25" s="1313" t="s">
        <v>21</v>
      </c>
      <c r="D25" s="1313"/>
      <c r="E25"/>
      <c r="F25"/>
      <c r="G25"/>
      <c r="H25"/>
      <c r="I25" s="248"/>
      <c r="J25" s="248"/>
      <c r="K25" s="248"/>
      <c r="L25" s="248"/>
      <c r="M25" s="248"/>
      <c r="N25" s="1289"/>
    </row>
    <row r="26" spans="1:14">
      <c r="A26" s="1333"/>
      <c r="B26" s="265" t="s">
        <v>23</v>
      </c>
      <c r="C26" s="1313" t="s">
        <v>21</v>
      </c>
      <c r="D26" s="1313"/>
      <c r="E26"/>
      <c r="F26"/>
      <c r="G26"/>
      <c r="H26"/>
      <c r="I26" s="248"/>
      <c r="J26" s="248"/>
      <c r="K26" s="248"/>
      <c r="L26" s="248"/>
      <c r="M26" s="248"/>
      <c r="N26" s="1289"/>
    </row>
    <row r="27" spans="1:14">
      <c r="A27" s="1333"/>
      <c r="B27" s="678" t="s">
        <v>24</v>
      </c>
      <c r="C27" s="1313"/>
      <c r="D27" s="1313" t="s">
        <v>21</v>
      </c>
      <c r="E27"/>
      <c r="F27"/>
      <c r="G27"/>
      <c r="H27"/>
      <c r="I27" s="248"/>
      <c r="J27" s="248"/>
      <c r="K27" s="248"/>
      <c r="L27" s="248"/>
      <c r="M27" s="248"/>
      <c r="N27" s="1289"/>
    </row>
    <row r="28" spans="1:14">
      <c r="A28" s="1333"/>
      <c r="B28" s="678" t="s">
        <v>1275</v>
      </c>
      <c r="C28" s="1313" t="s">
        <v>21</v>
      </c>
      <c r="D28" s="1313"/>
      <c r="E28"/>
      <c r="F28"/>
      <c r="G28"/>
      <c r="H28"/>
      <c r="I28" s="248"/>
      <c r="J28" s="248"/>
      <c r="K28" s="248"/>
      <c r="L28" s="248"/>
      <c r="M28" s="248"/>
      <c r="N28" s="1289"/>
    </row>
    <row r="29" spans="1:14">
      <c r="A29" s="1333"/>
      <c r="B29"/>
      <c r="C29"/>
      <c r="D29"/>
      <c r="E29"/>
      <c r="F29"/>
      <c r="G29"/>
      <c r="H29"/>
      <c r="I29" s="248"/>
      <c r="J29" s="248"/>
      <c r="K29" s="248"/>
      <c r="L29" s="248"/>
      <c r="M29" s="248"/>
      <c r="N29" s="1289"/>
    </row>
    <row r="30" spans="1:14">
      <c r="A30" s="1333"/>
      <c r="B30"/>
      <c r="C30"/>
      <c r="D30"/>
      <c r="E30"/>
      <c r="F30"/>
      <c r="G30"/>
      <c r="H30"/>
      <c r="I30" s="248"/>
      <c r="J30" s="248"/>
      <c r="K30" s="248"/>
      <c r="L30" s="248"/>
      <c r="M30" s="248"/>
      <c r="N30" s="1289"/>
    </row>
    <row r="31" spans="1:14">
      <c r="A31" s="1333"/>
      <c r="B31" s="8" t="s">
        <v>26</v>
      </c>
      <c r="C31"/>
      <c r="D31"/>
      <c r="E31"/>
      <c r="F31"/>
      <c r="G31"/>
      <c r="H31"/>
      <c r="I31" s="248"/>
      <c r="J31" s="248"/>
      <c r="K31" s="248"/>
      <c r="L31" s="248"/>
      <c r="M31" s="248"/>
      <c r="N31" s="1289"/>
    </row>
    <row r="32" spans="1:14">
      <c r="A32" s="1333"/>
      <c r="B32"/>
      <c r="C32"/>
      <c r="D32"/>
      <c r="E32"/>
      <c r="F32"/>
      <c r="G32"/>
      <c r="H32"/>
      <c r="I32" s="248"/>
      <c r="J32" s="248"/>
      <c r="K32" s="248"/>
      <c r="L32" s="248"/>
      <c r="M32" s="248"/>
      <c r="N32" s="1289"/>
    </row>
    <row r="33" spans="1:26">
      <c r="A33" s="1333"/>
      <c r="B33"/>
      <c r="C33"/>
      <c r="D33"/>
      <c r="E33"/>
      <c r="F33"/>
      <c r="G33"/>
      <c r="H33"/>
      <c r="I33" s="248"/>
      <c r="J33" s="248"/>
      <c r="K33" s="248"/>
      <c r="L33" s="248"/>
      <c r="M33" s="248"/>
      <c r="N33" s="1289"/>
    </row>
    <row r="34" spans="1:26">
      <c r="A34" s="1333"/>
      <c r="B34" s="264" t="s">
        <v>17</v>
      </c>
      <c r="C34" s="264" t="s">
        <v>27</v>
      </c>
      <c r="D34" s="1283" t="s">
        <v>28</v>
      </c>
      <c r="E34" s="1283" t="s">
        <v>29</v>
      </c>
      <c r="F34"/>
      <c r="G34"/>
      <c r="H34"/>
      <c r="I34" s="248"/>
      <c r="J34" s="248"/>
      <c r="K34" s="248"/>
      <c r="L34" s="248"/>
      <c r="M34" s="248"/>
      <c r="N34" s="1289"/>
    </row>
    <row r="35" spans="1:26" ht="28.5">
      <c r="A35" s="1333"/>
      <c r="B35" s="269" t="s">
        <v>30</v>
      </c>
      <c r="C35" s="270">
        <v>40</v>
      </c>
      <c r="D35" s="1271">
        <f>+D135</f>
        <v>0</v>
      </c>
      <c r="E35" s="1560">
        <f>+D35+D36</f>
        <v>0</v>
      </c>
      <c r="F35"/>
      <c r="G35"/>
      <c r="H35"/>
      <c r="I35" s="248"/>
      <c r="J35" s="248"/>
      <c r="K35" s="248"/>
      <c r="L35" s="248"/>
      <c r="M35" s="248"/>
      <c r="N35" s="1289"/>
    </row>
    <row r="36" spans="1:26" ht="42.75">
      <c r="A36" s="1333"/>
      <c r="B36" s="269" t="s">
        <v>31</v>
      </c>
      <c r="C36" s="270">
        <v>60</v>
      </c>
      <c r="D36" s="1271">
        <v>0</v>
      </c>
      <c r="E36" s="1562"/>
      <c r="F36"/>
      <c r="G36"/>
      <c r="H36"/>
      <c r="I36" s="248"/>
      <c r="J36" s="248"/>
      <c r="K36" s="248"/>
      <c r="L36" s="248"/>
      <c r="M36" s="248"/>
      <c r="N36" s="1289"/>
    </row>
    <row r="37" spans="1:26">
      <c r="A37" s="1333"/>
      <c r="C37" s="262"/>
      <c r="D37" s="252"/>
      <c r="E37" s="263"/>
      <c r="F37" s="7"/>
      <c r="G37" s="7"/>
      <c r="H37" s="7"/>
      <c r="I37" s="260"/>
      <c r="J37" s="260"/>
      <c r="K37" s="260"/>
      <c r="L37" s="260"/>
      <c r="M37" s="260"/>
    </row>
    <row r="38" spans="1:26">
      <c r="A38" s="1333"/>
      <c r="C38" s="262"/>
      <c r="D38" s="252"/>
      <c r="E38" s="263"/>
      <c r="F38" s="7"/>
      <c r="G38" s="7"/>
      <c r="H38" s="7"/>
      <c r="I38" s="260"/>
      <c r="J38" s="260"/>
      <c r="K38" s="260"/>
      <c r="L38" s="260"/>
      <c r="M38" s="260"/>
    </row>
    <row r="39" spans="1:26">
      <c r="A39" s="1333"/>
      <c r="C39" s="262"/>
      <c r="D39" s="252"/>
      <c r="E39" s="263"/>
      <c r="F39" s="7"/>
      <c r="G39" s="7"/>
      <c r="H39" s="7"/>
      <c r="I39" s="260"/>
      <c r="J39" s="260"/>
      <c r="K39" s="260"/>
      <c r="L39" s="260"/>
      <c r="M39" s="825"/>
      <c r="N39" s="945"/>
    </row>
    <row r="40" spans="1:26" ht="15.75" thickBot="1">
      <c r="M40" s="1608"/>
      <c r="N40" s="1608"/>
    </row>
    <row r="41" spans="1:26">
      <c r="B41" s="8" t="s">
        <v>1080</v>
      </c>
      <c r="M41" s="10"/>
      <c r="N41" s="10"/>
    </row>
    <row r="42" spans="1:26" ht="15.75" thickBot="1">
      <c r="M42" s="10"/>
      <c r="N42" s="10"/>
    </row>
    <row r="43" spans="1:26" s="248" customFormat="1" ht="109.5" customHeight="1">
      <c r="B43" s="11" t="s">
        <v>33</v>
      </c>
      <c r="C43" s="11" t="s">
        <v>34</v>
      </c>
      <c r="D43" s="11" t="s">
        <v>35</v>
      </c>
      <c r="E43" s="11" t="s">
        <v>36</v>
      </c>
      <c r="F43" s="11" t="s">
        <v>37</v>
      </c>
      <c r="G43" s="11" t="s">
        <v>38</v>
      </c>
      <c r="H43" s="11" t="s">
        <v>39</v>
      </c>
      <c r="I43" s="11" t="s">
        <v>40</v>
      </c>
      <c r="J43" s="11" t="s">
        <v>41</v>
      </c>
      <c r="K43" s="11" t="s">
        <v>42</v>
      </c>
      <c r="L43" s="11" t="s">
        <v>43</v>
      </c>
      <c r="M43" s="12" t="s">
        <v>44</v>
      </c>
      <c r="N43" s="11" t="s">
        <v>45</v>
      </c>
      <c r="O43" s="11" t="s">
        <v>46</v>
      </c>
      <c r="P43" s="13" t="s">
        <v>47</v>
      </c>
      <c r="Q43" s="13" t="s">
        <v>48</v>
      </c>
    </row>
    <row r="44" spans="1:26" s="1263" customFormat="1" ht="115.5" customHeight="1">
      <c r="A44" s="1311">
        <v>1</v>
      </c>
      <c r="B44" s="16" t="s">
        <v>5432</v>
      </c>
      <c r="C44" s="16" t="s">
        <v>5432</v>
      </c>
      <c r="D44" s="16"/>
      <c r="E44" s="186" t="s">
        <v>5473</v>
      </c>
      <c r="F44" s="16" t="s">
        <v>5474</v>
      </c>
      <c r="G44" s="99" t="s">
        <v>5</v>
      </c>
      <c r="H44" s="100">
        <v>40983</v>
      </c>
      <c r="I44" s="100">
        <v>41274</v>
      </c>
      <c r="J44" s="103" t="s">
        <v>19</v>
      </c>
      <c r="K44" s="104">
        <f>DAYS360(H44,I44)/30</f>
        <v>9.5333333333333332</v>
      </c>
      <c r="L44" s="103"/>
      <c r="M44" s="186">
        <v>645</v>
      </c>
      <c r="N44" s="105" t="s">
        <v>51</v>
      </c>
      <c r="O44" s="106">
        <v>1233600000</v>
      </c>
      <c r="P44" s="202" t="s">
        <v>5475</v>
      </c>
      <c r="Q44" s="323"/>
      <c r="R44" s="279"/>
      <c r="S44" s="279"/>
      <c r="T44" s="279"/>
      <c r="U44" s="279"/>
      <c r="V44" s="279"/>
      <c r="W44" s="279"/>
      <c r="X44" s="279"/>
      <c r="Y44" s="279"/>
      <c r="Z44" s="279"/>
    </row>
    <row r="45" spans="1:26" s="1263" customFormat="1" ht="124.5" customHeight="1">
      <c r="A45" s="1311">
        <f>+A44+1</f>
        <v>2</v>
      </c>
      <c r="B45" s="16" t="s">
        <v>5432</v>
      </c>
      <c r="C45" s="16" t="s">
        <v>5432</v>
      </c>
      <c r="D45" s="16"/>
      <c r="E45" s="186" t="s">
        <v>5476</v>
      </c>
      <c r="F45" s="16" t="s">
        <v>5477</v>
      </c>
      <c r="G45" s="16" t="s">
        <v>5</v>
      </c>
      <c r="H45" s="100">
        <v>41333</v>
      </c>
      <c r="I45" s="100">
        <v>41621</v>
      </c>
      <c r="J45" s="103" t="s">
        <v>19</v>
      </c>
      <c r="K45" s="104">
        <f t="shared" ref="K45:K46" si="0">DAYS360(H45,I45)/30</f>
        <v>9.4333333333333336</v>
      </c>
      <c r="L45" s="103"/>
      <c r="M45" s="186">
        <v>645</v>
      </c>
      <c r="N45" s="105" t="s">
        <v>51</v>
      </c>
      <c r="O45" s="106">
        <v>2654100000</v>
      </c>
      <c r="P45" s="202" t="s">
        <v>5478</v>
      </c>
      <c r="Q45" s="323"/>
      <c r="R45" s="279"/>
      <c r="S45" s="279"/>
      <c r="T45" s="279"/>
      <c r="U45" s="279"/>
      <c r="V45" s="279"/>
      <c r="W45" s="279"/>
      <c r="X45" s="279"/>
      <c r="Y45" s="279"/>
      <c r="Z45" s="279"/>
    </row>
    <row r="46" spans="1:26" s="1263" customFormat="1" ht="159" customHeight="1">
      <c r="A46" s="1311">
        <f t="shared" ref="A46" si="1">+A45+1</f>
        <v>3</v>
      </c>
      <c r="B46" s="16" t="s">
        <v>5432</v>
      </c>
      <c r="C46" s="16" t="s">
        <v>5432</v>
      </c>
      <c r="D46" s="16"/>
      <c r="E46" s="186" t="s">
        <v>5479</v>
      </c>
      <c r="F46" s="16" t="s">
        <v>5480</v>
      </c>
      <c r="G46" s="16" t="s">
        <v>5</v>
      </c>
      <c r="H46" s="100">
        <v>41640</v>
      </c>
      <c r="I46" s="362">
        <v>41854</v>
      </c>
      <c r="J46" s="103" t="s">
        <v>19</v>
      </c>
      <c r="K46" s="104">
        <f t="shared" si="0"/>
        <v>7.0666666666666664</v>
      </c>
      <c r="L46" s="103"/>
      <c r="M46" s="186">
        <v>645</v>
      </c>
      <c r="N46" s="105" t="s">
        <v>51</v>
      </c>
      <c r="O46" s="106">
        <v>116884448</v>
      </c>
      <c r="P46" s="202" t="s">
        <v>5481</v>
      </c>
      <c r="Q46" s="323"/>
      <c r="R46" s="279"/>
      <c r="S46" s="279"/>
      <c r="T46" s="279"/>
      <c r="U46" s="279"/>
      <c r="V46" s="279"/>
      <c r="W46" s="279"/>
      <c r="X46" s="279"/>
      <c r="Y46" s="279"/>
      <c r="Z46" s="279"/>
    </row>
    <row r="47" spans="1:26" s="1263" customFormat="1" ht="15.75">
      <c r="A47" s="1311"/>
      <c r="B47" s="1160" t="s">
        <v>29</v>
      </c>
      <c r="C47" s="522"/>
      <c r="D47" s="1161"/>
      <c r="E47" s="1162"/>
      <c r="F47" s="522"/>
      <c r="G47" s="522"/>
      <c r="H47" s="522"/>
      <c r="I47" s="1163"/>
      <c r="J47" s="1164"/>
      <c r="K47" s="1165">
        <f>SUM(K44:K46)</f>
        <v>26.033333333333335</v>
      </c>
      <c r="L47" s="1166">
        <f>SUM(L44:L46)</f>
        <v>0</v>
      </c>
      <c r="M47" s="1167">
        <f>SUM(M44:M46)</f>
        <v>1935</v>
      </c>
      <c r="N47" s="1166">
        <f>SUM(N44:N46)</f>
        <v>0</v>
      </c>
      <c r="O47" s="134">
        <f>SUM(O44:O46)</f>
        <v>4004584448</v>
      </c>
      <c r="P47" s="1168"/>
      <c r="Q47" s="1169"/>
    </row>
    <row r="48" spans="1:26" s="284" customFormat="1">
      <c r="E48" s="285"/>
    </row>
    <row r="49" spans="2:17" s="284" customFormat="1">
      <c r="B49" s="1550" t="s">
        <v>57</v>
      </c>
      <c r="C49" s="1550" t="s">
        <v>58</v>
      </c>
      <c r="D49" s="1552" t="s">
        <v>59</v>
      </c>
      <c r="E49" s="1552"/>
    </row>
    <row r="50" spans="2:17" s="284" customFormat="1">
      <c r="B50" s="1551"/>
      <c r="C50" s="1551"/>
      <c r="D50" s="1276" t="s">
        <v>60</v>
      </c>
      <c r="E50" s="325" t="s">
        <v>61</v>
      </c>
    </row>
    <row r="51" spans="2:17" s="284" customFormat="1" ht="30.6" customHeight="1">
      <c r="B51" s="19" t="s">
        <v>62</v>
      </c>
      <c r="C51" s="20">
        <f>+K47</f>
        <v>26.033333333333335</v>
      </c>
      <c r="D51" s="1369"/>
      <c r="E51" s="266" t="s">
        <v>21</v>
      </c>
      <c r="F51" s="287"/>
      <c r="G51" s="287"/>
      <c r="H51" s="287"/>
      <c r="I51" s="287"/>
      <c r="J51" s="287"/>
      <c r="K51" s="1170"/>
      <c r="L51" s="1170"/>
      <c r="M51" s="287"/>
    </row>
    <row r="52" spans="2:17" s="284" customFormat="1" ht="30" customHeight="1">
      <c r="B52" s="19" t="s">
        <v>64</v>
      </c>
      <c r="C52" s="286">
        <f>+M47</f>
        <v>1935</v>
      </c>
      <c r="D52" s="1369"/>
      <c r="E52" s="266" t="s">
        <v>21</v>
      </c>
      <c r="K52" s="1170"/>
      <c r="L52" s="1170"/>
    </row>
    <row r="53" spans="2:17" s="284" customFormat="1">
      <c r="B53" s="288"/>
      <c r="C53" s="1769"/>
      <c r="D53" s="1769"/>
      <c r="E53" s="1769"/>
      <c r="F53" s="1769"/>
      <c r="G53" s="1769"/>
      <c r="H53" s="1769"/>
      <c r="I53" s="1769"/>
      <c r="J53" s="1769"/>
      <c r="K53" s="1769"/>
      <c r="L53" s="1769"/>
      <c r="M53" s="1769"/>
      <c r="N53" s="1769"/>
    </row>
    <row r="54" spans="2:17" ht="28.15" customHeight="1" thickBot="1"/>
    <row r="55" spans="2:17" ht="27" thickBot="1">
      <c r="B55" s="1770" t="s">
        <v>65</v>
      </c>
      <c r="C55" s="1770"/>
      <c r="D55" s="1770"/>
      <c r="E55" s="1770"/>
      <c r="F55" s="1770"/>
      <c r="G55" s="1770"/>
      <c r="H55" s="1770"/>
      <c r="I55" s="1770"/>
      <c r="J55" s="1770"/>
      <c r="K55" s="1770"/>
      <c r="L55" s="1770"/>
      <c r="M55" s="1770"/>
      <c r="N55" s="1770"/>
    </row>
    <row r="58" spans="2:17" ht="109.5" customHeight="1">
      <c r="B58" s="1309" t="s">
        <v>66</v>
      </c>
      <c r="C58" s="22" t="s">
        <v>67</v>
      </c>
      <c r="D58" s="22" t="s">
        <v>68</v>
      </c>
      <c r="E58" s="22" t="s">
        <v>69</v>
      </c>
      <c r="F58" s="22" t="s">
        <v>70</v>
      </c>
      <c r="G58" s="22" t="s">
        <v>71</v>
      </c>
      <c r="H58" s="22" t="s">
        <v>72</v>
      </c>
      <c r="I58" s="22" t="s">
        <v>73</v>
      </c>
      <c r="J58" s="22" t="s">
        <v>74</v>
      </c>
      <c r="K58" s="22" t="s">
        <v>75</v>
      </c>
      <c r="L58" s="22" t="s">
        <v>76</v>
      </c>
      <c r="M58" s="23" t="s">
        <v>77</v>
      </c>
      <c r="N58" s="23" t="s">
        <v>78</v>
      </c>
      <c r="O58" s="1522" t="s">
        <v>79</v>
      </c>
      <c r="P58" s="1523"/>
      <c r="Q58" s="22" t="s">
        <v>80</v>
      </c>
    </row>
    <row r="59" spans="2:17" ht="30" customHeight="1">
      <c r="B59" s="749" t="s">
        <v>81</v>
      </c>
      <c r="C59" s="749" t="s">
        <v>251</v>
      </c>
      <c r="D59" s="699"/>
      <c r="E59" s="699" t="s">
        <v>514</v>
      </c>
      <c r="F59" s="944" t="s">
        <v>514</v>
      </c>
      <c r="G59" s="944" t="s">
        <v>514</v>
      </c>
      <c r="H59" s="944" t="s">
        <v>514</v>
      </c>
      <c r="I59" s="749" t="s">
        <v>19</v>
      </c>
      <c r="J59" s="749" t="s">
        <v>514</v>
      </c>
      <c r="K59" s="678" t="s">
        <v>514</v>
      </c>
      <c r="L59" s="678" t="s">
        <v>514</v>
      </c>
      <c r="M59" s="678" t="s">
        <v>514</v>
      </c>
      <c r="N59" s="678" t="s">
        <v>514</v>
      </c>
      <c r="O59" s="1853" t="s">
        <v>5482</v>
      </c>
      <c r="P59" s="1854"/>
      <c r="Q59" s="678" t="s">
        <v>18</v>
      </c>
    </row>
    <row r="60" spans="2:17">
      <c r="B60" s="236" t="s">
        <v>84</v>
      </c>
    </row>
    <row r="61" spans="2:17">
      <c r="B61" s="236" t="s">
        <v>85</v>
      </c>
    </row>
    <row r="62" spans="2:17">
      <c r="B62" s="236" t="s">
        <v>86</v>
      </c>
    </row>
    <row r="64" spans="2:17" ht="15.75" thickBot="1"/>
    <row r="65" spans="2:17" ht="27" thickBot="1">
      <c r="B65" s="1771" t="s">
        <v>87</v>
      </c>
      <c r="C65" s="1772"/>
      <c r="D65" s="1772"/>
      <c r="E65" s="1772"/>
      <c r="F65" s="1772"/>
      <c r="G65" s="1772"/>
      <c r="H65" s="1772"/>
      <c r="I65" s="1772"/>
      <c r="J65" s="1772"/>
      <c r="K65" s="1772"/>
      <c r="L65" s="1772"/>
      <c r="M65" s="1772"/>
      <c r="N65" s="1773"/>
    </row>
    <row r="69" spans="2:17">
      <c r="C69" s="945"/>
    </row>
    <row r="70" spans="2:17" ht="76.5" customHeight="1">
      <c r="B70" s="1309" t="s">
        <v>88</v>
      </c>
      <c r="C70" s="1309" t="s">
        <v>89</v>
      </c>
      <c r="D70" s="1309" t="s">
        <v>90</v>
      </c>
      <c r="E70" s="1309" t="s">
        <v>91</v>
      </c>
      <c r="F70" s="1309" t="s">
        <v>92</v>
      </c>
      <c r="G70" s="1309" t="s">
        <v>93</v>
      </c>
      <c r="H70" s="1309" t="s">
        <v>94</v>
      </c>
      <c r="I70" s="1309" t="s">
        <v>95</v>
      </c>
      <c r="J70" s="1522" t="s">
        <v>1288</v>
      </c>
      <c r="K70" s="1529"/>
      <c r="L70" s="1523"/>
      <c r="M70" s="1309" t="s">
        <v>97</v>
      </c>
      <c r="N70" s="1309" t="s">
        <v>992</v>
      </c>
      <c r="O70" s="1309" t="s">
        <v>993</v>
      </c>
      <c r="P70" s="1522" t="s">
        <v>79</v>
      </c>
      <c r="Q70" s="1523"/>
    </row>
    <row r="71" spans="2:17" s="331" customFormat="1" ht="57" customHeight="1">
      <c r="B71" s="308" t="s">
        <v>356</v>
      </c>
      <c r="C71" s="308" t="s">
        <v>5483</v>
      </c>
      <c r="D71" s="309" t="s">
        <v>5484</v>
      </c>
      <c r="E71" s="309">
        <v>29233041</v>
      </c>
      <c r="F71" s="308" t="s">
        <v>5485</v>
      </c>
      <c r="G71" s="308" t="s">
        <v>5486</v>
      </c>
      <c r="H71" s="932">
        <v>40305</v>
      </c>
      <c r="I71" s="310"/>
      <c r="J71" s="308" t="s">
        <v>5487</v>
      </c>
      <c r="K71" s="333" t="s">
        <v>5488</v>
      </c>
      <c r="L71" s="290" t="s">
        <v>5489</v>
      </c>
      <c r="M71" s="265" t="s">
        <v>18</v>
      </c>
      <c r="N71" s="265" t="s">
        <v>19</v>
      </c>
      <c r="O71" s="265" t="s">
        <v>18</v>
      </c>
      <c r="P71" s="1574" t="s">
        <v>5490</v>
      </c>
      <c r="Q71" s="1575"/>
    </row>
    <row r="72" spans="2:17" s="331" customFormat="1" ht="105" customHeight="1">
      <c r="B72" s="308" t="s">
        <v>356</v>
      </c>
      <c r="C72" s="308" t="s">
        <v>5483</v>
      </c>
      <c r="D72" s="309" t="s">
        <v>5491</v>
      </c>
      <c r="E72" s="309">
        <v>1059444221</v>
      </c>
      <c r="F72" s="308" t="s">
        <v>5492</v>
      </c>
      <c r="G72" s="308" t="s">
        <v>5493</v>
      </c>
      <c r="H72" s="932">
        <v>41481</v>
      </c>
      <c r="I72" s="310"/>
      <c r="J72" s="308" t="s">
        <v>5494</v>
      </c>
      <c r="K72" s="290" t="s">
        <v>5495</v>
      </c>
      <c r="L72" s="290"/>
      <c r="M72" s="265" t="s">
        <v>18</v>
      </c>
      <c r="N72" s="265" t="s">
        <v>19</v>
      </c>
      <c r="O72" s="265" t="s">
        <v>18</v>
      </c>
      <c r="P72" s="1574" t="s">
        <v>5496</v>
      </c>
      <c r="Q72" s="1575"/>
    </row>
    <row r="73" spans="2:17" s="331" customFormat="1" ht="63" customHeight="1">
      <c r="B73" s="217" t="s">
        <v>356</v>
      </c>
      <c r="C73" s="308" t="s">
        <v>5497</v>
      </c>
      <c r="D73" s="217" t="s">
        <v>5498</v>
      </c>
      <c r="E73" s="217">
        <v>10387612</v>
      </c>
      <c r="F73" s="217" t="s">
        <v>2073</v>
      </c>
      <c r="G73" s="217" t="s">
        <v>1563</v>
      </c>
      <c r="H73" s="407">
        <v>37603</v>
      </c>
      <c r="I73" s="299"/>
      <c r="J73" s="217" t="s">
        <v>5499</v>
      </c>
      <c r="K73" s="299" t="s">
        <v>5500</v>
      </c>
      <c r="L73" s="299" t="s">
        <v>5501</v>
      </c>
      <c r="M73" s="217" t="s">
        <v>18</v>
      </c>
      <c r="N73" s="217" t="s">
        <v>18</v>
      </c>
      <c r="O73" s="217" t="s">
        <v>18</v>
      </c>
      <c r="P73" s="1574"/>
      <c r="Q73" s="1575"/>
    </row>
    <row r="74" spans="2:17" s="331" customFormat="1" ht="86.25" customHeight="1">
      <c r="B74" s="217" t="s">
        <v>119</v>
      </c>
      <c r="C74" s="308" t="s">
        <v>5497</v>
      </c>
      <c r="D74" s="299" t="s">
        <v>5502</v>
      </c>
      <c r="E74" s="1171">
        <v>29663873</v>
      </c>
      <c r="F74" s="299" t="s">
        <v>5503</v>
      </c>
      <c r="G74" s="217" t="s">
        <v>5504</v>
      </c>
      <c r="H74" s="407">
        <v>39256</v>
      </c>
      <c r="I74" s="299"/>
      <c r="J74" s="217" t="s">
        <v>5505</v>
      </c>
      <c r="K74" s="492" t="s">
        <v>5506</v>
      </c>
      <c r="L74" s="299" t="s">
        <v>5507</v>
      </c>
      <c r="M74" s="217" t="s">
        <v>18</v>
      </c>
      <c r="N74" s="217" t="s">
        <v>19</v>
      </c>
      <c r="O74" s="217" t="s">
        <v>18</v>
      </c>
      <c r="P74" s="1574"/>
      <c r="Q74" s="1575"/>
    </row>
    <row r="75" spans="2:17" s="331" customFormat="1" ht="48.75" customHeight="1">
      <c r="B75" s="217" t="s">
        <v>119</v>
      </c>
      <c r="C75" s="217" t="s">
        <v>5497</v>
      </c>
      <c r="D75" s="299" t="s">
        <v>5508</v>
      </c>
      <c r="E75" s="1171">
        <v>29361152</v>
      </c>
      <c r="F75" s="299" t="s">
        <v>277</v>
      </c>
      <c r="G75" s="217" t="s">
        <v>278</v>
      </c>
      <c r="H75" s="407">
        <v>38903</v>
      </c>
      <c r="I75" s="299"/>
      <c r="J75" s="217" t="s">
        <v>5509</v>
      </c>
      <c r="K75" s="299" t="s">
        <v>5510</v>
      </c>
      <c r="L75" s="299" t="s">
        <v>5511</v>
      </c>
      <c r="M75" s="217" t="s">
        <v>18</v>
      </c>
      <c r="N75" s="217" t="s">
        <v>19</v>
      </c>
      <c r="O75" s="217" t="s">
        <v>18</v>
      </c>
      <c r="P75" s="1539"/>
      <c r="Q75" s="1539"/>
    </row>
    <row r="76" spans="2:17" s="331" customFormat="1" ht="30">
      <c r="B76" s="217" t="s">
        <v>119</v>
      </c>
      <c r="C76" s="217" t="s">
        <v>5497</v>
      </c>
      <c r="D76" s="299" t="s">
        <v>5512</v>
      </c>
      <c r="E76" s="1171">
        <v>1061726725</v>
      </c>
      <c r="F76" s="299" t="s">
        <v>5513</v>
      </c>
      <c r="G76" s="217" t="s">
        <v>1331</v>
      </c>
      <c r="H76" s="407" t="s">
        <v>2054</v>
      </c>
      <c r="I76" s="299"/>
      <c r="J76" s="217" t="s">
        <v>2054</v>
      </c>
      <c r="K76" s="299" t="s">
        <v>5514</v>
      </c>
      <c r="L76" s="299"/>
      <c r="M76" s="217"/>
      <c r="N76" s="217" t="s">
        <v>19</v>
      </c>
      <c r="O76" s="217"/>
      <c r="P76" s="1574" t="s">
        <v>5515</v>
      </c>
      <c r="Q76" s="1575"/>
    </row>
    <row r="77" spans="2:17" s="331" customFormat="1" ht="45">
      <c r="B77" s="217" t="s">
        <v>356</v>
      </c>
      <c r="C77" s="217" t="s">
        <v>5483</v>
      </c>
      <c r="D77" s="299" t="s">
        <v>5516</v>
      </c>
      <c r="E77" s="1171">
        <v>34678401</v>
      </c>
      <c r="F77" s="299" t="s">
        <v>3458</v>
      </c>
      <c r="G77" s="217" t="s">
        <v>3645</v>
      </c>
      <c r="H77" s="407">
        <v>41766</v>
      </c>
      <c r="I77" s="299"/>
      <c r="J77" s="217" t="s">
        <v>3027</v>
      </c>
      <c r="K77" s="299" t="s">
        <v>5517</v>
      </c>
      <c r="L77" s="299" t="s">
        <v>5518</v>
      </c>
      <c r="M77" s="217" t="s">
        <v>18</v>
      </c>
      <c r="N77" s="217" t="s">
        <v>18</v>
      </c>
      <c r="O77" s="217" t="s">
        <v>18</v>
      </c>
      <c r="P77" s="1574" t="s">
        <v>5519</v>
      </c>
      <c r="Q77" s="1575"/>
    </row>
    <row r="78" spans="2:17" s="331" customFormat="1" ht="30">
      <c r="B78" s="217" t="s">
        <v>119</v>
      </c>
      <c r="C78" s="217" t="s">
        <v>5497</v>
      </c>
      <c r="D78" s="299" t="s">
        <v>5520</v>
      </c>
      <c r="E78" s="1171">
        <v>10389502</v>
      </c>
      <c r="F78" s="299" t="s">
        <v>5521</v>
      </c>
      <c r="G78" s="217" t="s">
        <v>131</v>
      </c>
      <c r="H78" s="407" t="s">
        <v>5522</v>
      </c>
      <c r="I78" s="299"/>
      <c r="J78" s="217" t="s">
        <v>5523</v>
      </c>
      <c r="K78" s="299" t="s">
        <v>5524</v>
      </c>
      <c r="L78" s="299" t="s">
        <v>5525</v>
      </c>
      <c r="M78" s="217" t="s">
        <v>18</v>
      </c>
      <c r="N78" s="217" t="s">
        <v>18</v>
      </c>
      <c r="O78" s="217" t="s">
        <v>18</v>
      </c>
      <c r="P78" s="1574" t="s">
        <v>5526</v>
      </c>
      <c r="Q78" s="1575"/>
    </row>
    <row r="79" spans="2:17" s="331" customFormat="1" ht="60" customHeight="1">
      <c r="B79" s="217" t="s">
        <v>119</v>
      </c>
      <c r="C79" s="217" t="s">
        <v>5497</v>
      </c>
      <c r="D79" s="299" t="s">
        <v>5527</v>
      </c>
      <c r="E79" s="1171">
        <v>11473620</v>
      </c>
      <c r="F79" s="299" t="s">
        <v>1104</v>
      </c>
      <c r="G79" s="217" t="s">
        <v>5486</v>
      </c>
      <c r="H79" s="407">
        <v>41978</v>
      </c>
      <c r="I79" s="299"/>
      <c r="J79" s="217" t="s">
        <v>5528</v>
      </c>
      <c r="K79" s="299" t="s">
        <v>5529</v>
      </c>
      <c r="L79" s="299" t="s">
        <v>5529</v>
      </c>
      <c r="M79" s="217" t="s">
        <v>19</v>
      </c>
      <c r="N79" s="217" t="s">
        <v>19</v>
      </c>
      <c r="O79" s="217" t="s">
        <v>19</v>
      </c>
      <c r="P79" s="1837" t="s">
        <v>5530</v>
      </c>
      <c r="Q79" s="1838"/>
    </row>
    <row r="80" spans="2:17" s="331" customFormat="1" ht="60" customHeight="1">
      <c r="B80" s="217" t="s">
        <v>119</v>
      </c>
      <c r="C80" s="217" t="s">
        <v>5497</v>
      </c>
      <c r="D80" s="299" t="s">
        <v>5531</v>
      </c>
      <c r="E80" s="1171">
        <v>1111773654</v>
      </c>
      <c r="F80" s="299" t="s">
        <v>1104</v>
      </c>
      <c r="G80" s="217" t="s">
        <v>5486</v>
      </c>
      <c r="H80" s="407">
        <v>41978</v>
      </c>
      <c r="I80" s="299"/>
      <c r="J80" s="217" t="s">
        <v>5532</v>
      </c>
      <c r="K80" s="299" t="s">
        <v>5533</v>
      </c>
      <c r="L80" s="299" t="s">
        <v>5529</v>
      </c>
      <c r="M80" s="217" t="s">
        <v>19</v>
      </c>
      <c r="N80" s="217" t="s">
        <v>19</v>
      </c>
      <c r="O80" s="217" t="s">
        <v>19</v>
      </c>
      <c r="P80" s="1837" t="s">
        <v>5534</v>
      </c>
      <c r="Q80" s="1838"/>
    </row>
    <row r="81" spans="1:26" ht="94.5" customHeight="1" thickBot="1">
      <c r="B81" s="456" t="s">
        <v>5535</v>
      </c>
    </row>
    <row r="82" spans="1:26" ht="27" thickBot="1">
      <c r="B82" s="1771" t="s">
        <v>139</v>
      </c>
      <c r="C82" s="1772"/>
      <c r="D82" s="1772"/>
      <c r="E82" s="1772"/>
      <c r="F82" s="1772"/>
      <c r="G82" s="1772"/>
      <c r="H82" s="1772"/>
      <c r="I82" s="1772"/>
      <c r="J82" s="1772"/>
      <c r="K82" s="1772"/>
      <c r="L82" s="1772"/>
      <c r="M82" s="1772"/>
      <c r="N82" s="1773"/>
    </row>
    <row r="85" spans="1:26" ht="46.15" customHeight="1">
      <c r="B85" s="22" t="s">
        <v>17</v>
      </c>
      <c r="C85" s="22" t="s">
        <v>1064</v>
      </c>
      <c r="D85" s="1522" t="s">
        <v>79</v>
      </c>
      <c r="E85" s="1523"/>
    </row>
    <row r="86" spans="1:26" ht="57" customHeight="1">
      <c r="B86" s="217" t="s">
        <v>140</v>
      </c>
      <c r="C86" s="1271" t="s">
        <v>18</v>
      </c>
      <c r="D86" s="1599" t="s">
        <v>5536</v>
      </c>
      <c r="E86" s="1600"/>
    </row>
    <row r="89" spans="1:26" ht="26.25">
      <c r="B89" s="1760" t="s">
        <v>141</v>
      </c>
      <c r="C89" s="1761"/>
      <c r="D89" s="1761"/>
      <c r="E89" s="1761"/>
      <c r="F89" s="1761"/>
      <c r="G89" s="1761"/>
      <c r="H89" s="1761"/>
      <c r="I89" s="1761"/>
      <c r="J89" s="1761"/>
      <c r="K89" s="1761"/>
      <c r="L89" s="1761"/>
      <c r="M89" s="1761"/>
      <c r="N89" s="1761"/>
      <c r="O89" s="1761"/>
      <c r="P89" s="1761"/>
    </row>
    <row r="91" spans="1:26" ht="15.75" thickBot="1"/>
    <row r="92" spans="1:26" ht="27" thickBot="1">
      <c r="B92" s="1771" t="s">
        <v>142</v>
      </c>
      <c r="C92" s="1772"/>
      <c r="D92" s="1772"/>
      <c r="E92" s="1772"/>
      <c r="F92" s="1772"/>
      <c r="G92" s="1772"/>
      <c r="H92" s="1772"/>
      <c r="I92" s="1772"/>
      <c r="J92" s="1772"/>
      <c r="K92" s="1772"/>
      <c r="L92" s="1772"/>
      <c r="M92" s="1772"/>
      <c r="N92" s="1773"/>
    </row>
    <row r="94" spans="1:26" ht="15.75" thickBot="1">
      <c r="M94" s="10"/>
      <c r="N94" s="10"/>
    </row>
    <row r="95" spans="1:26" s="248" customFormat="1" ht="109.5" customHeight="1">
      <c r="B95" s="11" t="s">
        <v>33</v>
      </c>
      <c r="C95" s="11" t="s">
        <v>34</v>
      </c>
      <c r="D95" s="11" t="s">
        <v>35</v>
      </c>
      <c r="E95" s="11" t="s">
        <v>36</v>
      </c>
      <c r="F95" s="11" t="s">
        <v>37</v>
      </c>
      <c r="G95" s="11" t="s">
        <v>38</v>
      </c>
      <c r="H95" s="11" t="s">
        <v>39</v>
      </c>
      <c r="I95" s="11" t="s">
        <v>40</v>
      </c>
      <c r="J95" s="11" t="s">
        <v>41</v>
      </c>
      <c r="K95" s="11" t="s">
        <v>42</v>
      </c>
      <c r="L95" s="11" t="s">
        <v>43</v>
      </c>
      <c r="M95" s="12" t="s">
        <v>44</v>
      </c>
      <c r="N95" s="11" t="s">
        <v>45</v>
      </c>
      <c r="O95" s="11" t="s">
        <v>46</v>
      </c>
      <c r="P95" s="13" t="s">
        <v>47</v>
      </c>
      <c r="Q95" s="13" t="s">
        <v>48</v>
      </c>
    </row>
    <row r="96" spans="1:26" s="1263" customFormat="1">
      <c r="A96" s="1311">
        <v>1</v>
      </c>
      <c r="B96" s="15"/>
      <c r="C96" s="16"/>
      <c r="D96" s="16"/>
      <c r="E96" s="303"/>
      <c r="F96" s="281"/>
      <c r="G96" s="274"/>
      <c r="H96" s="275"/>
      <c r="I96" s="275"/>
      <c r="J96" s="276"/>
      <c r="K96" s="277"/>
      <c r="L96" s="276"/>
      <c r="M96" s="277"/>
      <c r="N96" s="277"/>
      <c r="O96" s="278"/>
      <c r="P96" s="278"/>
      <c r="Q96" s="323"/>
      <c r="R96" s="279"/>
      <c r="S96" s="279"/>
      <c r="T96" s="279"/>
      <c r="U96" s="279"/>
      <c r="V96" s="279"/>
      <c r="W96" s="279"/>
      <c r="X96" s="279"/>
      <c r="Y96" s="279"/>
      <c r="Z96" s="279"/>
    </row>
    <row r="97" spans="1:26" s="1263" customFormat="1">
      <c r="A97" s="1311">
        <f>+A96+1</f>
        <v>2</v>
      </c>
      <c r="B97" s="15"/>
      <c r="C97" s="16"/>
      <c r="D97" s="16"/>
      <c r="E97" s="303"/>
      <c r="F97" s="281"/>
      <c r="G97" s="274"/>
      <c r="H97" s="275"/>
      <c r="I97" s="275"/>
      <c r="J97" s="276"/>
      <c r="K97" s="277"/>
      <c r="L97" s="276"/>
      <c r="M97" s="277"/>
      <c r="N97" s="277"/>
      <c r="O97" s="278"/>
      <c r="P97" s="278"/>
      <c r="Q97" s="323"/>
      <c r="R97" s="279"/>
      <c r="S97" s="279"/>
      <c r="T97" s="279"/>
      <c r="U97" s="279"/>
      <c r="V97" s="279"/>
      <c r="W97" s="279"/>
      <c r="X97" s="279"/>
      <c r="Y97" s="279"/>
      <c r="Z97" s="279"/>
    </row>
    <row r="98" spans="1:26" s="1263" customFormat="1">
      <c r="A98" s="1311">
        <f t="shared" ref="A98:A103" si="2">+A97+1</f>
        <v>3</v>
      </c>
      <c r="B98" s="15"/>
      <c r="C98" s="16"/>
      <c r="D98" s="15"/>
      <c r="E98" s="303"/>
      <c r="F98" s="281"/>
      <c r="G98" s="281"/>
      <c r="H98" s="281"/>
      <c r="I98" s="275"/>
      <c r="J98" s="276"/>
      <c r="K98" s="277"/>
      <c r="L98" s="276"/>
      <c r="M98" s="277"/>
      <c r="N98" s="277"/>
      <c r="O98" s="278"/>
      <c r="P98" s="278"/>
      <c r="Q98" s="323"/>
      <c r="R98" s="279"/>
      <c r="S98" s="279"/>
      <c r="T98" s="279"/>
      <c r="U98" s="279"/>
      <c r="V98" s="279"/>
      <c r="W98" s="279"/>
      <c r="X98" s="279"/>
      <c r="Y98" s="279"/>
      <c r="Z98" s="279"/>
    </row>
    <row r="99" spans="1:26" s="1263" customFormat="1">
      <c r="A99" s="1311">
        <f t="shared" si="2"/>
        <v>4</v>
      </c>
      <c r="B99" s="15"/>
      <c r="C99" s="16"/>
      <c r="D99" s="15"/>
      <c r="E99" s="303"/>
      <c r="F99" s="281"/>
      <c r="G99" s="281"/>
      <c r="H99" s="281"/>
      <c r="I99" s="275"/>
      <c r="J99" s="276"/>
      <c r="K99" s="277"/>
      <c r="L99" s="276"/>
      <c r="M99" s="277"/>
      <c r="N99" s="277"/>
      <c r="O99" s="278"/>
      <c r="P99" s="278"/>
      <c r="Q99" s="323"/>
      <c r="R99" s="279"/>
      <c r="S99" s="279"/>
      <c r="T99" s="279"/>
      <c r="U99" s="279"/>
      <c r="V99" s="279"/>
      <c r="W99" s="279"/>
      <c r="X99" s="279"/>
      <c r="Y99" s="279"/>
      <c r="Z99" s="279"/>
    </row>
    <row r="100" spans="1:26" s="1263" customFormat="1">
      <c r="A100" s="1311">
        <f t="shared" si="2"/>
        <v>5</v>
      </c>
      <c r="B100" s="15"/>
      <c r="C100" s="16"/>
      <c r="D100" s="15"/>
      <c r="E100" s="303"/>
      <c r="F100" s="281"/>
      <c r="G100" s="281"/>
      <c r="H100" s="281"/>
      <c r="I100" s="275"/>
      <c r="J100" s="276"/>
      <c r="K100" s="277"/>
      <c r="L100" s="276"/>
      <c r="M100" s="277"/>
      <c r="N100" s="277"/>
      <c r="O100" s="278"/>
      <c r="P100" s="278"/>
      <c r="Q100" s="323"/>
      <c r="R100" s="279"/>
      <c r="S100" s="279"/>
      <c r="T100" s="279"/>
      <c r="U100" s="279"/>
      <c r="V100" s="279"/>
      <c r="W100" s="279"/>
      <c r="X100" s="279"/>
      <c r="Y100" s="279"/>
      <c r="Z100" s="279"/>
    </row>
    <row r="101" spans="1:26" s="1263" customFormat="1">
      <c r="A101" s="1311">
        <f t="shared" si="2"/>
        <v>6</v>
      </c>
      <c r="B101" s="15"/>
      <c r="C101" s="16"/>
      <c r="D101" s="15"/>
      <c r="E101" s="303"/>
      <c r="F101" s="281"/>
      <c r="G101" s="281"/>
      <c r="H101" s="281"/>
      <c r="I101" s="275"/>
      <c r="J101" s="276"/>
      <c r="K101" s="277"/>
      <c r="L101" s="276"/>
      <c r="M101" s="277"/>
      <c r="N101" s="277"/>
      <c r="O101" s="278"/>
      <c r="P101" s="278"/>
      <c r="Q101" s="323"/>
      <c r="R101" s="279"/>
      <c r="S101" s="279"/>
      <c r="T101" s="279"/>
      <c r="U101" s="279"/>
      <c r="V101" s="279"/>
      <c r="W101" s="279"/>
      <c r="X101" s="279"/>
      <c r="Y101" s="279"/>
      <c r="Z101" s="279"/>
    </row>
    <row r="102" spans="1:26" s="1263" customFormat="1">
      <c r="A102" s="1311">
        <f t="shared" si="2"/>
        <v>7</v>
      </c>
      <c r="B102" s="15"/>
      <c r="C102" s="16"/>
      <c r="D102" s="15"/>
      <c r="E102" s="303"/>
      <c r="F102" s="281"/>
      <c r="G102" s="281"/>
      <c r="H102" s="281"/>
      <c r="I102" s="275"/>
      <c r="J102" s="276"/>
      <c r="K102" s="277"/>
      <c r="L102" s="276"/>
      <c r="M102" s="277"/>
      <c r="N102" s="277"/>
      <c r="O102" s="278"/>
      <c r="P102" s="278"/>
      <c r="Q102" s="323"/>
      <c r="R102" s="279"/>
      <c r="S102" s="279"/>
      <c r="T102" s="279"/>
      <c r="U102" s="279"/>
      <c r="V102" s="279"/>
      <c r="W102" s="279"/>
      <c r="X102" s="279"/>
      <c r="Y102" s="279"/>
      <c r="Z102" s="279"/>
    </row>
    <row r="103" spans="1:26" s="1263" customFormat="1">
      <c r="A103" s="1311">
        <f t="shared" si="2"/>
        <v>8</v>
      </c>
      <c r="B103" s="15"/>
      <c r="C103" s="16"/>
      <c r="D103" s="15"/>
      <c r="E103" s="303"/>
      <c r="F103" s="281"/>
      <c r="G103" s="281"/>
      <c r="H103" s="281"/>
      <c r="I103" s="275"/>
      <c r="J103" s="276"/>
      <c r="K103" s="277"/>
      <c r="L103" s="276"/>
      <c r="M103" s="277"/>
      <c r="N103" s="277"/>
      <c r="O103" s="278"/>
      <c r="P103" s="278"/>
      <c r="Q103" s="323"/>
      <c r="R103" s="279"/>
      <c r="S103" s="279"/>
      <c r="T103" s="279"/>
      <c r="U103" s="279"/>
      <c r="V103" s="279"/>
      <c r="W103" s="279"/>
      <c r="X103" s="279"/>
      <c r="Y103" s="279"/>
      <c r="Z103" s="279"/>
    </row>
    <row r="104" spans="1:26" s="1263" customFormat="1">
      <c r="A104" s="1311"/>
      <c r="B104" s="17" t="s">
        <v>29</v>
      </c>
      <c r="C104" s="16"/>
      <c r="D104" s="15"/>
      <c r="E104" s="303"/>
      <c r="F104" s="281"/>
      <c r="G104" s="281"/>
      <c r="H104" s="281"/>
      <c r="I104" s="275"/>
      <c r="J104" s="276"/>
      <c r="K104" s="282">
        <f t="shared" ref="K104:N104" si="3">SUM(K96:K103)</f>
        <v>0</v>
      </c>
      <c r="L104" s="282">
        <f t="shared" si="3"/>
        <v>0</v>
      </c>
      <c r="M104" s="283">
        <f t="shared" si="3"/>
        <v>0</v>
      </c>
      <c r="N104" s="282">
        <f t="shared" si="3"/>
        <v>0</v>
      </c>
      <c r="O104" s="278"/>
      <c r="P104" s="278"/>
      <c r="Q104" s="18"/>
    </row>
    <row r="105" spans="1:26">
      <c r="B105" s="284"/>
      <c r="C105" s="284"/>
      <c r="D105" s="284"/>
      <c r="E105" s="285"/>
      <c r="F105" s="284"/>
      <c r="G105" s="284"/>
      <c r="H105" s="284"/>
      <c r="I105" s="284"/>
      <c r="J105" s="284"/>
      <c r="K105" s="284"/>
      <c r="L105" s="284"/>
      <c r="M105" s="284"/>
      <c r="N105" s="284"/>
      <c r="O105" s="284"/>
      <c r="P105" s="284"/>
    </row>
    <row r="106" spans="1:26" ht="18.75">
      <c r="B106" s="19" t="s">
        <v>156</v>
      </c>
      <c r="C106" s="304"/>
      <c r="H106" s="287"/>
      <c r="I106" s="287"/>
      <c r="J106" s="1170"/>
      <c r="K106" s="1170"/>
      <c r="L106" s="1170"/>
      <c r="M106" s="287"/>
      <c r="N106" s="284"/>
      <c r="O106" s="284"/>
      <c r="P106" s="284"/>
    </row>
    <row r="107" spans="1:26">
      <c r="J107" s="387"/>
      <c r="K107" s="387"/>
    </row>
    <row r="108" spans="1:26" ht="15.75" thickBot="1"/>
    <row r="109" spans="1:26" ht="37.15" customHeight="1" thickBot="1">
      <c r="B109" s="24" t="s">
        <v>157</v>
      </c>
      <c r="C109" s="25" t="s">
        <v>158</v>
      </c>
      <c r="D109" s="24" t="s">
        <v>28</v>
      </c>
      <c r="E109" s="25" t="s">
        <v>159</v>
      </c>
      <c r="K109" s="1172"/>
    </row>
    <row r="110" spans="1:26" ht="41.45" customHeight="1">
      <c r="B110" s="305" t="s">
        <v>160</v>
      </c>
      <c r="C110" s="306">
        <v>20</v>
      </c>
      <c r="D110" s="306">
        <v>0</v>
      </c>
      <c r="E110" s="1781">
        <v>0</v>
      </c>
    </row>
    <row r="111" spans="1:26">
      <c r="B111" s="305" t="s">
        <v>161</v>
      </c>
      <c r="C111" s="1369">
        <v>30</v>
      </c>
      <c r="D111" s="1271">
        <v>0</v>
      </c>
      <c r="E111" s="1561"/>
    </row>
    <row r="112" spans="1:26" ht="15.75" thickBot="1">
      <c r="B112" s="305" t="s">
        <v>162</v>
      </c>
      <c r="C112" s="307">
        <v>40</v>
      </c>
      <c r="D112" s="307">
        <v>0</v>
      </c>
      <c r="E112" s="1782"/>
    </row>
    <row r="114" spans="2:18" ht="15.75" thickBot="1"/>
    <row r="115" spans="2:18" ht="27" thickBot="1">
      <c r="B115" s="1771" t="s">
        <v>163</v>
      </c>
      <c r="C115" s="1772"/>
      <c r="D115" s="1772"/>
      <c r="E115" s="1772"/>
      <c r="F115" s="1772"/>
      <c r="G115" s="1772"/>
      <c r="H115" s="1772"/>
      <c r="I115" s="1772"/>
      <c r="J115" s="1772"/>
      <c r="K115" s="1772"/>
      <c r="L115" s="1772"/>
      <c r="M115" s="1772"/>
      <c r="N115" s="1773"/>
    </row>
    <row r="116" spans="2:18">
      <c r="C116" s="945"/>
    </row>
    <row r="117" spans="2:18" ht="76.5" customHeight="1">
      <c r="B117" s="1309" t="s">
        <v>88</v>
      </c>
      <c r="C117" s="1309" t="s">
        <v>89</v>
      </c>
      <c r="D117" s="1309" t="s">
        <v>90</v>
      </c>
      <c r="E117" s="1309" t="s">
        <v>91</v>
      </c>
      <c r="F117" s="1309" t="s">
        <v>92</v>
      </c>
      <c r="G117" s="1309" t="s">
        <v>93</v>
      </c>
      <c r="H117" s="1309" t="s">
        <v>94</v>
      </c>
      <c r="I117" s="1309" t="s">
        <v>95</v>
      </c>
      <c r="J117" s="1522" t="s">
        <v>164</v>
      </c>
      <c r="K117" s="1529"/>
      <c r="L117" s="1523"/>
      <c r="M117" s="1309" t="s">
        <v>97</v>
      </c>
      <c r="N117" s="1309" t="s">
        <v>992</v>
      </c>
      <c r="O117" s="1309" t="s">
        <v>993</v>
      </c>
      <c r="P117" s="1522" t="s">
        <v>79</v>
      </c>
      <c r="Q117" s="1523"/>
    </row>
    <row r="118" spans="2:18" s="331" customFormat="1" ht="144.75" customHeight="1">
      <c r="B118" s="217" t="s">
        <v>1677</v>
      </c>
      <c r="C118" s="217"/>
      <c r="D118" s="217"/>
      <c r="E118" s="217"/>
      <c r="F118" s="217"/>
      <c r="G118" s="217"/>
      <c r="H118" s="407"/>
      <c r="I118" s="299"/>
      <c r="J118" s="217"/>
      <c r="K118" s="492"/>
      <c r="L118" s="413"/>
      <c r="M118" s="217"/>
      <c r="N118" s="217"/>
      <c r="O118" s="217"/>
      <c r="P118" s="1539"/>
      <c r="Q118" s="1539"/>
    </row>
    <row r="119" spans="2:18" s="331" customFormat="1" ht="99.75" customHeight="1">
      <c r="B119" s="217" t="s">
        <v>98</v>
      </c>
      <c r="C119" s="217"/>
      <c r="D119" s="217"/>
      <c r="E119" s="217"/>
      <c r="F119" s="217"/>
      <c r="G119" s="217"/>
      <c r="H119" s="407"/>
      <c r="I119" s="299"/>
      <c r="J119" s="217"/>
      <c r="K119" s="299"/>
      <c r="L119" s="413"/>
      <c r="M119" s="217"/>
      <c r="N119" s="217"/>
      <c r="O119" s="217"/>
      <c r="P119" s="1539"/>
      <c r="Q119" s="1539"/>
    </row>
    <row r="120" spans="2:18" s="331" customFormat="1">
      <c r="B120" s="217" t="s">
        <v>1289</v>
      </c>
      <c r="C120" s="217"/>
      <c r="D120" s="217"/>
      <c r="E120" s="217"/>
      <c r="F120" s="404"/>
      <c r="H120" s="405"/>
      <c r="I120" s="404"/>
      <c r="J120" s="404"/>
      <c r="K120" s="217"/>
      <c r="L120" s="413"/>
      <c r="M120" s="217"/>
      <c r="N120" s="217"/>
      <c r="O120" s="217"/>
      <c r="P120" s="217"/>
      <c r="Q120" s="217"/>
    </row>
    <row r="121" spans="2:18" s="331" customFormat="1">
      <c r="B121" s="217" t="s">
        <v>5120</v>
      </c>
      <c r="C121" s="406"/>
      <c r="D121" s="217"/>
      <c r="E121" s="217"/>
      <c r="F121" s="217"/>
      <c r="G121" s="217"/>
      <c r="H121" s="407"/>
      <c r="I121" s="217"/>
      <c r="J121" s="217"/>
      <c r="K121" s="217"/>
      <c r="L121" s="413"/>
      <c r="M121" s="217"/>
      <c r="N121" s="217"/>
      <c r="O121" s="217"/>
      <c r="P121" s="413"/>
      <c r="Q121" s="413"/>
      <c r="R121" s="494"/>
    </row>
    <row r="122" spans="2:18" ht="77.25" customHeight="1">
      <c r="B122" s="456" t="s">
        <v>5537</v>
      </c>
    </row>
    <row r="123" spans="2:18" ht="15.75" thickBot="1"/>
    <row r="124" spans="2:18" ht="54" customHeight="1">
      <c r="B124" s="1283" t="s">
        <v>17</v>
      </c>
      <c r="C124" s="1283" t="s">
        <v>157</v>
      </c>
      <c r="D124" s="1309" t="s">
        <v>158</v>
      </c>
      <c r="E124" s="1283" t="s">
        <v>28</v>
      </c>
      <c r="F124" s="25" t="s">
        <v>228</v>
      </c>
      <c r="G124" s="26"/>
    </row>
    <row r="125" spans="2:18" ht="120.75" customHeight="1">
      <c r="B125" s="1783" t="s">
        <v>229</v>
      </c>
      <c r="C125" s="311" t="s">
        <v>230</v>
      </c>
      <c r="D125" s="1271">
        <v>25</v>
      </c>
      <c r="E125" s="1313">
        <v>0</v>
      </c>
      <c r="F125" s="1541">
        <f>+E125+E126+E127</f>
        <v>0</v>
      </c>
      <c r="G125" s="27"/>
    </row>
    <row r="126" spans="2:18" ht="76.150000000000006" customHeight="1">
      <c r="B126" s="1783"/>
      <c r="C126" s="311" t="s">
        <v>231</v>
      </c>
      <c r="D126" s="1253">
        <v>25</v>
      </c>
      <c r="E126" s="1271">
        <v>0</v>
      </c>
      <c r="F126" s="1542"/>
      <c r="G126" s="27"/>
    </row>
    <row r="127" spans="2:18" ht="69" customHeight="1">
      <c r="B127" s="1783"/>
      <c r="C127" s="311" t="s">
        <v>232</v>
      </c>
      <c r="D127" s="1271">
        <v>10</v>
      </c>
      <c r="E127" s="1271">
        <v>0</v>
      </c>
      <c r="F127" s="1543"/>
      <c r="G127" s="27"/>
    </row>
    <row r="128" spans="2:18">
      <c r="C128"/>
    </row>
    <row r="131" spans="2:5">
      <c r="B131" s="8" t="s">
        <v>233</v>
      </c>
    </row>
    <row r="134" spans="2:5">
      <c r="B134" s="264" t="s">
        <v>17</v>
      </c>
      <c r="C134" s="264" t="s">
        <v>27</v>
      </c>
      <c r="D134" s="1283" t="s">
        <v>28</v>
      </c>
      <c r="E134" s="1283" t="s">
        <v>29</v>
      </c>
    </row>
    <row r="135" spans="2:5" ht="28.5">
      <c r="B135" s="269" t="s">
        <v>1076</v>
      </c>
      <c r="C135" s="270">
        <v>40</v>
      </c>
      <c r="D135" s="1313">
        <f>+E110</f>
        <v>0</v>
      </c>
      <c r="E135" s="1560">
        <f>+D135+D136</f>
        <v>0</v>
      </c>
    </row>
    <row r="136" spans="2:5" ht="42.75">
      <c r="B136" s="269" t="s">
        <v>1077</v>
      </c>
      <c r="C136" s="270">
        <v>60</v>
      </c>
      <c r="D136" s="1313">
        <f>+F125</f>
        <v>0</v>
      </c>
      <c r="E136" s="1562"/>
    </row>
  </sheetData>
  <mergeCells count="44">
    <mergeCell ref="P118:Q118"/>
    <mergeCell ref="P119:Q119"/>
    <mergeCell ref="B125:B127"/>
    <mergeCell ref="F125:F127"/>
    <mergeCell ref="E135:E136"/>
    <mergeCell ref="J117:L117"/>
    <mergeCell ref="P117:Q117"/>
    <mergeCell ref="P77:Q77"/>
    <mergeCell ref="P78:Q78"/>
    <mergeCell ref="P79:Q79"/>
    <mergeCell ref="P80:Q80"/>
    <mergeCell ref="B82:N82"/>
    <mergeCell ref="D85:E85"/>
    <mergeCell ref="D86:E86"/>
    <mergeCell ref="B89:P89"/>
    <mergeCell ref="B92:N92"/>
    <mergeCell ref="E110:E112"/>
    <mergeCell ref="B115:N115"/>
    <mergeCell ref="P76:Q76"/>
    <mergeCell ref="C53:N53"/>
    <mergeCell ref="B55:N55"/>
    <mergeCell ref="O58:P58"/>
    <mergeCell ref="O59:P59"/>
    <mergeCell ref="B65:N65"/>
    <mergeCell ref="J70:L70"/>
    <mergeCell ref="P70:Q70"/>
    <mergeCell ref="P71:Q71"/>
    <mergeCell ref="P72:Q72"/>
    <mergeCell ref="P73:Q73"/>
    <mergeCell ref="P74:Q74"/>
    <mergeCell ref="P75:Q75"/>
    <mergeCell ref="C10:E10"/>
    <mergeCell ref="B16:C16"/>
    <mergeCell ref="E35:E36"/>
    <mergeCell ref="M40:N40"/>
    <mergeCell ref="B49:B50"/>
    <mergeCell ref="C49:C50"/>
    <mergeCell ref="D49:E49"/>
    <mergeCell ref="C9:N9"/>
    <mergeCell ref="B2:P2"/>
    <mergeCell ref="B4:P4"/>
    <mergeCell ref="C6:N6"/>
    <mergeCell ref="C7:N7"/>
    <mergeCell ref="C8:N8"/>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WVE18:WVE39 WLI18:WLI39 WBM18:WBM39 VRQ18:VRQ39 VHU18:VHU39 UXY18:UXY39 UOC18:UOC39 UEG18:UEG39 TUK18:TUK39 TKO18:TKO39 TAS18:TAS39 SQW18:SQW39 SHA18:SHA39 RXE18:RXE39 RNI18:RNI39 RDM18:RDM39 QTQ18:QTQ39 QJU18:QJU39 PZY18:PZY39 PQC18:PQC39 PGG18:PGG39 OWK18:OWK39 OMO18:OMO39 OCS18:OCS39 NSW18:NSW39 NJA18:NJA39 MZE18:MZE39 MPI18:MPI39 MFM18:MFM39 LVQ18:LVQ39 LLU18:LLU39 LBY18:LBY39 KSC18:KSC39 KIG18:KIG39 JYK18:JYK39 JOO18:JOO39 JES18:JES39 IUW18:IUW39 ILA18:ILA39 IBE18:IBE39 HRI18:HRI39 HHM18:HHM39 GXQ18:GXQ39 GNU18:GNU39 GDY18:GDY39 FUC18:FUC39 FKG18:FKG39 FAK18:FAK39 EQO18:EQO39 EGS18:EGS39 DWW18:DWW39 DNA18:DNA39 DDE18:DDE39 CTI18:CTI39 CJM18:CJM39 BZQ18:BZQ39 BPU18:BPU39 BFY18:BFY39 AWC18:AWC39 AMG18:AMG39 ACK18:ACK39 SO18:SO39 IS18:IS39 A18:A39">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VH18:WVH39 WLL18:WLL39 WBP18:WBP39 VRT18:VRT39 VHX18:VHX39 UYB18:UYB39 UOF18:UOF39 UEJ18:UEJ39 TUN18:TUN39 TKR18:TKR39 TAV18:TAV39 SQZ18:SQZ39 SHD18:SHD39 RXH18:RXH39 RNL18:RNL39 RDP18:RDP39 QTT18:QTT39 QJX18:QJX39 QAB18:QAB39 PQF18:PQF39 PGJ18:PGJ39 OWN18:OWN39 OMR18:OMR39 OCV18:OCV39 NSZ18:NSZ39 NJD18:NJD39 MZH18:MZH39 MPL18:MPL39 MFP18:MFP39 LVT18:LVT39 LLX18:LLX39 LCB18:LCB39 KSF18:KSF39 KIJ18:KIJ39 JYN18:JYN39 JOR18:JOR39 JEV18:JEV39 IUZ18:IUZ39 ILD18:ILD39 IBH18:IBH39 HRL18:HRL39 HHP18:HHP39 GXT18:GXT39 GNX18:GNX39 GEB18:GEB39 FUF18:FUF39 FKJ18:FKJ39 FAN18:FAN39 EQR18:EQR39 EGV18:EGV39 DWZ18:DWZ39 DND18:DND39 DDH18:DDH39 CTL18:CTL39 CJP18:CJP39 BZT18:BZT39 BPX18:BPX39 BGB18:BGB39 AWF18:AWF39 AMJ18:AMJ39 ACN18:ACN39 SR18:SR39 IV18:IV39">
      <formula1>0</formula1>
      <formula2>1</formula2>
    </dataValidation>
  </dataValidations>
  <pageMargins left="0.7" right="0.7" top="0.75" bottom="0.75" header="0.3" footer="0.3"/>
  <pageSetup orientation="portrait" horizontalDpi="4294967295" verticalDpi="4294967295"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3"/>
  <sheetViews>
    <sheetView topLeftCell="C19" zoomScale="70" zoomScaleNormal="70" workbookViewId="0">
      <selection activeCell="L45" sqref="L45"/>
    </sheetView>
  </sheetViews>
  <sheetFormatPr baseColWidth="10" defaultRowHeight="15"/>
  <cols>
    <col min="1" max="1" width="3.140625" style="236" bestFit="1" customWidth="1"/>
    <col min="2" max="2" width="86.28515625" style="236" customWidth="1"/>
    <col min="3" max="3" width="31.140625" style="236" customWidth="1"/>
    <col min="4" max="4" width="35.42578125" style="236" customWidth="1"/>
    <col min="5" max="5" width="25" style="236" customWidth="1"/>
    <col min="6" max="6" width="29.7109375" style="236" customWidth="1"/>
    <col min="7" max="7" width="43" style="236" customWidth="1"/>
    <col min="8" max="8" width="24.5703125" style="236" customWidth="1"/>
    <col min="9" max="9" width="24" style="236" customWidth="1"/>
    <col min="10" max="10" width="25.7109375" style="236" customWidth="1"/>
    <col min="11" max="11" width="25.140625" style="236" customWidth="1"/>
    <col min="12" max="12" width="49" style="236" customWidth="1"/>
    <col min="13" max="13" width="18.7109375" style="236" customWidth="1"/>
    <col min="14" max="14" width="22.140625" style="236" customWidth="1"/>
    <col min="15" max="15" width="26.140625" style="236" customWidth="1"/>
    <col min="16" max="16" width="29.5703125" style="236" customWidth="1"/>
    <col min="17" max="17" width="35.85546875" style="236" customWidth="1"/>
    <col min="18"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2" spans="2:16" ht="26.25">
      <c r="B2" s="1760" t="s">
        <v>0</v>
      </c>
      <c r="C2" s="1761"/>
      <c r="D2" s="1761"/>
      <c r="E2" s="1761"/>
      <c r="F2" s="1761"/>
      <c r="G2" s="1761"/>
      <c r="H2" s="1761"/>
      <c r="I2" s="1761"/>
      <c r="J2" s="1761"/>
      <c r="K2" s="1761"/>
      <c r="L2" s="1761"/>
      <c r="M2" s="1761"/>
      <c r="N2" s="1761"/>
      <c r="O2" s="1761"/>
      <c r="P2" s="1761"/>
    </row>
    <row r="4" spans="2:16" ht="26.25">
      <c r="B4" s="1760" t="s">
        <v>1</v>
      </c>
      <c r="C4" s="1761"/>
      <c r="D4" s="1761"/>
      <c r="E4" s="1761"/>
      <c r="F4" s="1761"/>
      <c r="G4" s="1761"/>
      <c r="H4" s="1761"/>
      <c r="I4" s="1761"/>
      <c r="J4" s="1761"/>
      <c r="K4" s="1761"/>
      <c r="L4" s="1761"/>
      <c r="M4" s="1761"/>
      <c r="N4" s="1761"/>
      <c r="O4" s="1761"/>
      <c r="P4" s="1761"/>
    </row>
    <row r="5" spans="2:16" ht="15.75" thickBot="1"/>
    <row r="6" spans="2:16" ht="21.75" thickBot="1">
      <c r="B6" s="312" t="s">
        <v>1273</v>
      </c>
      <c r="C6" s="1762" t="s">
        <v>5472</v>
      </c>
      <c r="D6" s="1762"/>
      <c r="E6" s="1762"/>
      <c r="F6" s="1762"/>
      <c r="G6" s="1762"/>
      <c r="H6" s="1762"/>
      <c r="I6" s="1762"/>
      <c r="J6" s="1762"/>
      <c r="K6" s="1762"/>
      <c r="L6" s="1762"/>
      <c r="M6" s="1762"/>
      <c r="N6" s="1763"/>
    </row>
    <row r="7" spans="2:16" ht="16.5" thickBot="1">
      <c r="B7" s="313" t="s">
        <v>4</v>
      </c>
      <c r="C7" s="1762" t="s">
        <v>5</v>
      </c>
      <c r="D7" s="1762"/>
      <c r="E7" s="1762"/>
      <c r="F7" s="1762"/>
      <c r="G7" s="1762"/>
      <c r="H7" s="1762"/>
      <c r="I7" s="1762"/>
      <c r="J7" s="1762"/>
      <c r="K7" s="1762"/>
      <c r="L7" s="1762"/>
      <c r="M7" s="1762"/>
      <c r="N7" s="1763"/>
    </row>
    <row r="8" spans="2:16" ht="16.5" thickBot="1">
      <c r="B8" s="313" t="s">
        <v>6</v>
      </c>
      <c r="C8" s="1762" t="s">
        <v>5</v>
      </c>
      <c r="D8" s="1762"/>
      <c r="E8" s="1762"/>
      <c r="F8" s="1762"/>
      <c r="G8" s="1762"/>
      <c r="H8" s="1762"/>
      <c r="I8" s="1762"/>
      <c r="J8" s="1762"/>
      <c r="K8" s="1762"/>
      <c r="L8" s="1762"/>
      <c r="M8" s="1762"/>
      <c r="N8" s="1763"/>
    </row>
    <row r="9" spans="2:16" ht="16.5" thickBot="1">
      <c r="B9" s="313" t="s">
        <v>7</v>
      </c>
      <c r="C9" s="1762" t="s">
        <v>5</v>
      </c>
      <c r="D9" s="1762"/>
      <c r="E9" s="1762"/>
      <c r="F9" s="1762"/>
      <c r="G9" s="1762"/>
      <c r="H9" s="1762"/>
      <c r="I9" s="1762"/>
      <c r="J9" s="1762"/>
      <c r="K9" s="1762"/>
      <c r="L9" s="1762"/>
      <c r="M9" s="1762"/>
      <c r="N9" s="1763"/>
    </row>
    <row r="10" spans="2:16" ht="16.5" thickBot="1">
      <c r="B10" s="313" t="s">
        <v>1079</v>
      </c>
      <c r="C10" s="1544">
        <v>12</v>
      </c>
      <c r="D10" s="1544"/>
      <c r="E10" s="1545"/>
      <c r="F10" s="239"/>
      <c r="G10" s="239"/>
      <c r="H10" s="239"/>
      <c r="I10" s="239"/>
      <c r="J10" s="239"/>
      <c r="K10" s="239"/>
      <c r="L10" s="239"/>
      <c r="M10" s="239"/>
      <c r="N10" s="240"/>
    </row>
    <row r="11" spans="2:16" ht="16.5" thickBot="1">
      <c r="B11" s="314" t="s">
        <v>8</v>
      </c>
      <c r="C11" s="1308" t="s">
        <v>1812</v>
      </c>
      <c r="D11" s="243"/>
      <c r="E11" s="243"/>
      <c r="F11" s="243"/>
      <c r="G11" s="243"/>
      <c r="H11" s="243"/>
      <c r="I11" s="243"/>
      <c r="J11" s="243"/>
      <c r="K11" s="243"/>
      <c r="L11" s="243"/>
      <c r="M11" s="243"/>
      <c r="N11" s="244"/>
    </row>
    <row r="12" spans="2:16" ht="15.75">
      <c r="B12" s="245"/>
      <c r="C12" s="246"/>
      <c r="D12" s="247"/>
      <c r="E12" s="247"/>
      <c r="F12" s="247"/>
      <c r="G12" s="247"/>
      <c r="H12" s="247"/>
      <c r="I12" s="248"/>
      <c r="J12" s="248"/>
      <c r="K12" s="248"/>
      <c r="L12" s="248"/>
      <c r="M12" s="248"/>
      <c r="N12" s="247"/>
    </row>
    <row r="13" spans="2:16">
      <c r="I13" s="248"/>
      <c r="J13" s="248"/>
      <c r="K13" s="248"/>
      <c r="L13" s="248"/>
      <c r="M13" s="248"/>
      <c r="N13" s="1289"/>
    </row>
    <row r="14" spans="2:16">
      <c r="B14" s="1173"/>
      <c r="C14" s="1151"/>
      <c r="D14" s="1314" t="s">
        <v>10</v>
      </c>
      <c r="E14" s="1314" t="s">
        <v>11</v>
      </c>
      <c r="F14" s="1314" t="s">
        <v>12</v>
      </c>
      <c r="G14" s="315"/>
      <c r="I14" s="250"/>
      <c r="J14" s="250"/>
      <c r="K14" s="250"/>
      <c r="L14" s="250"/>
      <c r="M14" s="250"/>
      <c r="N14" s="1289"/>
    </row>
    <row r="15" spans="2:16" ht="30">
      <c r="B15" s="1150" t="s">
        <v>5433</v>
      </c>
      <c r="C15" s="1173"/>
      <c r="D15" s="1314">
        <v>12</v>
      </c>
      <c r="E15" s="251">
        <v>626484300</v>
      </c>
      <c r="F15" s="221">
        <v>300</v>
      </c>
      <c r="G15" s="316"/>
      <c r="I15" s="252"/>
      <c r="J15" s="252"/>
      <c r="K15" s="252"/>
      <c r="L15" s="252"/>
      <c r="M15" s="252"/>
      <c r="N15" s="1289"/>
    </row>
    <row r="16" spans="2:16" ht="15.75" thickBot="1">
      <c r="B16" s="1765" t="s">
        <v>13</v>
      </c>
      <c r="C16" s="1766"/>
      <c r="D16" s="1314"/>
      <c r="E16" s="151">
        <f>+SUM(E15:E15)</f>
        <v>626484300</v>
      </c>
      <c r="F16" s="4">
        <f>+SUM(F15:F15)</f>
        <v>300</v>
      </c>
      <c r="G16" s="316"/>
      <c r="H16" s="253"/>
      <c r="I16" s="248"/>
      <c r="J16" s="248"/>
      <c r="K16" s="248"/>
      <c r="L16" s="248"/>
      <c r="M16" s="248"/>
      <c r="N16" s="254"/>
    </row>
    <row r="17" spans="1:14" ht="45.75" thickBot="1">
      <c r="A17" s="255"/>
      <c r="B17" s="256" t="s">
        <v>14</v>
      </c>
      <c r="C17" s="256" t="s">
        <v>15</v>
      </c>
      <c r="E17" s="250"/>
      <c r="F17" s="250"/>
      <c r="G17" s="250"/>
      <c r="H17" s="250"/>
      <c r="I17" s="257"/>
      <c r="J17" s="257"/>
      <c r="K17" s="257"/>
      <c r="L17" s="257"/>
      <c r="M17" s="257"/>
    </row>
    <row r="18" spans="1:14" ht="15.75" thickBot="1">
      <c r="A18" s="258">
        <v>1</v>
      </c>
      <c r="C18" s="1174">
        <f>+F16*0.8</f>
        <v>240</v>
      </c>
      <c r="D18" s="1175"/>
      <c r="E18" s="1176">
        <f>E16</f>
        <v>626484300</v>
      </c>
      <c r="F18" s="7"/>
      <c r="G18" s="7"/>
      <c r="H18" s="7"/>
      <c r="I18" s="260"/>
      <c r="J18" s="260"/>
      <c r="K18" s="260"/>
      <c r="L18" s="260"/>
      <c r="M18" s="260"/>
    </row>
    <row r="19" spans="1:14">
      <c r="A19" s="1333"/>
      <c r="C19" s="262"/>
      <c r="D19" s="252"/>
      <c r="E19" s="263"/>
      <c r="F19" s="7"/>
      <c r="G19" s="7"/>
      <c r="H19" s="7"/>
      <c r="I19" s="260"/>
      <c r="J19" s="260"/>
      <c r="K19" s="260"/>
      <c r="L19" s="260"/>
      <c r="M19" s="260"/>
    </row>
    <row r="20" spans="1:14">
      <c r="A20" s="1333"/>
      <c r="C20" s="262"/>
      <c r="D20" s="252"/>
      <c r="E20" s="263"/>
      <c r="F20" s="7"/>
      <c r="G20" s="7"/>
      <c r="H20" s="7"/>
      <c r="I20" s="260"/>
      <c r="J20" s="260"/>
      <c r="K20" s="260"/>
      <c r="L20" s="260"/>
      <c r="M20" s="260"/>
    </row>
    <row r="21" spans="1:14">
      <c r="A21" s="1333"/>
      <c r="B21" s="8" t="s">
        <v>16</v>
      </c>
      <c r="C21"/>
      <c r="D21"/>
      <c r="E21"/>
      <c r="F21"/>
      <c r="G21"/>
      <c r="H21"/>
      <c r="I21" s="248"/>
      <c r="J21" s="248"/>
      <c r="K21" s="248"/>
      <c r="L21" s="248"/>
      <c r="M21" s="248"/>
      <c r="N21" s="1289"/>
    </row>
    <row r="22" spans="1:14">
      <c r="A22" s="1333"/>
      <c r="B22"/>
      <c r="C22"/>
      <c r="D22"/>
      <c r="E22"/>
      <c r="F22"/>
      <c r="G22"/>
      <c r="H22"/>
      <c r="I22" s="248"/>
      <c r="J22" s="248"/>
      <c r="K22" s="248"/>
      <c r="L22" s="248"/>
      <c r="M22" s="248"/>
      <c r="N22" s="1289"/>
    </row>
    <row r="23" spans="1:14">
      <c r="A23" s="1333"/>
      <c r="B23" s="264" t="s">
        <v>17</v>
      </c>
      <c r="C23" s="264" t="s">
        <v>18</v>
      </c>
      <c r="D23" s="264" t="s">
        <v>19</v>
      </c>
      <c r="E23"/>
      <c r="F23"/>
      <c r="G23"/>
      <c r="H23"/>
      <c r="I23" s="248"/>
      <c r="J23" s="248"/>
      <c r="K23" s="248"/>
      <c r="L23" s="248"/>
      <c r="M23" s="248"/>
      <c r="N23" s="1289"/>
    </row>
    <row r="24" spans="1:14">
      <c r="A24" s="1333"/>
      <c r="B24" s="265" t="s">
        <v>20</v>
      </c>
      <c r="C24" s="1313" t="s">
        <v>21</v>
      </c>
      <c r="D24" s="1313"/>
      <c r="E24"/>
      <c r="F24"/>
      <c r="G24"/>
      <c r="H24"/>
      <c r="I24" s="248"/>
      <c r="J24" s="248"/>
      <c r="K24" s="248"/>
      <c r="L24" s="248"/>
      <c r="M24" s="248"/>
      <c r="N24" s="1289"/>
    </row>
    <row r="25" spans="1:14">
      <c r="A25" s="1333"/>
      <c r="B25" s="265" t="s">
        <v>22</v>
      </c>
      <c r="C25" s="1313" t="s">
        <v>21</v>
      </c>
      <c r="D25" s="1313"/>
      <c r="E25"/>
      <c r="F25"/>
      <c r="G25"/>
      <c r="H25"/>
      <c r="I25" s="248"/>
      <c r="J25" s="248"/>
      <c r="K25" s="248"/>
      <c r="L25" s="248"/>
      <c r="M25" s="248"/>
      <c r="N25" s="1289"/>
    </row>
    <row r="26" spans="1:14">
      <c r="A26" s="1333"/>
      <c r="B26" s="265" t="s">
        <v>23</v>
      </c>
      <c r="C26" s="1313" t="s">
        <v>21</v>
      </c>
      <c r="D26" s="1313"/>
      <c r="E26"/>
      <c r="F26"/>
      <c r="G26"/>
      <c r="H26"/>
      <c r="I26" s="248"/>
      <c r="J26" s="248"/>
      <c r="K26" s="248"/>
      <c r="L26" s="248"/>
      <c r="M26" s="248"/>
      <c r="N26" s="1289"/>
    </row>
    <row r="27" spans="1:14">
      <c r="A27" s="1333"/>
      <c r="B27" s="678" t="s">
        <v>24</v>
      </c>
      <c r="C27" s="1177"/>
      <c r="D27" s="1313" t="s">
        <v>21</v>
      </c>
      <c r="E27"/>
      <c r="F27"/>
      <c r="G27"/>
      <c r="H27"/>
      <c r="I27" s="248"/>
      <c r="J27" s="248"/>
      <c r="K27" s="248"/>
      <c r="L27" s="248"/>
      <c r="M27" s="248"/>
      <c r="N27" s="1289"/>
    </row>
    <row r="28" spans="1:14">
      <c r="A28" s="1333"/>
      <c r="B28" s="678" t="s">
        <v>1275</v>
      </c>
      <c r="C28" s="1313" t="s">
        <v>21</v>
      </c>
      <c r="D28" s="1313"/>
      <c r="E28"/>
      <c r="F28"/>
      <c r="G28"/>
      <c r="H28"/>
      <c r="I28" s="248"/>
      <c r="J28" s="248"/>
      <c r="K28" s="248"/>
      <c r="L28" s="248"/>
      <c r="M28" s="248"/>
      <c r="N28" s="1289"/>
    </row>
    <row r="29" spans="1:14">
      <c r="A29" s="1333"/>
      <c r="B29"/>
      <c r="C29"/>
      <c r="D29"/>
      <c r="E29"/>
      <c r="F29"/>
      <c r="G29"/>
      <c r="H29"/>
      <c r="I29" s="248"/>
      <c r="J29" s="248"/>
      <c r="K29" s="248"/>
      <c r="L29" s="248"/>
      <c r="M29" s="248"/>
      <c r="N29" s="1289"/>
    </row>
    <row r="30" spans="1:14">
      <c r="A30" s="1333"/>
      <c r="B30"/>
      <c r="C30"/>
      <c r="D30"/>
      <c r="E30"/>
      <c r="F30"/>
      <c r="G30"/>
      <c r="H30"/>
      <c r="I30" s="248"/>
      <c r="J30" s="248"/>
      <c r="K30" s="248"/>
      <c r="L30" s="248"/>
      <c r="M30" s="248"/>
      <c r="N30" s="1289"/>
    </row>
    <row r="31" spans="1:14">
      <c r="A31" s="1333"/>
      <c r="B31" s="8" t="s">
        <v>26</v>
      </c>
      <c r="C31"/>
      <c r="D31"/>
      <c r="E31"/>
      <c r="F31"/>
      <c r="G31"/>
      <c r="H31"/>
      <c r="I31" s="248"/>
      <c r="J31" s="248"/>
      <c r="K31" s="248"/>
      <c r="L31" s="248"/>
      <c r="M31" s="248"/>
      <c r="N31" s="1289"/>
    </row>
    <row r="32" spans="1:14">
      <c r="A32" s="1333"/>
      <c r="B32"/>
      <c r="C32"/>
      <c r="D32"/>
      <c r="E32"/>
      <c r="F32"/>
      <c r="G32"/>
      <c r="H32"/>
      <c r="I32" s="248"/>
      <c r="J32" s="248"/>
      <c r="K32" s="248"/>
      <c r="L32" s="248"/>
      <c r="M32" s="248"/>
      <c r="N32" s="1289"/>
    </row>
    <row r="33" spans="1:26">
      <c r="A33" s="1333"/>
      <c r="B33"/>
      <c r="C33"/>
      <c r="D33"/>
      <c r="E33"/>
      <c r="F33"/>
      <c r="G33"/>
      <c r="H33"/>
      <c r="I33" s="248"/>
      <c r="J33" s="248"/>
      <c r="K33" s="248"/>
      <c r="L33" s="248"/>
      <c r="M33" s="248"/>
      <c r="N33" s="1289"/>
    </row>
    <row r="34" spans="1:26">
      <c r="A34" s="1333"/>
      <c r="B34" s="264" t="s">
        <v>17</v>
      </c>
      <c r="C34" s="264" t="s">
        <v>27</v>
      </c>
      <c r="D34" s="1283" t="s">
        <v>28</v>
      </c>
      <c r="E34" s="1283" t="s">
        <v>29</v>
      </c>
      <c r="F34"/>
      <c r="G34"/>
      <c r="H34"/>
      <c r="I34" s="248"/>
      <c r="J34" s="248"/>
      <c r="K34" s="248"/>
      <c r="L34" s="248"/>
      <c r="M34" s="248"/>
      <c r="N34" s="1289"/>
    </row>
    <row r="35" spans="1:26" ht="28.5">
      <c r="A35" s="1333"/>
      <c r="B35" s="269" t="s">
        <v>30</v>
      </c>
      <c r="C35" s="270">
        <v>40</v>
      </c>
      <c r="D35" s="1271">
        <f>+D132</f>
        <v>0</v>
      </c>
      <c r="E35" s="1560">
        <f>+D35+D36</f>
        <v>0</v>
      </c>
      <c r="F35"/>
      <c r="G35"/>
      <c r="H35"/>
      <c r="I35" s="248"/>
      <c r="J35" s="248"/>
      <c r="K35" s="248"/>
      <c r="L35" s="248"/>
      <c r="M35" s="248"/>
      <c r="N35" s="1289"/>
    </row>
    <row r="36" spans="1:26" ht="42.75">
      <c r="A36" s="1333"/>
      <c r="B36" s="269" t="s">
        <v>31</v>
      </c>
      <c r="C36" s="270">
        <v>60</v>
      </c>
      <c r="D36" s="1271">
        <f>+D133</f>
        <v>0</v>
      </c>
      <c r="E36" s="1562"/>
      <c r="F36"/>
      <c r="G36"/>
      <c r="H36"/>
      <c r="I36" s="248"/>
      <c r="J36" s="248"/>
      <c r="K36" s="248"/>
      <c r="L36" s="248"/>
      <c r="M36" s="248"/>
      <c r="N36" s="1289"/>
    </row>
    <row r="37" spans="1:26">
      <c r="A37" s="1333"/>
      <c r="C37" s="262"/>
      <c r="D37" s="252"/>
      <c r="E37" s="263"/>
      <c r="F37" s="7"/>
      <c r="G37" s="7"/>
      <c r="H37" s="7"/>
      <c r="I37" s="260"/>
      <c r="J37" s="260"/>
      <c r="K37" s="260"/>
      <c r="L37" s="260"/>
      <c r="M37" s="260"/>
    </row>
    <row r="38" spans="1:26">
      <c r="A38" s="1333"/>
      <c r="C38" s="262"/>
      <c r="D38" s="252"/>
      <c r="E38" s="263"/>
      <c r="F38" s="7"/>
      <c r="G38" s="7"/>
      <c r="H38" s="7"/>
      <c r="I38" s="260"/>
      <c r="J38" s="260"/>
      <c r="K38" s="260"/>
      <c r="L38" s="260"/>
      <c r="M38" s="260"/>
    </row>
    <row r="39" spans="1:26">
      <c r="A39" s="1333"/>
      <c r="C39" s="262"/>
      <c r="D39" s="252"/>
      <c r="E39" s="263"/>
      <c r="F39" s="7"/>
      <c r="G39" s="7"/>
      <c r="H39" s="7"/>
      <c r="I39" s="260"/>
      <c r="J39" s="260"/>
      <c r="K39" s="260"/>
      <c r="L39" s="260"/>
      <c r="M39" s="825"/>
      <c r="N39" s="945"/>
    </row>
    <row r="40" spans="1:26" ht="15.75" thickBot="1">
      <c r="M40" s="1608"/>
      <c r="N40" s="1608"/>
    </row>
    <row r="41" spans="1:26">
      <c r="B41" s="8" t="s">
        <v>1080</v>
      </c>
      <c r="M41" s="10"/>
      <c r="N41" s="10"/>
    </row>
    <row r="42" spans="1:26" ht="15.75" thickBot="1">
      <c r="M42" s="10"/>
      <c r="N42" s="10"/>
    </row>
    <row r="43" spans="1:26" s="248" customFormat="1" ht="60">
      <c r="B43" s="11" t="s">
        <v>33</v>
      </c>
      <c r="C43" s="11" t="s">
        <v>34</v>
      </c>
      <c r="D43" s="11" t="s">
        <v>35</v>
      </c>
      <c r="E43" s="11" t="s">
        <v>36</v>
      </c>
      <c r="F43" s="11" t="s">
        <v>37</v>
      </c>
      <c r="G43" s="11" t="s">
        <v>38</v>
      </c>
      <c r="H43" s="11" t="s">
        <v>39</v>
      </c>
      <c r="I43" s="11" t="s">
        <v>40</v>
      </c>
      <c r="J43" s="11" t="s">
        <v>41</v>
      </c>
      <c r="K43" s="11" t="s">
        <v>42</v>
      </c>
      <c r="L43" s="11" t="s">
        <v>43</v>
      </c>
      <c r="M43" s="12" t="s">
        <v>44</v>
      </c>
      <c r="N43" s="11" t="s">
        <v>45</v>
      </c>
      <c r="O43" s="11" t="s">
        <v>46</v>
      </c>
      <c r="P43" s="13" t="s">
        <v>47</v>
      </c>
      <c r="Q43" s="13" t="s">
        <v>48</v>
      </c>
    </row>
    <row r="44" spans="1:26" s="1263" customFormat="1" ht="31.5">
      <c r="A44" s="1311">
        <v>1</v>
      </c>
      <c r="B44" s="1161" t="s">
        <v>5538</v>
      </c>
      <c r="C44" s="1161"/>
      <c r="D44" s="522" t="s">
        <v>340</v>
      </c>
      <c r="E44" s="1162" t="s">
        <v>5539</v>
      </c>
      <c r="F44" s="522" t="s">
        <v>18</v>
      </c>
      <c r="G44" s="1178"/>
      <c r="H44" s="1163">
        <v>41565</v>
      </c>
      <c r="I44" s="1163" t="s">
        <v>5540</v>
      </c>
      <c r="J44" s="1164" t="s">
        <v>19</v>
      </c>
      <c r="K44" s="1179">
        <v>24</v>
      </c>
      <c r="L44" s="1164"/>
      <c r="M44" s="1180">
        <v>245</v>
      </c>
      <c r="N44" s="1180" t="s">
        <v>51</v>
      </c>
      <c r="O44" s="1168">
        <v>4898241873</v>
      </c>
      <c r="P44" s="1168" t="s">
        <v>5541</v>
      </c>
      <c r="Q44" s="1181" t="s">
        <v>5542</v>
      </c>
      <c r="R44" s="279"/>
      <c r="S44" s="279"/>
      <c r="T44" s="279"/>
      <c r="U44" s="279"/>
      <c r="V44" s="279"/>
      <c r="W44" s="279"/>
      <c r="X44" s="279"/>
      <c r="Y44" s="279"/>
      <c r="Z44" s="279"/>
    </row>
    <row r="45" spans="1:26" s="1263" customFormat="1" ht="31.5">
      <c r="A45" s="1311">
        <f>+A44+1</f>
        <v>2</v>
      </c>
      <c r="B45" s="1161" t="s">
        <v>5538</v>
      </c>
      <c r="C45" s="1161"/>
      <c r="D45" s="522" t="s">
        <v>5543</v>
      </c>
      <c r="E45" s="1162" t="s">
        <v>5544</v>
      </c>
      <c r="F45" s="522" t="s">
        <v>18</v>
      </c>
      <c r="G45" s="522"/>
      <c r="H45" s="1163">
        <v>41691</v>
      </c>
      <c r="I45" s="1163">
        <v>41975</v>
      </c>
      <c r="J45" s="1164" t="s">
        <v>19</v>
      </c>
      <c r="K45" s="1179">
        <v>9</v>
      </c>
      <c r="L45" s="1164"/>
      <c r="M45" s="1180">
        <v>300</v>
      </c>
      <c r="N45" s="1180" t="s">
        <v>5545</v>
      </c>
      <c r="O45" s="1168">
        <v>3279900000</v>
      </c>
      <c r="P45" s="1168" t="s">
        <v>5546</v>
      </c>
      <c r="Q45" s="1181" t="s">
        <v>5542</v>
      </c>
      <c r="R45" s="279"/>
      <c r="S45" s="279"/>
      <c r="T45" s="279"/>
      <c r="U45" s="279"/>
      <c r="V45" s="279"/>
      <c r="W45" s="279"/>
      <c r="X45" s="279"/>
      <c r="Y45" s="279"/>
      <c r="Z45" s="279"/>
    </row>
    <row r="46" spans="1:26" s="1263" customFormat="1" ht="60">
      <c r="A46" s="1311">
        <f t="shared" ref="A46:A47" si="0">+A45+1</f>
        <v>3</v>
      </c>
      <c r="B46" s="15"/>
      <c r="C46" s="15"/>
      <c r="D46" s="522" t="s">
        <v>340</v>
      </c>
      <c r="E46" s="1162" t="s">
        <v>5547</v>
      </c>
      <c r="F46" s="522" t="s">
        <v>19</v>
      </c>
      <c r="G46" s="281"/>
      <c r="H46" s="1163">
        <v>40973</v>
      </c>
      <c r="I46" s="1163">
        <v>41274</v>
      </c>
      <c r="J46" s="1164" t="s">
        <v>19</v>
      </c>
      <c r="K46" s="341"/>
      <c r="L46" s="276"/>
      <c r="M46" s="277"/>
      <c r="N46" s="277"/>
      <c r="O46" s="278"/>
      <c r="P46" s="278"/>
      <c r="Q46" s="323" t="s">
        <v>5548</v>
      </c>
      <c r="R46" s="279"/>
      <c r="S46" s="279"/>
      <c r="T46" s="279"/>
      <c r="U46" s="279"/>
      <c r="V46" s="279"/>
      <c r="W46" s="279"/>
      <c r="X46" s="279"/>
      <c r="Y46" s="279"/>
      <c r="Z46" s="279"/>
    </row>
    <row r="47" spans="1:26" s="1263" customFormat="1" ht="60">
      <c r="A47" s="1311">
        <f t="shared" si="0"/>
        <v>4</v>
      </c>
      <c r="B47" s="15"/>
      <c r="C47" s="16"/>
      <c r="D47" s="16" t="s">
        <v>5549</v>
      </c>
      <c r="E47" s="1182" t="s">
        <v>5550</v>
      </c>
      <c r="F47" s="522" t="s">
        <v>19</v>
      </c>
      <c r="G47" s="281"/>
      <c r="H47" s="275"/>
      <c r="I47" s="275"/>
      <c r="J47" s="276"/>
      <c r="K47" s="341"/>
      <c r="L47" s="276"/>
      <c r="M47" s="277"/>
      <c r="N47" s="277"/>
      <c r="O47" s="278"/>
      <c r="P47" s="278"/>
      <c r="Q47" s="323" t="s">
        <v>5551</v>
      </c>
      <c r="R47" s="279"/>
      <c r="S47" s="279"/>
      <c r="T47" s="279"/>
      <c r="U47" s="279"/>
      <c r="V47" s="279"/>
      <c r="W47" s="279"/>
      <c r="X47" s="279"/>
      <c r="Y47" s="279"/>
      <c r="Z47" s="279"/>
    </row>
    <row r="48" spans="1:26" s="1263" customFormat="1" ht="15.75">
      <c r="A48" s="1311"/>
      <c r="B48" s="17" t="s">
        <v>29</v>
      </c>
      <c r="C48" s="16"/>
      <c r="D48" s="15"/>
      <c r="E48" s="441"/>
      <c r="F48" s="281"/>
      <c r="G48" s="16"/>
      <c r="H48" s="16"/>
      <c r="I48" s="100"/>
      <c r="J48" s="103"/>
      <c r="K48" s="371">
        <f>SUM(K44:K47)</f>
        <v>33</v>
      </c>
      <c r="L48" s="109">
        <f>SUM(L44:L47)</f>
        <v>0</v>
      </c>
      <c r="M48" s="110">
        <f>SUM(M44:M47)</f>
        <v>545</v>
      </c>
      <c r="N48" s="109">
        <f>SUM(N44:N47)</f>
        <v>0</v>
      </c>
      <c r="O48" s="1183">
        <f>SUM(O44:O47)</f>
        <v>8178141873</v>
      </c>
      <c r="P48" s="106"/>
      <c r="Q48" s="18"/>
    </row>
    <row r="49" spans="2:17" s="284" customFormat="1">
      <c r="E49" s="285"/>
    </row>
    <row r="50" spans="2:17" s="284" customFormat="1">
      <c r="B50" s="1550" t="s">
        <v>57</v>
      </c>
      <c r="C50" s="1550" t="s">
        <v>58</v>
      </c>
      <c r="D50" s="1552" t="s">
        <v>59</v>
      </c>
      <c r="E50" s="1552"/>
    </row>
    <row r="51" spans="2:17" s="284" customFormat="1">
      <c r="B51" s="1551"/>
      <c r="C51" s="1551"/>
      <c r="D51" s="1276" t="s">
        <v>60</v>
      </c>
      <c r="E51" s="325" t="s">
        <v>61</v>
      </c>
    </row>
    <row r="52" spans="2:17" s="284" customFormat="1" ht="18.75">
      <c r="B52" s="19" t="s">
        <v>62</v>
      </c>
      <c r="C52" s="20">
        <f>+K48</f>
        <v>33</v>
      </c>
      <c r="D52" s="1369"/>
      <c r="E52" s="1369" t="s">
        <v>21</v>
      </c>
      <c r="F52" s="287"/>
      <c r="G52" s="287"/>
      <c r="H52" s="287"/>
      <c r="I52" s="287"/>
      <c r="J52" s="287"/>
      <c r="K52" s="1170"/>
      <c r="L52" s="1170"/>
      <c r="M52" s="287"/>
    </row>
    <row r="53" spans="2:17" s="284" customFormat="1" ht="18.75">
      <c r="B53" s="19" t="s">
        <v>64</v>
      </c>
      <c r="C53" s="286">
        <f>+M48</f>
        <v>545</v>
      </c>
      <c r="D53" s="1369"/>
      <c r="E53" s="1369" t="s">
        <v>21</v>
      </c>
      <c r="K53" s="1170"/>
      <c r="L53" s="1170"/>
    </row>
    <row r="54" spans="2:17" s="284" customFormat="1">
      <c r="B54" s="288"/>
      <c r="C54" s="1769"/>
      <c r="D54" s="1769"/>
      <c r="E54" s="1769"/>
      <c r="F54" s="1769"/>
      <c r="G54" s="1769"/>
      <c r="H54" s="1769"/>
      <c r="I54" s="1769"/>
      <c r="J54" s="1769"/>
      <c r="K54" s="1769"/>
      <c r="L54" s="1769"/>
      <c r="M54" s="1769"/>
      <c r="N54" s="1769"/>
    </row>
    <row r="55" spans="2:17" ht="15.75" thickBot="1"/>
    <row r="56" spans="2:17" ht="27" thickBot="1">
      <c r="B56" s="1770" t="s">
        <v>65</v>
      </c>
      <c r="C56" s="1770"/>
      <c r="D56" s="1770"/>
      <c r="E56" s="1770"/>
      <c r="F56" s="1770"/>
      <c r="G56" s="1770"/>
      <c r="H56" s="1770"/>
      <c r="I56" s="1770"/>
      <c r="J56" s="1770"/>
      <c r="K56" s="1770"/>
      <c r="L56" s="1770"/>
      <c r="M56" s="1770"/>
      <c r="N56" s="1770"/>
    </row>
    <row r="59" spans="2:17" ht="90">
      <c r="B59" s="1309" t="s">
        <v>66</v>
      </c>
      <c r="C59" s="22" t="s">
        <v>67</v>
      </c>
      <c r="D59" s="22" t="s">
        <v>68</v>
      </c>
      <c r="E59" s="22" t="s">
        <v>69</v>
      </c>
      <c r="F59" s="22" t="s">
        <v>70</v>
      </c>
      <c r="G59" s="22" t="s">
        <v>71</v>
      </c>
      <c r="H59" s="22" t="s">
        <v>72</v>
      </c>
      <c r="I59" s="22" t="s">
        <v>73</v>
      </c>
      <c r="J59" s="22" t="s">
        <v>74</v>
      </c>
      <c r="K59" s="22" t="s">
        <v>75</v>
      </c>
      <c r="L59" s="22" t="s">
        <v>76</v>
      </c>
      <c r="M59" s="23" t="s">
        <v>77</v>
      </c>
      <c r="N59" s="23" t="s">
        <v>78</v>
      </c>
      <c r="O59" s="1522" t="s">
        <v>79</v>
      </c>
      <c r="P59" s="1523"/>
      <c r="Q59" s="22" t="s">
        <v>80</v>
      </c>
    </row>
    <row r="60" spans="2:17">
      <c r="B60" s="749" t="s">
        <v>81</v>
      </c>
      <c r="C60" s="749" t="s">
        <v>251</v>
      </c>
      <c r="D60" s="699"/>
      <c r="E60" s="699" t="s">
        <v>514</v>
      </c>
      <c r="F60" s="944" t="s">
        <v>514</v>
      </c>
      <c r="G60" s="944" t="s">
        <v>514</v>
      </c>
      <c r="H60" s="944" t="s">
        <v>514</v>
      </c>
      <c r="I60" s="749" t="s">
        <v>18</v>
      </c>
      <c r="J60" s="749" t="s">
        <v>514</v>
      </c>
      <c r="K60" s="678" t="s">
        <v>514</v>
      </c>
      <c r="L60" s="678" t="s">
        <v>514</v>
      </c>
      <c r="M60" s="678" t="s">
        <v>514</v>
      </c>
      <c r="N60" s="678" t="s">
        <v>514</v>
      </c>
      <c r="O60" s="1853" t="s">
        <v>5552</v>
      </c>
      <c r="P60" s="1854"/>
      <c r="Q60" s="678" t="s">
        <v>18</v>
      </c>
    </row>
    <row r="61" spans="2:17">
      <c r="B61" s="236" t="s">
        <v>84</v>
      </c>
    </row>
    <row r="62" spans="2:17">
      <c r="B62" s="236" t="s">
        <v>85</v>
      </c>
    </row>
    <row r="63" spans="2:17">
      <c r="B63" s="236" t="s">
        <v>86</v>
      </c>
    </row>
    <row r="65" spans="2:17" ht="15.75" thickBot="1"/>
    <row r="66" spans="2:17" ht="27" thickBot="1">
      <c r="B66" s="1771" t="s">
        <v>87</v>
      </c>
      <c r="C66" s="1772"/>
      <c r="D66" s="1772"/>
      <c r="E66" s="1772"/>
      <c r="F66" s="1772"/>
      <c r="G66" s="1772"/>
      <c r="H66" s="1772"/>
      <c r="I66" s="1772"/>
      <c r="J66" s="1772"/>
      <c r="K66" s="1772"/>
      <c r="L66" s="1772"/>
      <c r="M66" s="1772"/>
      <c r="N66" s="1773"/>
    </row>
    <row r="70" spans="2:17">
      <c r="C70" s="945"/>
    </row>
    <row r="71" spans="2:17" ht="75">
      <c r="B71" s="1309" t="s">
        <v>88</v>
      </c>
      <c r="C71" s="1309" t="s">
        <v>89</v>
      </c>
      <c r="D71" s="1309" t="s">
        <v>90</v>
      </c>
      <c r="E71" s="1309" t="s">
        <v>91</v>
      </c>
      <c r="F71" s="1309" t="s">
        <v>92</v>
      </c>
      <c r="G71" s="1309" t="s">
        <v>93</v>
      </c>
      <c r="H71" s="1309" t="s">
        <v>94</v>
      </c>
      <c r="I71" s="1309" t="s">
        <v>95</v>
      </c>
      <c r="J71" s="1522" t="s">
        <v>1288</v>
      </c>
      <c r="K71" s="1529"/>
      <c r="L71" s="1523"/>
      <c r="M71" s="1309" t="s">
        <v>97</v>
      </c>
      <c r="N71" s="1309" t="s">
        <v>992</v>
      </c>
      <c r="O71" s="1309" t="s">
        <v>993</v>
      </c>
      <c r="P71" s="1522" t="s">
        <v>79</v>
      </c>
      <c r="Q71" s="1523"/>
    </row>
    <row r="72" spans="2:17" s="331" customFormat="1" ht="45">
      <c r="B72" s="308" t="s">
        <v>356</v>
      </c>
      <c r="C72" s="308" t="s">
        <v>1634</v>
      </c>
      <c r="D72" s="309" t="s">
        <v>5553</v>
      </c>
      <c r="E72" s="309">
        <v>34678397</v>
      </c>
      <c r="F72" s="308" t="s">
        <v>5554</v>
      </c>
      <c r="G72" s="308" t="s">
        <v>5555</v>
      </c>
      <c r="H72" s="932" t="s">
        <v>5556</v>
      </c>
      <c r="I72" s="310"/>
      <c r="J72" s="308" t="s">
        <v>5557</v>
      </c>
      <c r="K72" s="333" t="s">
        <v>5558</v>
      </c>
      <c r="L72" s="290" t="s">
        <v>461</v>
      </c>
      <c r="M72" s="265" t="s">
        <v>18</v>
      </c>
      <c r="N72" s="265" t="s">
        <v>19</v>
      </c>
      <c r="O72" s="265" t="s">
        <v>18</v>
      </c>
      <c r="P72" s="1539" t="s">
        <v>5559</v>
      </c>
      <c r="Q72" s="1567"/>
    </row>
    <row r="73" spans="2:17" s="331" customFormat="1" ht="90">
      <c r="B73" s="308" t="s">
        <v>119</v>
      </c>
      <c r="C73" s="308" t="s">
        <v>5294</v>
      </c>
      <c r="D73" s="309" t="s">
        <v>5560</v>
      </c>
      <c r="E73" s="309">
        <v>1061695838</v>
      </c>
      <c r="F73" s="308" t="s">
        <v>277</v>
      </c>
      <c r="G73" s="308" t="s">
        <v>438</v>
      </c>
      <c r="H73" s="932">
        <v>40158</v>
      </c>
      <c r="I73" s="310">
        <v>113607</v>
      </c>
      <c r="J73" s="308" t="s">
        <v>5561</v>
      </c>
      <c r="K73" s="290" t="s">
        <v>5562</v>
      </c>
      <c r="L73" s="290" t="s">
        <v>5563</v>
      </c>
      <c r="M73" s="265" t="s">
        <v>18</v>
      </c>
      <c r="N73" s="265" t="s">
        <v>18</v>
      </c>
      <c r="O73" s="265" t="s">
        <v>19</v>
      </c>
      <c r="P73" s="1539" t="s">
        <v>5564</v>
      </c>
      <c r="Q73" s="1567"/>
    </row>
    <row r="74" spans="2:17" s="331" customFormat="1">
      <c r="B74" s="308"/>
      <c r="C74" s="308"/>
      <c r="D74" s="309"/>
      <c r="E74" s="309"/>
      <c r="F74" s="308"/>
      <c r="G74" s="308"/>
      <c r="H74" s="932"/>
      <c r="I74" s="310"/>
      <c r="J74" s="308"/>
      <c r="K74" s="1253"/>
      <c r="L74" s="1253"/>
      <c r="M74" s="265"/>
      <c r="N74" s="265"/>
      <c r="O74" s="265"/>
      <c r="P74" s="1253"/>
      <c r="Q74" s="1271"/>
    </row>
    <row r="75" spans="2:17" s="331" customFormat="1">
      <c r="B75" s="308"/>
      <c r="C75" s="308"/>
      <c r="D75" s="309"/>
      <c r="E75" s="309"/>
      <c r="F75" s="308"/>
      <c r="G75" s="308"/>
      <c r="H75" s="932"/>
      <c r="I75" s="310"/>
      <c r="J75" s="308"/>
      <c r="K75" s="290"/>
      <c r="L75" s="290"/>
      <c r="M75" s="265"/>
      <c r="N75" s="265"/>
      <c r="O75" s="265"/>
      <c r="P75" s="1253"/>
      <c r="Q75" s="1271"/>
    </row>
    <row r="76" spans="2:17" ht="75.75" thickBot="1">
      <c r="B76" s="456" t="s">
        <v>5565</v>
      </c>
    </row>
    <row r="77" spans="2:17" ht="27" thickBot="1">
      <c r="B77" s="1771" t="s">
        <v>139</v>
      </c>
      <c r="C77" s="1772"/>
      <c r="D77" s="1772"/>
      <c r="E77" s="1772"/>
      <c r="F77" s="1772"/>
      <c r="G77" s="1772"/>
      <c r="H77" s="1772"/>
      <c r="I77" s="1772"/>
      <c r="J77" s="1772"/>
      <c r="K77" s="1772"/>
      <c r="L77" s="1772"/>
      <c r="M77" s="1772"/>
      <c r="N77" s="1773"/>
    </row>
    <row r="80" spans="2:17" ht="30">
      <c r="B80" s="22" t="s">
        <v>17</v>
      </c>
      <c r="C80" s="22" t="s">
        <v>1064</v>
      </c>
      <c r="D80" s="1522" t="s">
        <v>79</v>
      </c>
      <c r="E80" s="1523"/>
    </row>
    <row r="81" spans="1:26" ht="30">
      <c r="B81" s="217" t="s">
        <v>140</v>
      </c>
      <c r="C81" s="1271" t="s">
        <v>18</v>
      </c>
      <c r="D81" s="1599" t="s">
        <v>5566</v>
      </c>
      <c r="E81" s="1600"/>
    </row>
    <row r="84" spans="1:26" ht="26.25">
      <c r="B84" s="1760" t="s">
        <v>141</v>
      </c>
      <c r="C84" s="1761"/>
      <c r="D84" s="1761"/>
      <c r="E84" s="1761"/>
      <c r="F84" s="1761"/>
      <c r="G84" s="1761"/>
      <c r="H84" s="1761"/>
      <c r="I84" s="1761"/>
      <c r="J84" s="1761"/>
      <c r="K84" s="1761"/>
      <c r="L84" s="1761"/>
      <c r="M84" s="1761"/>
      <c r="N84" s="1761"/>
      <c r="O84" s="1761"/>
      <c r="P84" s="1761"/>
    </row>
    <row r="86" spans="1:26" ht="15.75" thickBot="1"/>
    <row r="87" spans="1:26" ht="27" thickBot="1">
      <c r="B87" s="1771" t="s">
        <v>142</v>
      </c>
      <c r="C87" s="1772"/>
      <c r="D87" s="1772"/>
      <c r="E87" s="1772"/>
      <c r="F87" s="1772"/>
      <c r="G87" s="1772"/>
      <c r="H87" s="1772"/>
      <c r="I87" s="1772"/>
      <c r="J87" s="1772"/>
      <c r="K87" s="1772"/>
      <c r="L87" s="1772"/>
      <c r="M87" s="1772"/>
      <c r="N87" s="1773"/>
    </row>
    <row r="89" spans="1:26" ht="15.75" thickBot="1">
      <c r="M89" s="10"/>
      <c r="N89" s="10"/>
    </row>
    <row r="90" spans="1:26" s="248" customFormat="1" ht="60">
      <c r="B90" s="11" t="s">
        <v>33</v>
      </c>
      <c r="C90" s="11" t="s">
        <v>34</v>
      </c>
      <c r="D90" s="11" t="s">
        <v>35</v>
      </c>
      <c r="E90" s="11" t="s">
        <v>36</v>
      </c>
      <c r="F90" s="11" t="s">
        <v>37</v>
      </c>
      <c r="G90" s="11" t="s">
        <v>38</v>
      </c>
      <c r="H90" s="11" t="s">
        <v>39</v>
      </c>
      <c r="I90" s="11" t="s">
        <v>40</v>
      </c>
      <c r="J90" s="11" t="s">
        <v>41</v>
      </c>
      <c r="K90" s="11" t="s">
        <v>42</v>
      </c>
      <c r="L90" s="11" t="s">
        <v>43</v>
      </c>
      <c r="M90" s="12" t="s">
        <v>44</v>
      </c>
      <c r="N90" s="11" t="s">
        <v>45</v>
      </c>
      <c r="O90" s="11" t="s">
        <v>46</v>
      </c>
      <c r="P90" s="13" t="s">
        <v>47</v>
      </c>
      <c r="Q90" s="13" t="s">
        <v>48</v>
      </c>
    </row>
    <row r="91" spans="1:26" s="1263" customFormat="1">
      <c r="A91" s="1311">
        <v>1</v>
      </c>
      <c r="B91" s="15"/>
      <c r="C91" s="16"/>
      <c r="D91" s="16"/>
      <c r="E91" s="303"/>
      <c r="F91" s="281"/>
      <c r="G91" s="274"/>
      <c r="H91" s="275"/>
      <c r="I91" s="275"/>
      <c r="J91" s="276"/>
      <c r="K91" s="277"/>
      <c r="L91" s="276"/>
      <c r="M91" s="277"/>
      <c r="N91" s="277"/>
      <c r="O91" s="278"/>
      <c r="P91" s="278"/>
      <c r="Q91" s="323"/>
      <c r="R91" s="279"/>
      <c r="S91" s="279"/>
      <c r="T91" s="279"/>
      <c r="U91" s="279"/>
      <c r="V91" s="279"/>
      <c r="W91" s="279"/>
      <c r="X91" s="279"/>
      <c r="Y91" s="279"/>
      <c r="Z91" s="279"/>
    </row>
    <row r="92" spans="1:26" s="1263" customFormat="1">
      <c r="A92" s="1311">
        <f>+A91+1</f>
        <v>2</v>
      </c>
      <c r="B92" s="15"/>
      <c r="C92" s="16"/>
      <c r="D92" s="16"/>
      <c r="E92" s="303"/>
      <c r="F92" s="281"/>
      <c r="G92" s="274"/>
      <c r="H92" s="275"/>
      <c r="I92" s="275"/>
      <c r="J92" s="276"/>
      <c r="K92" s="277"/>
      <c r="L92" s="276"/>
      <c r="M92" s="277"/>
      <c r="N92" s="277"/>
      <c r="O92" s="278"/>
      <c r="P92" s="278"/>
      <c r="Q92" s="323"/>
      <c r="R92" s="279"/>
      <c r="S92" s="279"/>
      <c r="T92" s="279"/>
      <c r="U92" s="279"/>
      <c r="V92" s="279"/>
      <c r="W92" s="279"/>
      <c r="X92" s="279"/>
      <c r="Y92" s="279"/>
      <c r="Z92" s="279"/>
    </row>
    <row r="93" spans="1:26" s="1263" customFormat="1">
      <c r="A93" s="1311">
        <f t="shared" ref="A93:A98" si="1">+A92+1</f>
        <v>3</v>
      </c>
      <c r="B93" s="15"/>
      <c r="C93" s="16"/>
      <c r="D93" s="15"/>
      <c r="E93" s="303"/>
      <c r="F93" s="281"/>
      <c r="G93" s="281"/>
      <c r="H93" s="281"/>
      <c r="I93" s="275"/>
      <c r="J93" s="276"/>
      <c r="K93" s="277"/>
      <c r="L93" s="276"/>
      <c r="M93" s="277"/>
      <c r="N93" s="277"/>
      <c r="O93" s="278"/>
      <c r="P93" s="278"/>
      <c r="Q93" s="323"/>
      <c r="R93" s="279"/>
      <c r="S93" s="279"/>
      <c r="T93" s="279"/>
      <c r="U93" s="279"/>
      <c r="V93" s="279"/>
      <c r="W93" s="279"/>
      <c r="X93" s="279"/>
      <c r="Y93" s="279"/>
      <c r="Z93" s="279"/>
    </row>
    <row r="94" spans="1:26" s="1263" customFormat="1">
      <c r="A94" s="1311">
        <f t="shared" si="1"/>
        <v>4</v>
      </c>
      <c r="B94" s="15"/>
      <c r="C94" s="16"/>
      <c r="D94" s="15"/>
      <c r="E94" s="303"/>
      <c r="F94" s="281"/>
      <c r="G94" s="281"/>
      <c r="H94" s="281"/>
      <c r="I94" s="275"/>
      <c r="J94" s="276"/>
      <c r="K94" s="277"/>
      <c r="L94" s="276"/>
      <c r="M94" s="277"/>
      <c r="N94" s="277"/>
      <c r="O94" s="278"/>
      <c r="P94" s="278"/>
      <c r="Q94" s="323"/>
      <c r="R94" s="279"/>
      <c r="S94" s="279"/>
      <c r="T94" s="279"/>
      <c r="U94" s="279"/>
      <c r="V94" s="279"/>
      <c r="W94" s="279"/>
      <c r="X94" s="279"/>
      <c r="Y94" s="279"/>
      <c r="Z94" s="279"/>
    </row>
    <row r="95" spans="1:26" s="1263" customFormat="1">
      <c r="A95" s="1311">
        <f t="shared" si="1"/>
        <v>5</v>
      </c>
      <c r="B95" s="15"/>
      <c r="C95" s="16"/>
      <c r="D95" s="15"/>
      <c r="E95" s="303"/>
      <c r="F95" s="281"/>
      <c r="G95" s="281"/>
      <c r="H95" s="281"/>
      <c r="I95" s="275"/>
      <c r="J95" s="276"/>
      <c r="K95" s="277"/>
      <c r="L95" s="276"/>
      <c r="M95" s="277"/>
      <c r="N95" s="277"/>
      <c r="O95" s="278"/>
      <c r="P95" s="278"/>
      <c r="Q95" s="323"/>
      <c r="R95" s="279"/>
      <c r="S95" s="279"/>
      <c r="T95" s="279"/>
      <c r="U95" s="279"/>
      <c r="V95" s="279"/>
      <c r="W95" s="279"/>
      <c r="X95" s="279"/>
      <c r="Y95" s="279"/>
      <c r="Z95" s="279"/>
    </row>
    <row r="96" spans="1:26" s="1263" customFormat="1">
      <c r="A96" s="1311">
        <f t="shared" si="1"/>
        <v>6</v>
      </c>
      <c r="B96" s="15"/>
      <c r="C96" s="16"/>
      <c r="D96" s="15"/>
      <c r="E96" s="303"/>
      <c r="F96" s="281"/>
      <c r="G96" s="281"/>
      <c r="H96" s="281"/>
      <c r="I96" s="275"/>
      <c r="J96" s="276"/>
      <c r="K96" s="277"/>
      <c r="L96" s="276"/>
      <c r="M96" s="277"/>
      <c r="N96" s="277"/>
      <c r="O96" s="278"/>
      <c r="P96" s="278"/>
      <c r="Q96" s="323"/>
      <c r="R96" s="279"/>
      <c r="S96" s="279"/>
      <c r="T96" s="279"/>
      <c r="U96" s="279"/>
      <c r="V96" s="279"/>
      <c r="W96" s="279"/>
      <c r="X96" s="279"/>
      <c r="Y96" s="279"/>
      <c r="Z96" s="279"/>
    </row>
    <row r="97" spans="1:26" s="1263" customFormat="1">
      <c r="A97" s="1311">
        <f t="shared" si="1"/>
        <v>7</v>
      </c>
      <c r="B97" s="15"/>
      <c r="C97" s="16"/>
      <c r="D97" s="15"/>
      <c r="E97" s="303"/>
      <c r="F97" s="281"/>
      <c r="G97" s="281"/>
      <c r="H97" s="281"/>
      <c r="I97" s="275"/>
      <c r="J97" s="276"/>
      <c r="K97" s="277"/>
      <c r="L97" s="276"/>
      <c r="M97" s="277"/>
      <c r="N97" s="277"/>
      <c r="O97" s="278"/>
      <c r="P97" s="278"/>
      <c r="Q97" s="323"/>
      <c r="R97" s="279"/>
      <c r="S97" s="279"/>
      <c r="T97" s="279"/>
      <c r="U97" s="279"/>
      <c r="V97" s="279"/>
      <c r="W97" s="279"/>
      <c r="X97" s="279"/>
      <c r="Y97" s="279"/>
      <c r="Z97" s="279"/>
    </row>
    <row r="98" spans="1:26" s="1263" customFormat="1">
      <c r="A98" s="1311">
        <f t="shared" si="1"/>
        <v>8</v>
      </c>
      <c r="B98" s="15"/>
      <c r="C98" s="16"/>
      <c r="D98" s="15"/>
      <c r="E98" s="303"/>
      <c r="F98" s="281"/>
      <c r="G98" s="281"/>
      <c r="H98" s="281"/>
      <c r="I98" s="275"/>
      <c r="J98" s="276"/>
      <c r="K98" s="277"/>
      <c r="L98" s="276"/>
      <c r="M98" s="277"/>
      <c r="N98" s="277"/>
      <c r="O98" s="278"/>
      <c r="P98" s="278"/>
      <c r="Q98" s="323"/>
      <c r="R98" s="279"/>
      <c r="S98" s="279"/>
      <c r="T98" s="279"/>
      <c r="U98" s="279"/>
      <c r="V98" s="279"/>
      <c r="W98" s="279"/>
      <c r="X98" s="279"/>
      <c r="Y98" s="279"/>
      <c r="Z98" s="279"/>
    </row>
    <row r="99" spans="1:26" s="1263" customFormat="1">
      <c r="A99" s="1311"/>
      <c r="B99" s="17" t="s">
        <v>29</v>
      </c>
      <c r="C99" s="16"/>
      <c r="D99" s="15"/>
      <c r="E99" s="303"/>
      <c r="F99" s="281"/>
      <c r="G99" s="281"/>
      <c r="H99" s="281"/>
      <c r="I99" s="275"/>
      <c r="J99" s="276"/>
      <c r="K99" s="282">
        <f t="shared" ref="K99:N99" si="2">SUM(K91:K98)</f>
        <v>0</v>
      </c>
      <c r="L99" s="282">
        <f t="shared" si="2"/>
        <v>0</v>
      </c>
      <c r="M99" s="283">
        <f t="shared" si="2"/>
        <v>0</v>
      </c>
      <c r="N99" s="282">
        <f t="shared" si="2"/>
        <v>0</v>
      </c>
      <c r="O99" s="278"/>
      <c r="P99" s="278"/>
      <c r="Q99" s="18"/>
    </row>
    <row r="100" spans="1:26">
      <c r="C100" s="284"/>
      <c r="D100" s="284"/>
      <c r="E100" s="285"/>
      <c r="F100" s="284"/>
      <c r="G100" s="284"/>
      <c r="H100" s="284"/>
      <c r="I100" s="284"/>
      <c r="J100" s="284"/>
      <c r="K100" s="284"/>
      <c r="L100" s="284"/>
      <c r="M100" s="284"/>
      <c r="N100" s="284"/>
      <c r="O100" s="284"/>
      <c r="P100" s="284"/>
    </row>
    <row r="101" spans="1:26" ht="18.75">
      <c r="B101" s="19" t="s">
        <v>156</v>
      </c>
      <c r="C101" s="304"/>
      <c r="H101" s="287"/>
      <c r="I101" s="287"/>
      <c r="J101" s="1170"/>
      <c r="K101" s="1170"/>
      <c r="L101" s="1170"/>
      <c r="M101" s="287"/>
      <c r="N101" s="284"/>
      <c r="O101" s="284"/>
      <c r="P101" s="284"/>
    </row>
    <row r="102" spans="1:26" ht="18.75">
      <c r="B102" s="265"/>
      <c r="C102" s="304"/>
      <c r="H102" s="287"/>
      <c r="I102" s="287"/>
      <c r="J102" s="1170"/>
      <c r="K102" s="1170"/>
      <c r="L102" s="1170"/>
      <c r="M102" s="287"/>
      <c r="N102" s="284"/>
      <c r="O102" s="284"/>
      <c r="P102" s="284"/>
    </row>
    <row r="103" spans="1:26">
      <c r="J103" s="387"/>
      <c r="K103" s="387"/>
    </row>
    <row r="104" spans="1:26" ht="15.75" thickBot="1"/>
    <row r="105" spans="1:26" ht="30.75" thickBot="1">
      <c r="B105" s="24" t="s">
        <v>157</v>
      </c>
      <c r="C105" s="25" t="s">
        <v>158</v>
      </c>
      <c r="D105" s="24" t="s">
        <v>28</v>
      </c>
      <c r="E105" s="25" t="s">
        <v>159</v>
      </c>
      <c r="K105" s="1172"/>
    </row>
    <row r="106" spans="1:26">
      <c r="B106" s="305" t="s">
        <v>160</v>
      </c>
      <c r="C106" s="306">
        <v>20</v>
      </c>
      <c r="D106" s="306">
        <v>0</v>
      </c>
      <c r="E106" s="1781">
        <v>0</v>
      </c>
    </row>
    <row r="107" spans="1:26">
      <c r="B107" s="305" t="s">
        <v>161</v>
      </c>
      <c r="C107" s="1369">
        <v>30</v>
      </c>
      <c r="D107" s="1271">
        <v>0</v>
      </c>
      <c r="E107" s="1561"/>
    </row>
    <row r="108" spans="1:26" ht="15.75" thickBot="1">
      <c r="B108" s="305" t="s">
        <v>162</v>
      </c>
      <c r="C108" s="307">
        <v>40</v>
      </c>
      <c r="D108" s="307">
        <v>0</v>
      </c>
      <c r="E108" s="1782"/>
    </row>
    <row r="110" spans="1:26" ht="15.75" thickBot="1"/>
    <row r="111" spans="1:26" ht="27" thickBot="1">
      <c r="B111" s="1771" t="s">
        <v>163</v>
      </c>
      <c r="C111" s="1772"/>
      <c r="D111" s="1772"/>
      <c r="E111" s="1772"/>
      <c r="F111" s="1772"/>
      <c r="G111" s="1772"/>
      <c r="H111" s="1772"/>
      <c r="I111" s="1772"/>
      <c r="J111" s="1772"/>
      <c r="K111" s="1772"/>
      <c r="L111" s="1772"/>
      <c r="M111" s="1772"/>
      <c r="N111" s="1773"/>
    </row>
    <row r="112" spans="1:26">
      <c r="C112" s="945"/>
    </row>
    <row r="113" spans="2:18" ht="75">
      <c r="B113" s="1309" t="s">
        <v>88</v>
      </c>
      <c r="C113" s="1309" t="s">
        <v>89</v>
      </c>
      <c r="D113" s="1309" t="s">
        <v>90</v>
      </c>
      <c r="E113" s="1309" t="s">
        <v>91</v>
      </c>
      <c r="F113" s="1309" t="s">
        <v>92</v>
      </c>
      <c r="G113" s="1309" t="s">
        <v>93</v>
      </c>
      <c r="H113" s="1309" t="s">
        <v>94</v>
      </c>
      <c r="I113" s="1309" t="s">
        <v>95</v>
      </c>
      <c r="J113" s="1522" t="s">
        <v>164</v>
      </c>
      <c r="K113" s="1529"/>
      <c r="L113" s="1523"/>
      <c r="M113" s="1309" t="s">
        <v>97</v>
      </c>
      <c r="N113" s="1309" t="s">
        <v>992</v>
      </c>
      <c r="O113" s="1309" t="s">
        <v>993</v>
      </c>
      <c r="P113" s="1522" t="s">
        <v>79</v>
      </c>
      <c r="Q113" s="1523"/>
    </row>
    <row r="114" spans="2:18" s="331" customFormat="1">
      <c r="B114" s="217" t="s">
        <v>1677</v>
      </c>
      <c r="C114" s="217"/>
      <c r="D114" s="217"/>
      <c r="E114" s="217"/>
      <c r="F114" s="217"/>
      <c r="G114" s="217"/>
      <c r="H114" s="407"/>
      <c r="I114" s="299"/>
      <c r="J114" s="217"/>
      <c r="K114" s="492"/>
      <c r="L114" s="413"/>
      <c r="M114" s="217"/>
      <c r="N114" s="217"/>
      <c r="O114" s="217"/>
      <c r="P114" s="1539"/>
      <c r="Q114" s="1539"/>
    </row>
    <row r="115" spans="2:18" s="331" customFormat="1">
      <c r="B115" s="217" t="s">
        <v>356</v>
      </c>
      <c r="C115" s="217"/>
      <c r="D115" s="217"/>
      <c r="E115" s="217"/>
      <c r="F115" s="217"/>
      <c r="G115" s="217"/>
      <c r="H115" s="407"/>
      <c r="I115" s="299"/>
      <c r="J115" s="217"/>
      <c r="K115" s="299"/>
      <c r="L115" s="299"/>
      <c r="M115" s="217"/>
      <c r="N115" s="217"/>
      <c r="O115" s="217"/>
      <c r="P115" s="1253"/>
      <c r="Q115" s="1253"/>
    </row>
    <row r="116" spans="2:18" s="331" customFormat="1">
      <c r="B116" s="217" t="s">
        <v>98</v>
      </c>
      <c r="C116" s="217"/>
      <c r="D116" s="217"/>
      <c r="E116" s="217"/>
      <c r="F116" s="217"/>
      <c r="G116" s="217"/>
      <c r="H116" s="407"/>
      <c r="I116" s="299"/>
      <c r="J116" s="217"/>
      <c r="K116" s="299"/>
      <c r="L116" s="299"/>
      <c r="M116" s="299"/>
      <c r="N116" s="299"/>
      <c r="O116" s="299"/>
      <c r="P116" s="1627"/>
      <c r="Q116" s="1627"/>
      <c r="R116" s="828"/>
    </row>
    <row r="117" spans="2:18" s="331" customFormat="1">
      <c r="B117" s="217" t="s">
        <v>1289</v>
      </c>
      <c r="C117" s="217"/>
      <c r="D117" s="217"/>
      <c r="E117" s="217"/>
      <c r="F117" s="404"/>
      <c r="H117" s="405"/>
      <c r="I117" s="404"/>
      <c r="J117" s="404"/>
      <c r="K117" s="217"/>
      <c r="L117" s="299"/>
      <c r="M117" s="299"/>
      <c r="N117" s="299"/>
      <c r="O117" s="299"/>
      <c r="P117" s="299"/>
      <c r="Q117" s="299"/>
      <c r="R117" s="828"/>
    </row>
    <row r="118" spans="2:18" s="331" customFormat="1">
      <c r="B118" s="217" t="s">
        <v>5120</v>
      </c>
      <c r="C118" s="406"/>
      <c r="D118" s="217"/>
      <c r="E118" s="217"/>
      <c r="F118" s="217"/>
      <c r="G118" s="217"/>
      <c r="H118" s="407"/>
      <c r="I118" s="217"/>
      <c r="J118" s="217"/>
      <c r="K118" s="217"/>
      <c r="L118" s="299"/>
      <c r="M118" s="299"/>
      <c r="N118" s="299"/>
      <c r="O118" s="299"/>
      <c r="P118" s="1967"/>
      <c r="Q118" s="2130"/>
      <c r="R118" s="2130"/>
    </row>
    <row r="119" spans="2:18" ht="75">
      <c r="B119" s="456" t="s">
        <v>5567</v>
      </c>
      <c r="L119" s="284"/>
      <c r="M119" s="284"/>
      <c r="N119" s="284"/>
      <c r="O119" s="284"/>
      <c r="P119" s="284"/>
      <c r="Q119" s="284"/>
      <c r="R119" s="284"/>
    </row>
    <row r="120" spans="2:18" ht="15.75" thickBot="1"/>
    <row r="121" spans="2:18" ht="30">
      <c r="B121" s="1283" t="s">
        <v>17</v>
      </c>
      <c r="C121" s="1283" t="s">
        <v>157</v>
      </c>
      <c r="D121" s="1309" t="s">
        <v>158</v>
      </c>
      <c r="E121" s="1283" t="s">
        <v>28</v>
      </c>
      <c r="F121" s="25" t="s">
        <v>228</v>
      </c>
      <c r="G121" s="26"/>
    </row>
    <row r="122" spans="2:18" ht="108">
      <c r="B122" s="1783" t="s">
        <v>229</v>
      </c>
      <c r="C122" s="311" t="s">
        <v>230</v>
      </c>
      <c r="D122" s="1271">
        <v>25</v>
      </c>
      <c r="E122" s="1313">
        <v>0</v>
      </c>
      <c r="F122" s="1541">
        <f>+E122+E123+E124</f>
        <v>0</v>
      </c>
      <c r="G122" s="27"/>
    </row>
    <row r="123" spans="2:18" ht="96">
      <c r="B123" s="1783"/>
      <c r="C123" s="311" t="s">
        <v>231</v>
      </c>
      <c r="D123" s="1253">
        <v>25</v>
      </c>
      <c r="E123" s="1271">
        <v>0</v>
      </c>
      <c r="F123" s="1542"/>
      <c r="G123" s="27"/>
    </row>
    <row r="124" spans="2:18" ht="60">
      <c r="B124" s="1783"/>
      <c r="C124" s="311" t="s">
        <v>232</v>
      </c>
      <c r="D124" s="1271">
        <v>10</v>
      </c>
      <c r="E124" s="1271">
        <v>0</v>
      </c>
      <c r="F124" s="1543"/>
      <c r="G124" s="27"/>
    </row>
    <row r="125" spans="2:18">
      <c r="C125"/>
    </row>
    <row r="128" spans="2:18">
      <c r="B128" s="8" t="s">
        <v>233</v>
      </c>
    </row>
    <row r="131" spans="2:5">
      <c r="B131" s="264" t="s">
        <v>17</v>
      </c>
      <c r="C131" s="264" t="s">
        <v>27</v>
      </c>
      <c r="D131" s="1283" t="s">
        <v>28</v>
      </c>
      <c r="E131" s="1283" t="s">
        <v>29</v>
      </c>
    </row>
    <row r="132" spans="2:5" ht="28.5">
      <c r="B132" s="269" t="s">
        <v>1076</v>
      </c>
      <c r="C132" s="270">
        <v>40</v>
      </c>
      <c r="D132" s="1313">
        <f>+E106</f>
        <v>0</v>
      </c>
      <c r="E132" s="1560">
        <f>+D132+D133</f>
        <v>0</v>
      </c>
    </row>
    <row r="133" spans="2:5" ht="42.75">
      <c r="B133" s="269" t="s">
        <v>1077</v>
      </c>
      <c r="C133" s="270">
        <v>60</v>
      </c>
      <c r="D133" s="1313">
        <f>+F122</f>
        <v>0</v>
      </c>
      <c r="E133" s="1562"/>
    </row>
  </sheetData>
  <mergeCells count="37">
    <mergeCell ref="P116:Q116"/>
    <mergeCell ref="P118:R118"/>
    <mergeCell ref="B122:B124"/>
    <mergeCell ref="F122:F124"/>
    <mergeCell ref="E132:E133"/>
    <mergeCell ref="P114:Q114"/>
    <mergeCell ref="P72:Q72"/>
    <mergeCell ref="P73:Q73"/>
    <mergeCell ref="B77:N77"/>
    <mergeCell ref="D80:E80"/>
    <mergeCell ref="D81:E81"/>
    <mergeCell ref="B84:P84"/>
    <mergeCell ref="B87:N87"/>
    <mergeCell ref="E106:E108"/>
    <mergeCell ref="B111:N111"/>
    <mergeCell ref="J113:L113"/>
    <mergeCell ref="P113:Q113"/>
    <mergeCell ref="J71:L71"/>
    <mergeCell ref="P71:Q71"/>
    <mergeCell ref="C10:E10"/>
    <mergeCell ref="B16:C16"/>
    <mergeCell ref="E35:E36"/>
    <mergeCell ref="M40:N40"/>
    <mergeCell ref="B50:B51"/>
    <mergeCell ref="C50:C51"/>
    <mergeCell ref="D50:E50"/>
    <mergeCell ref="C54:N54"/>
    <mergeCell ref="B56:N56"/>
    <mergeCell ref="O59:P59"/>
    <mergeCell ref="O60:P60"/>
    <mergeCell ref="B66:N66"/>
    <mergeCell ref="C9:N9"/>
    <mergeCell ref="B2:P2"/>
    <mergeCell ref="B4:P4"/>
    <mergeCell ref="C6:N6"/>
    <mergeCell ref="C7:N7"/>
    <mergeCell ref="C8:N8"/>
  </mergeCells>
  <dataValidations count="2">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VH18:WVH39 WLL18:WLL39 WBP18:WBP39 VRT18:VRT39 VHX18:VHX39 UYB18:UYB39 UOF18:UOF39 UEJ18:UEJ39 TUN18:TUN39 TKR18:TKR39 TAV18:TAV39 SQZ18:SQZ39 SHD18:SHD39 RXH18:RXH39 RNL18:RNL39 RDP18:RDP39 QTT18:QTT39 QJX18:QJX39 QAB18:QAB39 PQF18:PQF39 PGJ18:PGJ39 OWN18:OWN39 OMR18:OMR39 OCV18:OCV39 NSZ18:NSZ39 NJD18:NJD39 MZH18:MZH39 MPL18:MPL39 MFP18:MFP39 LVT18:LVT39 LLX18:LLX39 LCB18:LCB39 KSF18:KSF39 KIJ18:KIJ39 JYN18:JYN39 JOR18:JOR39 JEV18:JEV39 IUZ18:IUZ39 ILD18:ILD39 IBH18:IBH39 HRL18:HRL39 HHP18:HHP39 GXT18:GXT39 GNX18:GNX39 GEB18:GEB39 FUF18:FUF39 FKJ18:FKJ39 FAN18:FAN39 EQR18:EQR39 EGV18:EGV39 DWZ18:DWZ39 DND18:DND39 DDH18:DDH39 CTL18:CTL39 CJP18:CJP39 BZT18:BZT39 BPX18:BPX39 BGB18:BGB39 AWF18:AWF39 AMJ18:AMJ39 ACN18:ACN39 SR18:SR39 IV18:IV39">
      <formula1>0</formula1>
      <formula2>1</formula2>
    </dataValidation>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WVE18:WVE39 WLI18:WLI39 WBM18:WBM39 VRQ18:VRQ39 VHU18:VHU39 UXY18:UXY39 UOC18:UOC39 UEG18:UEG39 TUK18:TUK39 TKO18:TKO39 TAS18:TAS39 SQW18:SQW39 SHA18:SHA39 RXE18:RXE39 RNI18:RNI39 RDM18:RDM39 QTQ18:QTQ39 QJU18:QJU39 PZY18:PZY39 PQC18:PQC39 PGG18:PGG39 OWK18:OWK39 OMO18:OMO39 OCS18:OCS39 NSW18:NSW39 NJA18:NJA39 MZE18:MZE39 MPI18:MPI39 MFM18:MFM39 LVQ18:LVQ39 LLU18:LLU39 LBY18:LBY39 KSC18:KSC39 KIG18:KIG39 JYK18:JYK39 JOO18:JOO39 JES18:JES39 IUW18:IUW39 ILA18:ILA39 IBE18:IBE39 HRI18:HRI39 HHM18:HHM39 GXQ18:GXQ39 GNU18:GNU39 GDY18:GDY39 FUC18:FUC39 FKG18:FKG39 FAK18:FAK39 EQO18:EQO39 EGS18:EGS39 DWW18:DWW39 DNA18:DNA39 DDE18:DDE39 CTI18:CTI39 CJM18:CJM39 BZQ18:BZQ39 BPU18:BPU39 BFY18:BFY39 AWC18:AWC39 AMG18:AMG39 ACK18:ACK39 SO18:SO39 IS18:IS39 A18:A39">
      <formula1>"1,2,3,4,5"</formula1>
    </dataValidation>
  </dataValidation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3"/>
  <sheetViews>
    <sheetView tabSelected="1" topLeftCell="J111" zoomScale="85" zoomScaleNormal="85" workbookViewId="0">
      <selection activeCell="U111" sqref="U111"/>
    </sheetView>
  </sheetViews>
  <sheetFormatPr baseColWidth="10" defaultRowHeight="15"/>
  <cols>
    <col min="1" max="1" width="3.140625" style="236" bestFit="1" customWidth="1"/>
    <col min="2" max="2" width="71" style="236" customWidth="1"/>
    <col min="3" max="3" width="31.140625" style="236" customWidth="1"/>
    <col min="4" max="4" width="26.7109375" style="236" customWidth="1"/>
    <col min="5" max="5" width="25" style="236" customWidth="1"/>
    <col min="6" max="7" width="29.7109375" style="236" customWidth="1"/>
    <col min="8" max="8" width="16.140625" style="236" customWidth="1"/>
    <col min="9" max="9" width="16.85546875" style="236" customWidth="1"/>
    <col min="10" max="10" width="20.28515625" style="236" customWidth="1"/>
    <col min="11" max="11" width="14.7109375" style="236" bestFit="1" customWidth="1"/>
    <col min="12" max="13" width="18.7109375" style="236" customWidth="1"/>
    <col min="14" max="14" width="22.140625" style="236" customWidth="1"/>
    <col min="15" max="15" width="26.140625" style="236" customWidth="1"/>
    <col min="16" max="16" width="19.5703125" style="236" bestFit="1" customWidth="1"/>
    <col min="17" max="17" width="23.85546875" style="236" customWidth="1"/>
    <col min="18" max="18" width="19.85546875" style="236" customWidth="1"/>
    <col min="19" max="22" width="6.42578125" style="236" customWidth="1"/>
    <col min="23" max="251" width="11.42578125" style="236"/>
    <col min="252" max="252" width="1" style="236" customWidth="1"/>
    <col min="253" max="253" width="4.28515625" style="236" customWidth="1"/>
    <col min="254" max="254" width="34.7109375" style="236" customWidth="1"/>
    <col min="255" max="255" width="0" style="236" hidden="1" customWidth="1"/>
    <col min="256" max="256" width="20" style="236" customWidth="1"/>
    <col min="257" max="257" width="20.85546875" style="236" customWidth="1"/>
    <col min="258" max="258" width="25" style="236" customWidth="1"/>
    <col min="259" max="259" width="18.7109375" style="236" customWidth="1"/>
    <col min="260" max="260" width="29.7109375" style="236" customWidth="1"/>
    <col min="261" max="261" width="13.42578125" style="236" customWidth="1"/>
    <col min="262" max="262" width="13.85546875" style="236" customWidth="1"/>
    <col min="263" max="267" width="16.5703125" style="236" customWidth="1"/>
    <col min="268" max="268" width="20.5703125" style="236" customWidth="1"/>
    <col min="269" max="269" width="21.140625" style="236" customWidth="1"/>
    <col min="270" max="270" width="9.5703125" style="236" customWidth="1"/>
    <col min="271" max="271" width="0.42578125" style="236" customWidth="1"/>
    <col min="272" max="278" width="6.42578125" style="236" customWidth="1"/>
    <col min="279" max="507" width="11.42578125" style="236"/>
    <col min="508" max="508" width="1" style="236" customWidth="1"/>
    <col min="509" max="509" width="4.28515625" style="236" customWidth="1"/>
    <col min="510" max="510" width="34.7109375" style="236" customWidth="1"/>
    <col min="511" max="511" width="0" style="236" hidden="1" customWidth="1"/>
    <col min="512" max="512" width="20" style="236" customWidth="1"/>
    <col min="513" max="513" width="20.85546875" style="236" customWidth="1"/>
    <col min="514" max="514" width="25" style="236" customWidth="1"/>
    <col min="515" max="515" width="18.7109375" style="236" customWidth="1"/>
    <col min="516" max="516" width="29.7109375" style="236" customWidth="1"/>
    <col min="517" max="517" width="13.42578125" style="236" customWidth="1"/>
    <col min="518" max="518" width="13.85546875" style="236" customWidth="1"/>
    <col min="519" max="523" width="16.5703125" style="236" customWidth="1"/>
    <col min="524" max="524" width="20.5703125" style="236" customWidth="1"/>
    <col min="525" max="525" width="21.140625" style="236" customWidth="1"/>
    <col min="526" max="526" width="9.5703125" style="236" customWidth="1"/>
    <col min="527" max="527" width="0.42578125" style="236" customWidth="1"/>
    <col min="528" max="534" width="6.42578125" style="236" customWidth="1"/>
    <col min="535" max="763" width="11.42578125" style="236"/>
    <col min="764" max="764" width="1" style="236" customWidth="1"/>
    <col min="765" max="765" width="4.28515625" style="236" customWidth="1"/>
    <col min="766" max="766" width="34.7109375" style="236" customWidth="1"/>
    <col min="767" max="767" width="0" style="236" hidden="1" customWidth="1"/>
    <col min="768" max="768" width="20" style="236" customWidth="1"/>
    <col min="769" max="769" width="20.85546875" style="236" customWidth="1"/>
    <col min="770" max="770" width="25" style="236" customWidth="1"/>
    <col min="771" max="771" width="18.7109375" style="236" customWidth="1"/>
    <col min="772" max="772" width="29.7109375" style="236" customWidth="1"/>
    <col min="773" max="773" width="13.42578125" style="236" customWidth="1"/>
    <col min="774" max="774" width="13.85546875" style="236" customWidth="1"/>
    <col min="775" max="779" width="16.5703125" style="236" customWidth="1"/>
    <col min="780" max="780" width="20.5703125" style="236" customWidth="1"/>
    <col min="781" max="781" width="21.140625" style="236" customWidth="1"/>
    <col min="782" max="782" width="9.5703125" style="236" customWidth="1"/>
    <col min="783" max="783" width="0.42578125" style="236" customWidth="1"/>
    <col min="784" max="790" width="6.42578125" style="236" customWidth="1"/>
    <col min="791" max="1019" width="11.42578125" style="236"/>
    <col min="1020" max="1020" width="1" style="236" customWidth="1"/>
    <col min="1021" max="1021" width="4.28515625" style="236" customWidth="1"/>
    <col min="1022" max="1022" width="34.7109375" style="236" customWidth="1"/>
    <col min="1023" max="1023" width="0" style="236" hidden="1" customWidth="1"/>
    <col min="1024" max="1024" width="20" style="236" customWidth="1"/>
    <col min="1025" max="1025" width="20.85546875" style="236" customWidth="1"/>
    <col min="1026" max="1026" width="25" style="236" customWidth="1"/>
    <col min="1027" max="1027" width="18.7109375" style="236" customWidth="1"/>
    <col min="1028" max="1028" width="29.7109375" style="236" customWidth="1"/>
    <col min="1029" max="1029" width="13.42578125" style="236" customWidth="1"/>
    <col min="1030" max="1030" width="13.85546875" style="236" customWidth="1"/>
    <col min="1031" max="1035" width="16.5703125" style="236" customWidth="1"/>
    <col min="1036" max="1036" width="20.5703125" style="236" customWidth="1"/>
    <col min="1037" max="1037" width="21.140625" style="236" customWidth="1"/>
    <col min="1038" max="1038" width="9.5703125" style="236" customWidth="1"/>
    <col min="1039" max="1039" width="0.42578125" style="236" customWidth="1"/>
    <col min="1040" max="1046" width="6.42578125" style="236" customWidth="1"/>
    <col min="1047" max="1275" width="11.42578125" style="236"/>
    <col min="1276" max="1276" width="1" style="236" customWidth="1"/>
    <col min="1277" max="1277" width="4.28515625" style="236" customWidth="1"/>
    <col min="1278" max="1278" width="34.7109375" style="236" customWidth="1"/>
    <col min="1279" max="1279" width="0" style="236" hidden="1" customWidth="1"/>
    <col min="1280" max="1280" width="20" style="236" customWidth="1"/>
    <col min="1281" max="1281" width="20.85546875" style="236" customWidth="1"/>
    <col min="1282" max="1282" width="25" style="236" customWidth="1"/>
    <col min="1283" max="1283" width="18.7109375" style="236" customWidth="1"/>
    <col min="1284" max="1284" width="29.7109375" style="236" customWidth="1"/>
    <col min="1285" max="1285" width="13.42578125" style="236" customWidth="1"/>
    <col min="1286" max="1286" width="13.85546875" style="236" customWidth="1"/>
    <col min="1287" max="1291" width="16.5703125" style="236" customWidth="1"/>
    <col min="1292" max="1292" width="20.5703125" style="236" customWidth="1"/>
    <col min="1293" max="1293" width="21.140625" style="236" customWidth="1"/>
    <col min="1294" max="1294" width="9.5703125" style="236" customWidth="1"/>
    <col min="1295" max="1295" width="0.42578125" style="236" customWidth="1"/>
    <col min="1296" max="1302" width="6.42578125" style="236" customWidth="1"/>
    <col min="1303" max="1531" width="11.42578125" style="236"/>
    <col min="1532" max="1532" width="1" style="236" customWidth="1"/>
    <col min="1533" max="1533" width="4.28515625" style="236" customWidth="1"/>
    <col min="1534" max="1534" width="34.7109375" style="236" customWidth="1"/>
    <col min="1535" max="1535" width="0" style="236" hidden="1" customWidth="1"/>
    <col min="1536" max="1536" width="20" style="236" customWidth="1"/>
    <col min="1537" max="1537" width="20.85546875" style="236" customWidth="1"/>
    <col min="1538" max="1538" width="25" style="236" customWidth="1"/>
    <col min="1539" max="1539" width="18.7109375" style="236" customWidth="1"/>
    <col min="1540" max="1540" width="29.7109375" style="236" customWidth="1"/>
    <col min="1541" max="1541" width="13.42578125" style="236" customWidth="1"/>
    <col min="1542" max="1542" width="13.85546875" style="236" customWidth="1"/>
    <col min="1543" max="1547" width="16.5703125" style="236" customWidth="1"/>
    <col min="1548" max="1548" width="20.5703125" style="236" customWidth="1"/>
    <col min="1549" max="1549" width="21.140625" style="236" customWidth="1"/>
    <col min="1550" max="1550" width="9.5703125" style="236" customWidth="1"/>
    <col min="1551" max="1551" width="0.42578125" style="236" customWidth="1"/>
    <col min="1552" max="1558" width="6.42578125" style="236" customWidth="1"/>
    <col min="1559" max="1787" width="11.42578125" style="236"/>
    <col min="1788" max="1788" width="1" style="236" customWidth="1"/>
    <col min="1789" max="1789" width="4.28515625" style="236" customWidth="1"/>
    <col min="1790" max="1790" width="34.7109375" style="236" customWidth="1"/>
    <col min="1791" max="1791" width="0" style="236" hidden="1" customWidth="1"/>
    <col min="1792" max="1792" width="20" style="236" customWidth="1"/>
    <col min="1793" max="1793" width="20.85546875" style="236" customWidth="1"/>
    <col min="1794" max="1794" width="25" style="236" customWidth="1"/>
    <col min="1795" max="1795" width="18.7109375" style="236" customWidth="1"/>
    <col min="1796" max="1796" width="29.7109375" style="236" customWidth="1"/>
    <col min="1797" max="1797" width="13.42578125" style="236" customWidth="1"/>
    <col min="1798" max="1798" width="13.85546875" style="236" customWidth="1"/>
    <col min="1799" max="1803" width="16.5703125" style="236" customWidth="1"/>
    <col min="1804" max="1804" width="20.5703125" style="236" customWidth="1"/>
    <col min="1805" max="1805" width="21.140625" style="236" customWidth="1"/>
    <col min="1806" max="1806" width="9.5703125" style="236" customWidth="1"/>
    <col min="1807" max="1807" width="0.42578125" style="236" customWidth="1"/>
    <col min="1808" max="1814" width="6.42578125" style="236" customWidth="1"/>
    <col min="1815" max="2043" width="11.42578125" style="236"/>
    <col min="2044" max="2044" width="1" style="236" customWidth="1"/>
    <col min="2045" max="2045" width="4.28515625" style="236" customWidth="1"/>
    <col min="2046" max="2046" width="34.7109375" style="236" customWidth="1"/>
    <col min="2047" max="2047" width="0" style="236" hidden="1" customWidth="1"/>
    <col min="2048" max="2048" width="20" style="236" customWidth="1"/>
    <col min="2049" max="2049" width="20.85546875" style="236" customWidth="1"/>
    <col min="2050" max="2050" width="25" style="236" customWidth="1"/>
    <col min="2051" max="2051" width="18.7109375" style="236" customWidth="1"/>
    <col min="2052" max="2052" width="29.7109375" style="236" customWidth="1"/>
    <col min="2053" max="2053" width="13.42578125" style="236" customWidth="1"/>
    <col min="2054" max="2054" width="13.85546875" style="236" customWidth="1"/>
    <col min="2055" max="2059" width="16.5703125" style="236" customWidth="1"/>
    <col min="2060" max="2060" width="20.5703125" style="236" customWidth="1"/>
    <col min="2061" max="2061" width="21.140625" style="236" customWidth="1"/>
    <col min="2062" max="2062" width="9.5703125" style="236" customWidth="1"/>
    <col min="2063" max="2063" width="0.42578125" style="236" customWidth="1"/>
    <col min="2064" max="2070" width="6.42578125" style="236" customWidth="1"/>
    <col min="2071" max="2299" width="11.42578125" style="236"/>
    <col min="2300" max="2300" width="1" style="236" customWidth="1"/>
    <col min="2301" max="2301" width="4.28515625" style="236" customWidth="1"/>
    <col min="2302" max="2302" width="34.7109375" style="236" customWidth="1"/>
    <col min="2303" max="2303" width="0" style="236" hidden="1" customWidth="1"/>
    <col min="2304" max="2304" width="20" style="236" customWidth="1"/>
    <col min="2305" max="2305" width="20.85546875" style="236" customWidth="1"/>
    <col min="2306" max="2306" width="25" style="236" customWidth="1"/>
    <col min="2307" max="2307" width="18.7109375" style="236" customWidth="1"/>
    <col min="2308" max="2308" width="29.7109375" style="236" customWidth="1"/>
    <col min="2309" max="2309" width="13.42578125" style="236" customWidth="1"/>
    <col min="2310" max="2310" width="13.85546875" style="236" customWidth="1"/>
    <col min="2311" max="2315" width="16.5703125" style="236" customWidth="1"/>
    <col min="2316" max="2316" width="20.5703125" style="236" customWidth="1"/>
    <col min="2317" max="2317" width="21.140625" style="236" customWidth="1"/>
    <col min="2318" max="2318" width="9.5703125" style="236" customWidth="1"/>
    <col min="2319" max="2319" width="0.42578125" style="236" customWidth="1"/>
    <col min="2320" max="2326" width="6.42578125" style="236" customWidth="1"/>
    <col min="2327" max="2555" width="11.42578125" style="236"/>
    <col min="2556" max="2556" width="1" style="236" customWidth="1"/>
    <col min="2557" max="2557" width="4.28515625" style="236" customWidth="1"/>
    <col min="2558" max="2558" width="34.7109375" style="236" customWidth="1"/>
    <col min="2559" max="2559" width="0" style="236" hidden="1" customWidth="1"/>
    <col min="2560" max="2560" width="20" style="236" customWidth="1"/>
    <col min="2561" max="2561" width="20.85546875" style="236" customWidth="1"/>
    <col min="2562" max="2562" width="25" style="236" customWidth="1"/>
    <col min="2563" max="2563" width="18.7109375" style="236" customWidth="1"/>
    <col min="2564" max="2564" width="29.7109375" style="236" customWidth="1"/>
    <col min="2565" max="2565" width="13.42578125" style="236" customWidth="1"/>
    <col min="2566" max="2566" width="13.85546875" style="236" customWidth="1"/>
    <col min="2567" max="2571" width="16.5703125" style="236" customWidth="1"/>
    <col min="2572" max="2572" width="20.5703125" style="236" customWidth="1"/>
    <col min="2573" max="2573" width="21.140625" style="236" customWidth="1"/>
    <col min="2574" max="2574" width="9.5703125" style="236" customWidth="1"/>
    <col min="2575" max="2575" width="0.42578125" style="236" customWidth="1"/>
    <col min="2576" max="2582" width="6.42578125" style="236" customWidth="1"/>
    <col min="2583" max="2811" width="11.42578125" style="236"/>
    <col min="2812" max="2812" width="1" style="236" customWidth="1"/>
    <col min="2813" max="2813" width="4.28515625" style="236" customWidth="1"/>
    <col min="2814" max="2814" width="34.7109375" style="236" customWidth="1"/>
    <col min="2815" max="2815" width="0" style="236" hidden="1" customWidth="1"/>
    <col min="2816" max="2816" width="20" style="236" customWidth="1"/>
    <col min="2817" max="2817" width="20.85546875" style="236" customWidth="1"/>
    <col min="2818" max="2818" width="25" style="236" customWidth="1"/>
    <col min="2819" max="2819" width="18.7109375" style="236" customWidth="1"/>
    <col min="2820" max="2820" width="29.7109375" style="236" customWidth="1"/>
    <col min="2821" max="2821" width="13.42578125" style="236" customWidth="1"/>
    <col min="2822" max="2822" width="13.85546875" style="236" customWidth="1"/>
    <col min="2823" max="2827" width="16.5703125" style="236" customWidth="1"/>
    <col min="2828" max="2828" width="20.5703125" style="236" customWidth="1"/>
    <col min="2829" max="2829" width="21.140625" style="236" customWidth="1"/>
    <col min="2830" max="2830" width="9.5703125" style="236" customWidth="1"/>
    <col min="2831" max="2831" width="0.42578125" style="236" customWidth="1"/>
    <col min="2832" max="2838" width="6.42578125" style="236" customWidth="1"/>
    <col min="2839" max="3067" width="11.42578125" style="236"/>
    <col min="3068" max="3068" width="1" style="236" customWidth="1"/>
    <col min="3069" max="3069" width="4.28515625" style="236" customWidth="1"/>
    <col min="3070" max="3070" width="34.7109375" style="236" customWidth="1"/>
    <col min="3071" max="3071" width="0" style="236" hidden="1" customWidth="1"/>
    <col min="3072" max="3072" width="20" style="236" customWidth="1"/>
    <col min="3073" max="3073" width="20.85546875" style="236" customWidth="1"/>
    <col min="3074" max="3074" width="25" style="236" customWidth="1"/>
    <col min="3075" max="3075" width="18.7109375" style="236" customWidth="1"/>
    <col min="3076" max="3076" width="29.7109375" style="236" customWidth="1"/>
    <col min="3077" max="3077" width="13.42578125" style="236" customWidth="1"/>
    <col min="3078" max="3078" width="13.85546875" style="236" customWidth="1"/>
    <col min="3079" max="3083" width="16.5703125" style="236" customWidth="1"/>
    <col min="3084" max="3084" width="20.5703125" style="236" customWidth="1"/>
    <col min="3085" max="3085" width="21.140625" style="236" customWidth="1"/>
    <col min="3086" max="3086" width="9.5703125" style="236" customWidth="1"/>
    <col min="3087" max="3087" width="0.42578125" style="236" customWidth="1"/>
    <col min="3088" max="3094" width="6.42578125" style="236" customWidth="1"/>
    <col min="3095" max="3323" width="11.42578125" style="236"/>
    <col min="3324" max="3324" width="1" style="236" customWidth="1"/>
    <col min="3325" max="3325" width="4.28515625" style="236" customWidth="1"/>
    <col min="3326" max="3326" width="34.7109375" style="236" customWidth="1"/>
    <col min="3327" max="3327" width="0" style="236" hidden="1" customWidth="1"/>
    <col min="3328" max="3328" width="20" style="236" customWidth="1"/>
    <col min="3329" max="3329" width="20.85546875" style="236" customWidth="1"/>
    <col min="3330" max="3330" width="25" style="236" customWidth="1"/>
    <col min="3331" max="3331" width="18.7109375" style="236" customWidth="1"/>
    <col min="3332" max="3332" width="29.7109375" style="236" customWidth="1"/>
    <col min="3333" max="3333" width="13.42578125" style="236" customWidth="1"/>
    <col min="3334" max="3334" width="13.85546875" style="236" customWidth="1"/>
    <col min="3335" max="3339" width="16.5703125" style="236" customWidth="1"/>
    <col min="3340" max="3340" width="20.5703125" style="236" customWidth="1"/>
    <col min="3341" max="3341" width="21.140625" style="236" customWidth="1"/>
    <col min="3342" max="3342" width="9.5703125" style="236" customWidth="1"/>
    <col min="3343" max="3343" width="0.42578125" style="236" customWidth="1"/>
    <col min="3344" max="3350" width="6.42578125" style="236" customWidth="1"/>
    <col min="3351" max="3579" width="11.42578125" style="236"/>
    <col min="3580" max="3580" width="1" style="236" customWidth="1"/>
    <col min="3581" max="3581" width="4.28515625" style="236" customWidth="1"/>
    <col min="3582" max="3582" width="34.7109375" style="236" customWidth="1"/>
    <col min="3583" max="3583" width="0" style="236" hidden="1" customWidth="1"/>
    <col min="3584" max="3584" width="20" style="236" customWidth="1"/>
    <col min="3585" max="3585" width="20.85546875" style="236" customWidth="1"/>
    <col min="3586" max="3586" width="25" style="236" customWidth="1"/>
    <col min="3587" max="3587" width="18.7109375" style="236" customWidth="1"/>
    <col min="3588" max="3588" width="29.7109375" style="236" customWidth="1"/>
    <col min="3589" max="3589" width="13.42578125" style="236" customWidth="1"/>
    <col min="3590" max="3590" width="13.85546875" style="236" customWidth="1"/>
    <col min="3591" max="3595" width="16.5703125" style="236" customWidth="1"/>
    <col min="3596" max="3596" width="20.5703125" style="236" customWidth="1"/>
    <col min="3597" max="3597" width="21.140625" style="236" customWidth="1"/>
    <col min="3598" max="3598" width="9.5703125" style="236" customWidth="1"/>
    <col min="3599" max="3599" width="0.42578125" style="236" customWidth="1"/>
    <col min="3600" max="3606" width="6.42578125" style="236" customWidth="1"/>
    <col min="3607" max="3835" width="11.42578125" style="236"/>
    <col min="3836" max="3836" width="1" style="236" customWidth="1"/>
    <col min="3837" max="3837" width="4.28515625" style="236" customWidth="1"/>
    <col min="3838" max="3838" width="34.7109375" style="236" customWidth="1"/>
    <col min="3839" max="3839" width="0" style="236" hidden="1" customWidth="1"/>
    <col min="3840" max="3840" width="20" style="236" customWidth="1"/>
    <col min="3841" max="3841" width="20.85546875" style="236" customWidth="1"/>
    <col min="3842" max="3842" width="25" style="236" customWidth="1"/>
    <col min="3843" max="3843" width="18.7109375" style="236" customWidth="1"/>
    <col min="3844" max="3844" width="29.7109375" style="236" customWidth="1"/>
    <col min="3845" max="3845" width="13.42578125" style="236" customWidth="1"/>
    <col min="3846" max="3846" width="13.85546875" style="236" customWidth="1"/>
    <col min="3847" max="3851" width="16.5703125" style="236" customWidth="1"/>
    <col min="3852" max="3852" width="20.5703125" style="236" customWidth="1"/>
    <col min="3853" max="3853" width="21.140625" style="236" customWidth="1"/>
    <col min="3854" max="3854" width="9.5703125" style="236" customWidth="1"/>
    <col min="3855" max="3855" width="0.42578125" style="236" customWidth="1"/>
    <col min="3856" max="3862" width="6.42578125" style="236" customWidth="1"/>
    <col min="3863" max="4091" width="11.42578125" style="236"/>
    <col min="4092" max="4092" width="1" style="236" customWidth="1"/>
    <col min="4093" max="4093" width="4.28515625" style="236" customWidth="1"/>
    <col min="4094" max="4094" width="34.7109375" style="236" customWidth="1"/>
    <col min="4095" max="4095" width="0" style="236" hidden="1" customWidth="1"/>
    <col min="4096" max="4096" width="20" style="236" customWidth="1"/>
    <col min="4097" max="4097" width="20.85546875" style="236" customWidth="1"/>
    <col min="4098" max="4098" width="25" style="236" customWidth="1"/>
    <col min="4099" max="4099" width="18.7109375" style="236" customWidth="1"/>
    <col min="4100" max="4100" width="29.7109375" style="236" customWidth="1"/>
    <col min="4101" max="4101" width="13.42578125" style="236" customWidth="1"/>
    <col min="4102" max="4102" width="13.85546875" style="236" customWidth="1"/>
    <col min="4103" max="4107" width="16.5703125" style="236" customWidth="1"/>
    <col min="4108" max="4108" width="20.5703125" style="236" customWidth="1"/>
    <col min="4109" max="4109" width="21.140625" style="236" customWidth="1"/>
    <col min="4110" max="4110" width="9.5703125" style="236" customWidth="1"/>
    <col min="4111" max="4111" width="0.42578125" style="236" customWidth="1"/>
    <col min="4112" max="4118" width="6.42578125" style="236" customWidth="1"/>
    <col min="4119" max="4347" width="11.42578125" style="236"/>
    <col min="4348" max="4348" width="1" style="236" customWidth="1"/>
    <col min="4349" max="4349" width="4.28515625" style="236" customWidth="1"/>
    <col min="4350" max="4350" width="34.7109375" style="236" customWidth="1"/>
    <col min="4351" max="4351" width="0" style="236" hidden="1" customWidth="1"/>
    <col min="4352" max="4352" width="20" style="236" customWidth="1"/>
    <col min="4353" max="4353" width="20.85546875" style="236" customWidth="1"/>
    <col min="4354" max="4354" width="25" style="236" customWidth="1"/>
    <col min="4355" max="4355" width="18.7109375" style="236" customWidth="1"/>
    <col min="4356" max="4356" width="29.7109375" style="236" customWidth="1"/>
    <col min="4357" max="4357" width="13.42578125" style="236" customWidth="1"/>
    <col min="4358" max="4358" width="13.85546875" style="236" customWidth="1"/>
    <col min="4359" max="4363" width="16.5703125" style="236" customWidth="1"/>
    <col min="4364" max="4364" width="20.5703125" style="236" customWidth="1"/>
    <col min="4365" max="4365" width="21.140625" style="236" customWidth="1"/>
    <col min="4366" max="4366" width="9.5703125" style="236" customWidth="1"/>
    <col min="4367" max="4367" width="0.42578125" style="236" customWidth="1"/>
    <col min="4368" max="4374" width="6.42578125" style="236" customWidth="1"/>
    <col min="4375" max="4603" width="11.42578125" style="236"/>
    <col min="4604" max="4604" width="1" style="236" customWidth="1"/>
    <col min="4605" max="4605" width="4.28515625" style="236" customWidth="1"/>
    <col min="4606" max="4606" width="34.7109375" style="236" customWidth="1"/>
    <col min="4607" max="4607" width="0" style="236" hidden="1" customWidth="1"/>
    <col min="4608" max="4608" width="20" style="236" customWidth="1"/>
    <col min="4609" max="4609" width="20.85546875" style="236" customWidth="1"/>
    <col min="4610" max="4610" width="25" style="236" customWidth="1"/>
    <col min="4611" max="4611" width="18.7109375" style="236" customWidth="1"/>
    <col min="4612" max="4612" width="29.7109375" style="236" customWidth="1"/>
    <col min="4613" max="4613" width="13.42578125" style="236" customWidth="1"/>
    <col min="4614" max="4614" width="13.85546875" style="236" customWidth="1"/>
    <col min="4615" max="4619" width="16.5703125" style="236" customWidth="1"/>
    <col min="4620" max="4620" width="20.5703125" style="236" customWidth="1"/>
    <col min="4621" max="4621" width="21.140625" style="236" customWidth="1"/>
    <col min="4622" max="4622" width="9.5703125" style="236" customWidth="1"/>
    <col min="4623" max="4623" width="0.42578125" style="236" customWidth="1"/>
    <col min="4624" max="4630" width="6.42578125" style="236" customWidth="1"/>
    <col min="4631" max="4859" width="11.42578125" style="236"/>
    <col min="4860" max="4860" width="1" style="236" customWidth="1"/>
    <col min="4861" max="4861" width="4.28515625" style="236" customWidth="1"/>
    <col min="4862" max="4862" width="34.7109375" style="236" customWidth="1"/>
    <col min="4863" max="4863" width="0" style="236" hidden="1" customWidth="1"/>
    <col min="4864" max="4864" width="20" style="236" customWidth="1"/>
    <col min="4865" max="4865" width="20.85546875" style="236" customWidth="1"/>
    <col min="4866" max="4866" width="25" style="236" customWidth="1"/>
    <col min="4867" max="4867" width="18.7109375" style="236" customWidth="1"/>
    <col min="4868" max="4868" width="29.7109375" style="236" customWidth="1"/>
    <col min="4869" max="4869" width="13.42578125" style="236" customWidth="1"/>
    <col min="4870" max="4870" width="13.85546875" style="236" customWidth="1"/>
    <col min="4871" max="4875" width="16.5703125" style="236" customWidth="1"/>
    <col min="4876" max="4876" width="20.5703125" style="236" customWidth="1"/>
    <col min="4877" max="4877" width="21.140625" style="236" customWidth="1"/>
    <col min="4878" max="4878" width="9.5703125" style="236" customWidth="1"/>
    <col min="4879" max="4879" width="0.42578125" style="236" customWidth="1"/>
    <col min="4880" max="4886" width="6.42578125" style="236" customWidth="1"/>
    <col min="4887" max="5115" width="11.42578125" style="236"/>
    <col min="5116" max="5116" width="1" style="236" customWidth="1"/>
    <col min="5117" max="5117" width="4.28515625" style="236" customWidth="1"/>
    <col min="5118" max="5118" width="34.7109375" style="236" customWidth="1"/>
    <col min="5119" max="5119" width="0" style="236" hidden="1" customWidth="1"/>
    <col min="5120" max="5120" width="20" style="236" customWidth="1"/>
    <col min="5121" max="5121" width="20.85546875" style="236" customWidth="1"/>
    <col min="5122" max="5122" width="25" style="236" customWidth="1"/>
    <col min="5123" max="5123" width="18.7109375" style="236" customWidth="1"/>
    <col min="5124" max="5124" width="29.7109375" style="236" customWidth="1"/>
    <col min="5125" max="5125" width="13.42578125" style="236" customWidth="1"/>
    <col min="5126" max="5126" width="13.85546875" style="236" customWidth="1"/>
    <col min="5127" max="5131" width="16.5703125" style="236" customWidth="1"/>
    <col min="5132" max="5132" width="20.5703125" style="236" customWidth="1"/>
    <col min="5133" max="5133" width="21.140625" style="236" customWidth="1"/>
    <col min="5134" max="5134" width="9.5703125" style="236" customWidth="1"/>
    <col min="5135" max="5135" width="0.42578125" style="236" customWidth="1"/>
    <col min="5136" max="5142" width="6.42578125" style="236" customWidth="1"/>
    <col min="5143" max="5371" width="11.42578125" style="236"/>
    <col min="5372" max="5372" width="1" style="236" customWidth="1"/>
    <col min="5373" max="5373" width="4.28515625" style="236" customWidth="1"/>
    <col min="5374" max="5374" width="34.7109375" style="236" customWidth="1"/>
    <col min="5375" max="5375" width="0" style="236" hidden="1" customWidth="1"/>
    <col min="5376" max="5376" width="20" style="236" customWidth="1"/>
    <col min="5377" max="5377" width="20.85546875" style="236" customWidth="1"/>
    <col min="5378" max="5378" width="25" style="236" customWidth="1"/>
    <col min="5379" max="5379" width="18.7109375" style="236" customWidth="1"/>
    <col min="5380" max="5380" width="29.7109375" style="236" customWidth="1"/>
    <col min="5381" max="5381" width="13.42578125" style="236" customWidth="1"/>
    <col min="5382" max="5382" width="13.85546875" style="236" customWidth="1"/>
    <col min="5383" max="5387" width="16.5703125" style="236" customWidth="1"/>
    <col min="5388" max="5388" width="20.5703125" style="236" customWidth="1"/>
    <col min="5389" max="5389" width="21.140625" style="236" customWidth="1"/>
    <col min="5390" max="5390" width="9.5703125" style="236" customWidth="1"/>
    <col min="5391" max="5391" width="0.42578125" style="236" customWidth="1"/>
    <col min="5392" max="5398" width="6.42578125" style="236" customWidth="1"/>
    <col min="5399" max="5627" width="11.42578125" style="236"/>
    <col min="5628" max="5628" width="1" style="236" customWidth="1"/>
    <col min="5629" max="5629" width="4.28515625" style="236" customWidth="1"/>
    <col min="5630" max="5630" width="34.7109375" style="236" customWidth="1"/>
    <col min="5631" max="5631" width="0" style="236" hidden="1" customWidth="1"/>
    <col min="5632" max="5632" width="20" style="236" customWidth="1"/>
    <col min="5633" max="5633" width="20.85546875" style="236" customWidth="1"/>
    <col min="5634" max="5634" width="25" style="236" customWidth="1"/>
    <col min="5635" max="5635" width="18.7109375" style="236" customWidth="1"/>
    <col min="5636" max="5636" width="29.7109375" style="236" customWidth="1"/>
    <col min="5637" max="5637" width="13.42578125" style="236" customWidth="1"/>
    <col min="5638" max="5638" width="13.85546875" style="236" customWidth="1"/>
    <col min="5639" max="5643" width="16.5703125" style="236" customWidth="1"/>
    <col min="5644" max="5644" width="20.5703125" style="236" customWidth="1"/>
    <col min="5645" max="5645" width="21.140625" style="236" customWidth="1"/>
    <col min="5646" max="5646" width="9.5703125" style="236" customWidth="1"/>
    <col min="5647" max="5647" width="0.42578125" style="236" customWidth="1"/>
    <col min="5648" max="5654" width="6.42578125" style="236" customWidth="1"/>
    <col min="5655" max="5883" width="11.42578125" style="236"/>
    <col min="5884" max="5884" width="1" style="236" customWidth="1"/>
    <col min="5885" max="5885" width="4.28515625" style="236" customWidth="1"/>
    <col min="5886" max="5886" width="34.7109375" style="236" customWidth="1"/>
    <col min="5887" max="5887" width="0" style="236" hidden="1" customWidth="1"/>
    <col min="5888" max="5888" width="20" style="236" customWidth="1"/>
    <col min="5889" max="5889" width="20.85546875" style="236" customWidth="1"/>
    <col min="5890" max="5890" width="25" style="236" customWidth="1"/>
    <col min="5891" max="5891" width="18.7109375" style="236" customWidth="1"/>
    <col min="5892" max="5892" width="29.7109375" style="236" customWidth="1"/>
    <col min="5893" max="5893" width="13.42578125" style="236" customWidth="1"/>
    <col min="5894" max="5894" width="13.85546875" style="236" customWidth="1"/>
    <col min="5895" max="5899" width="16.5703125" style="236" customWidth="1"/>
    <col min="5900" max="5900" width="20.5703125" style="236" customWidth="1"/>
    <col min="5901" max="5901" width="21.140625" style="236" customWidth="1"/>
    <col min="5902" max="5902" width="9.5703125" style="236" customWidth="1"/>
    <col min="5903" max="5903" width="0.42578125" style="236" customWidth="1"/>
    <col min="5904" max="5910" width="6.42578125" style="236" customWidth="1"/>
    <col min="5911" max="6139" width="11.42578125" style="236"/>
    <col min="6140" max="6140" width="1" style="236" customWidth="1"/>
    <col min="6141" max="6141" width="4.28515625" style="236" customWidth="1"/>
    <col min="6142" max="6142" width="34.7109375" style="236" customWidth="1"/>
    <col min="6143" max="6143" width="0" style="236" hidden="1" customWidth="1"/>
    <col min="6144" max="6144" width="20" style="236" customWidth="1"/>
    <col min="6145" max="6145" width="20.85546875" style="236" customWidth="1"/>
    <col min="6146" max="6146" width="25" style="236" customWidth="1"/>
    <col min="6147" max="6147" width="18.7109375" style="236" customWidth="1"/>
    <col min="6148" max="6148" width="29.7109375" style="236" customWidth="1"/>
    <col min="6149" max="6149" width="13.42578125" style="236" customWidth="1"/>
    <col min="6150" max="6150" width="13.85546875" style="236" customWidth="1"/>
    <col min="6151" max="6155" width="16.5703125" style="236" customWidth="1"/>
    <col min="6156" max="6156" width="20.5703125" style="236" customWidth="1"/>
    <col min="6157" max="6157" width="21.140625" style="236" customWidth="1"/>
    <col min="6158" max="6158" width="9.5703125" style="236" customWidth="1"/>
    <col min="6159" max="6159" width="0.42578125" style="236" customWidth="1"/>
    <col min="6160" max="6166" width="6.42578125" style="236" customWidth="1"/>
    <col min="6167" max="6395" width="11.42578125" style="236"/>
    <col min="6396" max="6396" width="1" style="236" customWidth="1"/>
    <col min="6397" max="6397" width="4.28515625" style="236" customWidth="1"/>
    <col min="6398" max="6398" width="34.7109375" style="236" customWidth="1"/>
    <col min="6399" max="6399" width="0" style="236" hidden="1" customWidth="1"/>
    <col min="6400" max="6400" width="20" style="236" customWidth="1"/>
    <col min="6401" max="6401" width="20.85546875" style="236" customWidth="1"/>
    <col min="6402" max="6402" width="25" style="236" customWidth="1"/>
    <col min="6403" max="6403" width="18.7109375" style="236" customWidth="1"/>
    <col min="6404" max="6404" width="29.7109375" style="236" customWidth="1"/>
    <col min="6405" max="6405" width="13.42578125" style="236" customWidth="1"/>
    <col min="6406" max="6406" width="13.85546875" style="236" customWidth="1"/>
    <col min="6407" max="6411" width="16.5703125" style="236" customWidth="1"/>
    <col min="6412" max="6412" width="20.5703125" style="236" customWidth="1"/>
    <col min="6413" max="6413" width="21.140625" style="236" customWidth="1"/>
    <col min="6414" max="6414" width="9.5703125" style="236" customWidth="1"/>
    <col min="6415" max="6415" width="0.42578125" style="236" customWidth="1"/>
    <col min="6416" max="6422" width="6.42578125" style="236" customWidth="1"/>
    <col min="6423" max="6651" width="11.42578125" style="236"/>
    <col min="6652" max="6652" width="1" style="236" customWidth="1"/>
    <col min="6653" max="6653" width="4.28515625" style="236" customWidth="1"/>
    <col min="6654" max="6654" width="34.7109375" style="236" customWidth="1"/>
    <col min="6655" max="6655" width="0" style="236" hidden="1" customWidth="1"/>
    <col min="6656" max="6656" width="20" style="236" customWidth="1"/>
    <col min="6657" max="6657" width="20.85546875" style="236" customWidth="1"/>
    <col min="6658" max="6658" width="25" style="236" customWidth="1"/>
    <col min="6659" max="6659" width="18.7109375" style="236" customWidth="1"/>
    <col min="6660" max="6660" width="29.7109375" style="236" customWidth="1"/>
    <col min="6661" max="6661" width="13.42578125" style="236" customWidth="1"/>
    <col min="6662" max="6662" width="13.85546875" style="236" customWidth="1"/>
    <col min="6663" max="6667" width="16.5703125" style="236" customWidth="1"/>
    <col min="6668" max="6668" width="20.5703125" style="236" customWidth="1"/>
    <col min="6669" max="6669" width="21.140625" style="236" customWidth="1"/>
    <col min="6670" max="6670" width="9.5703125" style="236" customWidth="1"/>
    <col min="6671" max="6671" width="0.42578125" style="236" customWidth="1"/>
    <col min="6672" max="6678" width="6.42578125" style="236" customWidth="1"/>
    <col min="6679" max="6907" width="11.42578125" style="236"/>
    <col min="6908" max="6908" width="1" style="236" customWidth="1"/>
    <col min="6909" max="6909" width="4.28515625" style="236" customWidth="1"/>
    <col min="6910" max="6910" width="34.7109375" style="236" customWidth="1"/>
    <col min="6911" max="6911" width="0" style="236" hidden="1" customWidth="1"/>
    <col min="6912" max="6912" width="20" style="236" customWidth="1"/>
    <col min="6913" max="6913" width="20.85546875" style="236" customWidth="1"/>
    <col min="6914" max="6914" width="25" style="236" customWidth="1"/>
    <col min="6915" max="6915" width="18.7109375" style="236" customWidth="1"/>
    <col min="6916" max="6916" width="29.7109375" style="236" customWidth="1"/>
    <col min="6917" max="6917" width="13.42578125" style="236" customWidth="1"/>
    <col min="6918" max="6918" width="13.85546875" style="236" customWidth="1"/>
    <col min="6919" max="6923" width="16.5703125" style="236" customWidth="1"/>
    <col min="6924" max="6924" width="20.5703125" style="236" customWidth="1"/>
    <col min="6925" max="6925" width="21.140625" style="236" customWidth="1"/>
    <col min="6926" max="6926" width="9.5703125" style="236" customWidth="1"/>
    <col min="6927" max="6927" width="0.42578125" style="236" customWidth="1"/>
    <col min="6928" max="6934" width="6.42578125" style="236" customWidth="1"/>
    <col min="6935" max="7163" width="11.42578125" style="236"/>
    <col min="7164" max="7164" width="1" style="236" customWidth="1"/>
    <col min="7165" max="7165" width="4.28515625" style="236" customWidth="1"/>
    <col min="7166" max="7166" width="34.7109375" style="236" customWidth="1"/>
    <col min="7167" max="7167" width="0" style="236" hidden="1" customWidth="1"/>
    <col min="7168" max="7168" width="20" style="236" customWidth="1"/>
    <col min="7169" max="7169" width="20.85546875" style="236" customWidth="1"/>
    <col min="7170" max="7170" width="25" style="236" customWidth="1"/>
    <col min="7171" max="7171" width="18.7109375" style="236" customWidth="1"/>
    <col min="7172" max="7172" width="29.7109375" style="236" customWidth="1"/>
    <col min="7173" max="7173" width="13.42578125" style="236" customWidth="1"/>
    <col min="7174" max="7174" width="13.85546875" style="236" customWidth="1"/>
    <col min="7175" max="7179" width="16.5703125" style="236" customWidth="1"/>
    <col min="7180" max="7180" width="20.5703125" style="236" customWidth="1"/>
    <col min="7181" max="7181" width="21.140625" style="236" customWidth="1"/>
    <col min="7182" max="7182" width="9.5703125" style="236" customWidth="1"/>
    <col min="7183" max="7183" width="0.42578125" style="236" customWidth="1"/>
    <col min="7184" max="7190" width="6.42578125" style="236" customWidth="1"/>
    <col min="7191" max="7419" width="11.42578125" style="236"/>
    <col min="7420" max="7420" width="1" style="236" customWidth="1"/>
    <col min="7421" max="7421" width="4.28515625" style="236" customWidth="1"/>
    <col min="7422" max="7422" width="34.7109375" style="236" customWidth="1"/>
    <col min="7423" max="7423" width="0" style="236" hidden="1" customWidth="1"/>
    <col min="7424" max="7424" width="20" style="236" customWidth="1"/>
    <col min="7425" max="7425" width="20.85546875" style="236" customWidth="1"/>
    <col min="7426" max="7426" width="25" style="236" customWidth="1"/>
    <col min="7427" max="7427" width="18.7109375" style="236" customWidth="1"/>
    <col min="7428" max="7428" width="29.7109375" style="236" customWidth="1"/>
    <col min="7429" max="7429" width="13.42578125" style="236" customWidth="1"/>
    <col min="7430" max="7430" width="13.85546875" style="236" customWidth="1"/>
    <col min="7431" max="7435" width="16.5703125" style="236" customWidth="1"/>
    <col min="7436" max="7436" width="20.5703125" style="236" customWidth="1"/>
    <col min="7437" max="7437" width="21.140625" style="236" customWidth="1"/>
    <col min="7438" max="7438" width="9.5703125" style="236" customWidth="1"/>
    <col min="7439" max="7439" width="0.42578125" style="236" customWidth="1"/>
    <col min="7440" max="7446" width="6.42578125" style="236" customWidth="1"/>
    <col min="7447" max="7675" width="11.42578125" style="236"/>
    <col min="7676" max="7676" width="1" style="236" customWidth="1"/>
    <col min="7677" max="7677" width="4.28515625" style="236" customWidth="1"/>
    <col min="7678" max="7678" width="34.7109375" style="236" customWidth="1"/>
    <col min="7679" max="7679" width="0" style="236" hidden="1" customWidth="1"/>
    <col min="7680" max="7680" width="20" style="236" customWidth="1"/>
    <col min="7681" max="7681" width="20.85546875" style="236" customWidth="1"/>
    <col min="7682" max="7682" width="25" style="236" customWidth="1"/>
    <col min="7683" max="7683" width="18.7109375" style="236" customWidth="1"/>
    <col min="7684" max="7684" width="29.7109375" style="236" customWidth="1"/>
    <col min="7685" max="7685" width="13.42578125" style="236" customWidth="1"/>
    <col min="7686" max="7686" width="13.85546875" style="236" customWidth="1"/>
    <col min="7687" max="7691" width="16.5703125" style="236" customWidth="1"/>
    <col min="7692" max="7692" width="20.5703125" style="236" customWidth="1"/>
    <col min="7693" max="7693" width="21.140625" style="236" customWidth="1"/>
    <col min="7694" max="7694" width="9.5703125" style="236" customWidth="1"/>
    <col min="7695" max="7695" width="0.42578125" style="236" customWidth="1"/>
    <col min="7696" max="7702" width="6.42578125" style="236" customWidth="1"/>
    <col min="7703" max="7931" width="11.42578125" style="236"/>
    <col min="7932" max="7932" width="1" style="236" customWidth="1"/>
    <col min="7933" max="7933" width="4.28515625" style="236" customWidth="1"/>
    <col min="7934" max="7934" width="34.7109375" style="236" customWidth="1"/>
    <col min="7935" max="7935" width="0" style="236" hidden="1" customWidth="1"/>
    <col min="7936" max="7936" width="20" style="236" customWidth="1"/>
    <col min="7937" max="7937" width="20.85546875" style="236" customWidth="1"/>
    <col min="7938" max="7938" width="25" style="236" customWidth="1"/>
    <col min="7939" max="7939" width="18.7109375" style="236" customWidth="1"/>
    <col min="7940" max="7940" width="29.7109375" style="236" customWidth="1"/>
    <col min="7941" max="7941" width="13.42578125" style="236" customWidth="1"/>
    <col min="7942" max="7942" width="13.85546875" style="236" customWidth="1"/>
    <col min="7943" max="7947" width="16.5703125" style="236" customWidth="1"/>
    <col min="7948" max="7948" width="20.5703125" style="236" customWidth="1"/>
    <col min="7949" max="7949" width="21.140625" style="236" customWidth="1"/>
    <col min="7950" max="7950" width="9.5703125" style="236" customWidth="1"/>
    <col min="7951" max="7951" width="0.42578125" style="236" customWidth="1"/>
    <col min="7952" max="7958" width="6.42578125" style="236" customWidth="1"/>
    <col min="7959" max="8187" width="11.42578125" style="236"/>
    <col min="8188" max="8188" width="1" style="236" customWidth="1"/>
    <col min="8189" max="8189" width="4.28515625" style="236" customWidth="1"/>
    <col min="8190" max="8190" width="34.7109375" style="236" customWidth="1"/>
    <col min="8191" max="8191" width="0" style="236" hidden="1" customWidth="1"/>
    <col min="8192" max="8192" width="20" style="236" customWidth="1"/>
    <col min="8193" max="8193" width="20.85546875" style="236" customWidth="1"/>
    <col min="8194" max="8194" width="25" style="236" customWidth="1"/>
    <col min="8195" max="8195" width="18.7109375" style="236" customWidth="1"/>
    <col min="8196" max="8196" width="29.7109375" style="236" customWidth="1"/>
    <col min="8197" max="8197" width="13.42578125" style="236" customWidth="1"/>
    <col min="8198" max="8198" width="13.85546875" style="236" customWidth="1"/>
    <col min="8199" max="8203" width="16.5703125" style="236" customWidth="1"/>
    <col min="8204" max="8204" width="20.5703125" style="236" customWidth="1"/>
    <col min="8205" max="8205" width="21.140625" style="236" customWidth="1"/>
    <col min="8206" max="8206" width="9.5703125" style="236" customWidth="1"/>
    <col min="8207" max="8207" width="0.42578125" style="236" customWidth="1"/>
    <col min="8208" max="8214" width="6.42578125" style="236" customWidth="1"/>
    <col min="8215" max="8443" width="11.42578125" style="236"/>
    <col min="8444" max="8444" width="1" style="236" customWidth="1"/>
    <col min="8445" max="8445" width="4.28515625" style="236" customWidth="1"/>
    <col min="8446" max="8446" width="34.7109375" style="236" customWidth="1"/>
    <col min="8447" max="8447" width="0" style="236" hidden="1" customWidth="1"/>
    <col min="8448" max="8448" width="20" style="236" customWidth="1"/>
    <col min="8449" max="8449" width="20.85546875" style="236" customWidth="1"/>
    <col min="8450" max="8450" width="25" style="236" customWidth="1"/>
    <col min="8451" max="8451" width="18.7109375" style="236" customWidth="1"/>
    <col min="8452" max="8452" width="29.7109375" style="236" customWidth="1"/>
    <col min="8453" max="8453" width="13.42578125" style="236" customWidth="1"/>
    <col min="8454" max="8454" width="13.85546875" style="236" customWidth="1"/>
    <col min="8455" max="8459" width="16.5703125" style="236" customWidth="1"/>
    <col min="8460" max="8460" width="20.5703125" style="236" customWidth="1"/>
    <col min="8461" max="8461" width="21.140625" style="236" customWidth="1"/>
    <col min="8462" max="8462" width="9.5703125" style="236" customWidth="1"/>
    <col min="8463" max="8463" width="0.42578125" style="236" customWidth="1"/>
    <col min="8464" max="8470" width="6.42578125" style="236" customWidth="1"/>
    <col min="8471" max="8699" width="11.42578125" style="236"/>
    <col min="8700" max="8700" width="1" style="236" customWidth="1"/>
    <col min="8701" max="8701" width="4.28515625" style="236" customWidth="1"/>
    <col min="8702" max="8702" width="34.7109375" style="236" customWidth="1"/>
    <col min="8703" max="8703" width="0" style="236" hidden="1" customWidth="1"/>
    <col min="8704" max="8704" width="20" style="236" customWidth="1"/>
    <col min="8705" max="8705" width="20.85546875" style="236" customWidth="1"/>
    <col min="8706" max="8706" width="25" style="236" customWidth="1"/>
    <col min="8707" max="8707" width="18.7109375" style="236" customWidth="1"/>
    <col min="8708" max="8708" width="29.7109375" style="236" customWidth="1"/>
    <col min="8709" max="8709" width="13.42578125" style="236" customWidth="1"/>
    <col min="8710" max="8710" width="13.85546875" style="236" customWidth="1"/>
    <col min="8711" max="8715" width="16.5703125" style="236" customWidth="1"/>
    <col min="8716" max="8716" width="20.5703125" style="236" customWidth="1"/>
    <col min="8717" max="8717" width="21.140625" style="236" customWidth="1"/>
    <col min="8718" max="8718" width="9.5703125" style="236" customWidth="1"/>
    <col min="8719" max="8719" width="0.42578125" style="236" customWidth="1"/>
    <col min="8720" max="8726" width="6.42578125" style="236" customWidth="1"/>
    <col min="8727" max="8955" width="11.42578125" style="236"/>
    <col min="8956" max="8956" width="1" style="236" customWidth="1"/>
    <col min="8957" max="8957" width="4.28515625" style="236" customWidth="1"/>
    <col min="8958" max="8958" width="34.7109375" style="236" customWidth="1"/>
    <col min="8959" max="8959" width="0" style="236" hidden="1" customWidth="1"/>
    <col min="8960" max="8960" width="20" style="236" customWidth="1"/>
    <col min="8961" max="8961" width="20.85546875" style="236" customWidth="1"/>
    <col min="8962" max="8962" width="25" style="236" customWidth="1"/>
    <col min="8963" max="8963" width="18.7109375" style="236" customWidth="1"/>
    <col min="8964" max="8964" width="29.7109375" style="236" customWidth="1"/>
    <col min="8965" max="8965" width="13.42578125" style="236" customWidth="1"/>
    <col min="8966" max="8966" width="13.85546875" style="236" customWidth="1"/>
    <col min="8967" max="8971" width="16.5703125" style="236" customWidth="1"/>
    <col min="8972" max="8972" width="20.5703125" style="236" customWidth="1"/>
    <col min="8973" max="8973" width="21.140625" style="236" customWidth="1"/>
    <col min="8974" max="8974" width="9.5703125" style="236" customWidth="1"/>
    <col min="8975" max="8975" width="0.42578125" style="236" customWidth="1"/>
    <col min="8976" max="8982" width="6.42578125" style="236" customWidth="1"/>
    <col min="8983" max="9211" width="11.42578125" style="236"/>
    <col min="9212" max="9212" width="1" style="236" customWidth="1"/>
    <col min="9213" max="9213" width="4.28515625" style="236" customWidth="1"/>
    <col min="9214" max="9214" width="34.7109375" style="236" customWidth="1"/>
    <col min="9215" max="9215" width="0" style="236" hidden="1" customWidth="1"/>
    <col min="9216" max="9216" width="20" style="236" customWidth="1"/>
    <col min="9217" max="9217" width="20.85546875" style="236" customWidth="1"/>
    <col min="9218" max="9218" width="25" style="236" customWidth="1"/>
    <col min="9219" max="9219" width="18.7109375" style="236" customWidth="1"/>
    <col min="9220" max="9220" width="29.7109375" style="236" customWidth="1"/>
    <col min="9221" max="9221" width="13.42578125" style="236" customWidth="1"/>
    <col min="9222" max="9222" width="13.85546875" style="236" customWidth="1"/>
    <col min="9223" max="9227" width="16.5703125" style="236" customWidth="1"/>
    <col min="9228" max="9228" width="20.5703125" style="236" customWidth="1"/>
    <col min="9229" max="9229" width="21.140625" style="236" customWidth="1"/>
    <col min="9230" max="9230" width="9.5703125" style="236" customWidth="1"/>
    <col min="9231" max="9231" width="0.42578125" style="236" customWidth="1"/>
    <col min="9232" max="9238" width="6.42578125" style="236" customWidth="1"/>
    <col min="9239" max="9467" width="11.42578125" style="236"/>
    <col min="9468" max="9468" width="1" style="236" customWidth="1"/>
    <col min="9469" max="9469" width="4.28515625" style="236" customWidth="1"/>
    <col min="9470" max="9470" width="34.7109375" style="236" customWidth="1"/>
    <col min="9471" max="9471" width="0" style="236" hidden="1" customWidth="1"/>
    <col min="9472" max="9472" width="20" style="236" customWidth="1"/>
    <col min="9473" max="9473" width="20.85546875" style="236" customWidth="1"/>
    <col min="9474" max="9474" width="25" style="236" customWidth="1"/>
    <col min="9475" max="9475" width="18.7109375" style="236" customWidth="1"/>
    <col min="9476" max="9476" width="29.7109375" style="236" customWidth="1"/>
    <col min="9477" max="9477" width="13.42578125" style="236" customWidth="1"/>
    <col min="9478" max="9478" width="13.85546875" style="236" customWidth="1"/>
    <col min="9479" max="9483" width="16.5703125" style="236" customWidth="1"/>
    <col min="9484" max="9484" width="20.5703125" style="236" customWidth="1"/>
    <col min="9485" max="9485" width="21.140625" style="236" customWidth="1"/>
    <col min="9486" max="9486" width="9.5703125" style="236" customWidth="1"/>
    <col min="9487" max="9487" width="0.42578125" style="236" customWidth="1"/>
    <col min="9488" max="9494" width="6.42578125" style="236" customWidth="1"/>
    <col min="9495" max="9723" width="11.42578125" style="236"/>
    <col min="9724" max="9724" width="1" style="236" customWidth="1"/>
    <col min="9725" max="9725" width="4.28515625" style="236" customWidth="1"/>
    <col min="9726" max="9726" width="34.7109375" style="236" customWidth="1"/>
    <col min="9727" max="9727" width="0" style="236" hidden="1" customWidth="1"/>
    <col min="9728" max="9728" width="20" style="236" customWidth="1"/>
    <col min="9729" max="9729" width="20.85546875" style="236" customWidth="1"/>
    <col min="9730" max="9730" width="25" style="236" customWidth="1"/>
    <col min="9731" max="9731" width="18.7109375" style="236" customWidth="1"/>
    <col min="9732" max="9732" width="29.7109375" style="236" customWidth="1"/>
    <col min="9733" max="9733" width="13.42578125" style="236" customWidth="1"/>
    <col min="9734" max="9734" width="13.85546875" style="236" customWidth="1"/>
    <col min="9735" max="9739" width="16.5703125" style="236" customWidth="1"/>
    <col min="9740" max="9740" width="20.5703125" style="236" customWidth="1"/>
    <col min="9741" max="9741" width="21.140625" style="236" customWidth="1"/>
    <col min="9742" max="9742" width="9.5703125" style="236" customWidth="1"/>
    <col min="9743" max="9743" width="0.42578125" style="236" customWidth="1"/>
    <col min="9744" max="9750" width="6.42578125" style="236" customWidth="1"/>
    <col min="9751" max="9979" width="11.42578125" style="236"/>
    <col min="9980" max="9980" width="1" style="236" customWidth="1"/>
    <col min="9981" max="9981" width="4.28515625" style="236" customWidth="1"/>
    <col min="9982" max="9982" width="34.7109375" style="236" customWidth="1"/>
    <col min="9983" max="9983" width="0" style="236" hidden="1" customWidth="1"/>
    <col min="9984" max="9984" width="20" style="236" customWidth="1"/>
    <col min="9985" max="9985" width="20.85546875" style="236" customWidth="1"/>
    <col min="9986" max="9986" width="25" style="236" customWidth="1"/>
    <col min="9987" max="9987" width="18.7109375" style="236" customWidth="1"/>
    <col min="9988" max="9988" width="29.7109375" style="236" customWidth="1"/>
    <col min="9989" max="9989" width="13.42578125" style="236" customWidth="1"/>
    <col min="9990" max="9990" width="13.85546875" style="236" customWidth="1"/>
    <col min="9991" max="9995" width="16.5703125" style="236" customWidth="1"/>
    <col min="9996" max="9996" width="20.5703125" style="236" customWidth="1"/>
    <col min="9997" max="9997" width="21.140625" style="236" customWidth="1"/>
    <col min="9998" max="9998" width="9.5703125" style="236" customWidth="1"/>
    <col min="9999" max="9999" width="0.42578125" style="236" customWidth="1"/>
    <col min="10000" max="10006" width="6.42578125" style="236" customWidth="1"/>
    <col min="10007" max="10235" width="11.42578125" style="236"/>
    <col min="10236" max="10236" width="1" style="236" customWidth="1"/>
    <col min="10237" max="10237" width="4.28515625" style="236" customWidth="1"/>
    <col min="10238" max="10238" width="34.7109375" style="236" customWidth="1"/>
    <col min="10239" max="10239" width="0" style="236" hidden="1" customWidth="1"/>
    <col min="10240" max="10240" width="20" style="236" customWidth="1"/>
    <col min="10241" max="10241" width="20.85546875" style="236" customWidth="1"/>
    <col min="10242" max="10242" width="25" style="236" customWidth="1"/>
    <col min="10243" max="10243" width="18.7109375" style="236" customWidth="1"/>
    <col min="10244" max="10244" width="29.7109375" style="236" customWidth="1"/>
    <col min="10245" max="10245" width="13.42578125" style="236" customWidth="1"/>
    <col min="10246" max="10246" width="13.85546875" style="236" customWidth="1"/>
    <col min="10247" max="10251" width="16.5703125" style="236" customWidth="1"/>
    <col min="10252" max="10252" width="20.5703125" style="236" customWidth="1"/>
    <col min="10253" max="10253" width="21.140625" style="236" customWidth="1"/>
    <col min="10254" max="10254" width="9.5703125" style="236" customWidth="1"/>
    <col min="10255" max="10255" width="0.42578125" style="236" customWidth="1"/>
    <col min="10256" max="10262" width="6.42578125" style="236" customWidth="1"/>
    <col min="10263" max="10491" width="11.42578125" style="236"/>
    <col min="10492" max="10492" width="1" style="236" customWidth="1"/>
    <col min="10493" max="10493" width="4.28515625" style="236" customWidth="1"/>
    <col min="10494" max="10494" width="34.7109375" style="236" customWidth="1"/>
    <col min="10495" max="10495" width="0" style="236" hidden="1" customWidth="1"/>
    <col min="10496" max="10496" width="20" style="236" customWidth="1"/>
    <col min="10497" max="10497" width="20.85546875" style="236" customWidth="1"/>
    <col min="10498" max="10498" width="25" style="236" customWidth="1"/>
    <col min="10499" max="10499" width="18.7109375" style="236" customWidth="1"/>
    <col min="10500" max="10500" width="29.7109375" style="236" customWidth="1"/>
    <col min="10501" max="10501" width="13.42578125" style="236" customWidth="1"/>
    <col min="10502" max="10502" width="13.85546875" style="236" customWidth="1"/>
    <col min="10503" max="10507" width="16.5703125" style="236" customWidth="1"/>
    <col min="10508" max="10508" width="20.5703125" style="236" customWidth="1"/>
    <col min="10509" max="10509" width="21.140625" style="236" customWidth="1"/>
    <col min="10510" max="10510" width="9.5703125" style="236" customWidth="1"/>
    <col min="10511" max="10511" width="0.42578125" style="236" customWidth="1"/>
    <col min="10512" max="10518" width="6.42578125" style="236" customWidth="1"/>
    <col min="10519" max="10747" width="11.42578125" style="236"/>
    <col min="10748" max="10748" width="1" style="236" customWidth="1"/>
    <col min="10749" max="10749" width="4.28515625" style="236" customWidth="1"/>
    <col min="10750" max="10750" width="34.7109375" style="236" customWidth="1"/>
    <col min="10751" max="10751" width="0" style="236" hidden="1" customWidth="1"/>
    <col min="10752" max="10752" width="20" style="236" customWidth="1"/>
    <col min="10753" max="10753" width="20.85546875" style="236" customWidth="1"/>
    <col min="10754" max="10754" width="25" style="236" customWidth="1"/>
    <col min="10755" max="10755" width="18.7109375" style="236" customWidth="1"/>
    <col min="10756" max="10756" width="29.7109375" style="236" customWidth="1"/>
    <col min="10757" max="10757" width="13.42578125" style="236" customWidth="1"/>
    <col min="10758" max="10758" width="13.85546875" style="236" customWidth="1"/>
    <col min="10759" max="10763" width="16.5703125" style="236" customWidth="1"/>
    <col min="10764" max="10764" width="20.5703125" style="236" customWidth="1"/>
    <col min="10765" max="10765" width="21.140625" style="236" customWidth="1"/>
    <col min="10766" max="10766" width="9.5703125" style="236" customWidth="1"/>
    <col min="10767" max="10767" width="0.42578125" style="236" customWidth="1"/>
    <col min="10768" max="10774" width="6.42578125" style="236" customWidth="1"/>
    <col min="10775" max="11003" width="11.42578125" style="236"/>
    <col min="11004" max="11004" width="1" style="236" customWidth="1"/>
    <col min="11005" max="11005" width="4.28515625" style="236" customWidth="1"/>
    <col min="11006" max="11006" width="34.7109375" style="236" customWidth="1"/>
    <col min="11007" max="11007" width="0" style="236" hidden="1" customWidth="1"/>
    <col min="11008" max="11008" width="20" style="236" customWidth="1"/>
    <col min="11009" max="11009" width="20.85546875" style="236" customWidth="1"/>
    <col min="11010" max="11010" width="25" style="236" customWidth="1"/>
    <col min="11011" max="11011" width="18.7109375" style="236" customWidth="1"/>
    <col min="11012" max="11012" width="29.7109375" style="236" customWidth="1"/>
    <col min="11013" max="11013" width="13.42578125" style="236" customWidth="1"/>
    <col min="11014" max="11014" width="13.85546875" style="236" customWidth="1"/>
    <col min="11015" max="11019" width="16.5703125" style="236" customWidth="1"/>
    <col min="11020" max="11020" width="20.5703125" style="236" customWidth="1"/>
    <col min="11021" max="11021" width="21.140625" style="236" customWidth="1"/>
    <col min="11022" max="11022" width="9.5703125" style="236" customWidth="1"/>
    <col min="11023" max="11023" width="0.42578125" style="236" customWidth="1"/>
    <col min="11024" max="11030" width="6.42578125" style="236" customWidth="1"/>
    <col min="11031" max="11259" width="11.42578125" style="236"/>
    <col min="11260" max="11260" width="1" style="236" customWidth="1"/>
    <col min="11261" max="11261" width="4.28515625" style="236" customWidth="1"/>
    <col min="11262" max="11262" width="34.7109375" style="236" customWidth="1"/>
    <col min="11263" max="11263" width="0" style="236" hidden="1" customWidth="1"/>
    <col min="11264" max="11264" width="20" style="236" customWidth="1"/>
    <col min="11265" max="11265" width="20.85546875" style="236" customWidth="1"/>
    <col min="11266" max="11266" width="25" style="236" customWidth="1"/>
    <col min="11267" max="11267" width="18.7109375" style="236" customWidth="1"/>
    <col min="11268" max="11268" width="29.7109375" style="236" customWidth="1"/>
    <col min="11269" max="11269" width="13.42578125" style="236" customWidth="1"/>
    <col min="11270" max="11270" width="13.85546875" style="236" customWidth="1"/>
    <col min="11271" max="11275" width="16.5703125" style="236" customWidth="1"/>
    <col min="11276" max="11276" width="20.5703125" style="236" customWidth="1"/>
    <col min="11277" max="11277" width="21.140625" style="236" customWidth="1"/>
    <col min="11278" max="11278" width="9.5703125" style="236" customWidth="1"/>
    <col min="11279" max="11279" width="0.42578125" style="236" customWidth="1"/>
    <col min="11280" max="11286" width="6.42578125" style="236" customWidth="1"/>
    <col min="11287" max="11515" width="11.42578125" style="236"/>
    <col min="11516" max="11516" width="1" style="236" customWidth="1"/>
    <col min="11517" max="11517" width="4.28515625" style="236" customWidth="1"/>
    <col min="11518" max="11518" width="34.7109375" style="236" customWidth="1"/>
    <col min="11519" max="11519" width="0" style="236" hidden="1" customWidth="1"/>
    <col min="11520" max="11520" width="20" style="236" customWidth="1"/>
    <col min="11521" max="11521" width="20.85546875" style="236" customWidth="1"/>
    <col min="11522" max="11522" width="25" style="236" customWidth="1"/>
    <col min="11523" max="11523" width="18.7109375" style="236" customWidth="1"/>
    <col min="11524" max="11524" width="29.7109375" style="236" customWidth="1"/>
    <col min="11525" max="11525" width="13.42578125" style="236" customWidth="1"/>
    <col min="11526" max="11526" width="13.85546875" style="236" customWidth="1"/>
    <col min="11527" max="11531" width="16.5703125" style="236" customWidth="1"/>
    <col min="11532" max="11532" width="20.5703125" style="236" customWidth="1"/>
    <col min="11533" max="11533" width="21.140625" style="236" customWidth="1"/>
    <col min="11534" max="11534" width="9.5703125" style="236" customWidth="1"/>
    <col min="11535" max="11535" width="0.42578125" style="236" customWidth="1"/>
    <col min="11536" max="11542" width="6.42578125" style="236" customWidth="1"/>
    <col min="11543" max="11771" width="11.42578125" style="236"/>
    <col min="11772" max="11772" width="1" style="236" customWidth="1"/>
    <col min="11773" max="11773" width="4.28515625" style="236" customWidth="1"/>
    <col min="11774" max="11774" width="34.7109375" style="236" customWidth="1"/>
    <col min="11775" max="11775" width="0" style="236" hidden="1" customWidth="1"/>
    <col min="11776" max="11776" width="20" style="236" customWidth="1"/>
    <col min="11777" max="11777" width="20.85546875" style="236" customWidth="1"/>
    <col min="11778" max="11778" width="25" style="236" customWidth="1"/>
    <col min="11779" max="11779" width="18.7109375" style="236" customWidth="1"/>
    <col min="11780" max="11780" width="29.7109375" style="236" customWidth="1"/>
    <col min="11781" max="11781" width="13.42578125" style="236" customWidth="1"/>
    <col min="11782" max="11782" width="13.85546875" style="236" customWidth="1"/>
    <col min="11783" max="11787" width="16.5703125" style="236" customWidth="1"/>
    <col min="11788" max="11788" width="20.5703125" style="236" customWidth="1"/>
    <col min="11789" max="11789" width="21.140625" style="236" customWidth="1"/>
    <col min="11790" max="11790" width="9.5703125" style="236" customWidth="1"/>
    <col min="11791" max="11791" width="0.42578125" style="236" customWidth="1"/>
    <col min="11792" max="11798" width="6.42578125" style="236" customWidth="1"/>
    <col min="11799" max="12027" width="11.42578125" style="236"/>
    <col min="12028" max="12028" width="1" style="236" customWidth="1"/>
    <col min="12029" max="12029" width="4.28515625" style="236" customWidth="1"/>
    <col min="12030" max="12030" width="34.7109375" style="236" customWidth="1"/>
    <col min="12031" max="12031" width="0" style="236" hidden="1" customWidth="1"/>
    <col min="12032" max="12032" width="20" style="236" customWidth="1"/>
    <col min="12033" max="12033" width="20.85546875" style="236" customWidth="1"/>
    <col min="12034" max="12034" width="25" style="236" customWidth="1"/>
    <col min="12035" max="12035" width="18.7109375" style="236" customWidth="1"/>
    <col min="12036" max="12036" width="29.7109375" style="236" customWidth="1"/>
    <col min="12037" max="12037" width="13.42578125" style="236" customWidth="1"/>
    <col min="12038" max="12038" width="13.85546875" style="236" customWidth="1"/>
    <col min="12039" max="12043" width="16.5703125" style="236" customWidth="1"/>
    <col min="12044" max="12044" width="20.5703125" style="236" customWidth="1"/>
    <col min="12045" max="12045" width="21.140625" style="236" customWidth="1"/>
    <col min="12046" max="12046" width="9.5703125" style="236" customWidth="1"/>
    <col min="12047" max="12047" width="0.42578125" style="236" customWidth="1"/>
    <col min="12048" max="12054" width="6.42578125" style="236" customWidth="1"/>
    <col min="12055" max="12283" width="11.42578125" style="236"/>
    <col min="12284" max="12284" width="1" style="236" customWidth="1"/>
    <col min="12285" max="12285" width="4.28515625" style="236" customWidth="1"/>
    <col min="12286" max="12286" width="34.7109375" style="236" customWidth="1"/>
    <col min="12287" max="12287" width="0" style="236" hidden="1" customWidth="1"/>
    <col min="12288" max="12288" width="20" style="236" customWidth="1"/>
    <col min="12289" max="12289" width="20.85546875" style="236" customWidth="1"/>
    <col min="12290" max="12290" width="25" style="236" customWidth="1"/>
    <col min="12291" max="12291" width="18.7109375" style="236" customWidth="1"/>
    <col min="12292" max="12292" width="29.7109375" style="236" customWidth="1"/>
    <col min="12293" max="12293" width="13.42578125" style="236" customWidth="1"/>
    <col min="12294" max="12294" width="13.85546875" style="236" customWidth="1"/>
    <col min="12295" max="12299" width="16.5703125" style="236" customWidth="1"/>
    <col min="12300" max="12300" width="20.5703125" style="236" customWidth="1"/>
    <col min="12301" max="12301" width="21.140625" style="236" customWidth="1"/>
    <col min="12302" max="12302" width="9.5703125" style="236" customWidth="1"/>
    <col min="12303" max="12303" width="0.42578125" style="236" customWidth="1"/>
    <col min="12304" max="12310" width="6.42578125" style="236" customWidth="1"/>
    <col min="12311" max="12539" width="11.42578125" style="236"/>
    <col min="12540" max="12540" width="1" style="236" customWidth="1"/>
    <col min="12541" max="12541" width="4.28515625" style="236" customWidth="1"/>
    <col min="12542" max="12542" width="34.7109375" style="236" customWidth="1"/>
    <col min="12543" max="12543" width="0" style="236" hidden="1" customWidth="1"/>
    <col min="12544" max="12544" width="20" style="236" customWidth="1"/>
    <col min="12545" max="12545" width="20.85546875" style="236" customWidth="1"/>
    <col min="12546" max="12546" width="25" style="236" customWidth="1"/>
    <col min="12547" max="12547" width="18.7109375" style="236" customWidth="1"/>
    <col min="12548" max="12548" width="29.7109375" style="236" customWidth="1"/>
    <col min="12549" max="12549" width="13.42578125" style="236" customWidth="1"/>
    <col min="12550" max="12550" width="13.85546875" style="236" customWidth="1"/>
    <col min="12551" max="12555" width="16.5703125" style="236" customWidth="1"/>
    <col min="12556" max="12556" width="20.5703125" style="236" customWidth="1"/>
    <col min="12557" max="12557" width="21.140625" style="236" customWidth="1"/>
    <col min="12558" max="12558" width="9.5703125" style="236" customWidth="1"/>
    <col min="12559" max="12559" width="0.42578125" style="236" customWidth="1"/>
    <col min="12560" max="12566" width="6.42578125" style="236" customWidth="1"/>
    <col min="12567" max="12795" width="11.42578125" style="236"/>
    <col min="12796" max="12796" width="1" style="236" customWidth="1"/>
    <col min="12797" max="12797" width="4.28515625" style="236" customWidth="1"/>
    <col min="12798" max="12798" width="34.7109375" style="236" customWidth="1"/>
    <col min="12799" max="12799" width="0" style="236" hidden="1" customWidth="1"/>
    <col min="12800" max="12800" width="20" style="236" customWidth="1"/>
    <col min="12801" max="12801" width="20.85546875" style="236" customWidth="1"/>
    <col min="12802" max="12802" width="25" style="236" customWidth="1"/>
    <col min="12803" max="12803" width="18.7109375" style="236" customWidth="1"/>
    <col min="12804" max="12804" width="29.7109375" style="236" customWidth="1"/>
    <col min="12805" max="12805" width="13.42578125" style="236" customWidth="1"/>
    <col min="12806" max="12806" width="13.85546875" style="236" customWidth="1"/>
    <col min="12807" max="12811" width="16.5703125" style="236" customWidth="1"/>
    <col min="12812" max="12812" width="20.5703125" style="236" customWidth="1"/>
    <col min="12813" max="12813" width="21.140625" style="236" customWidth="1"/>
    <col min="12814" max="12814" width="9.5703125" style="236" customWidth="1"/>
    <col min="12815" max="12815" width="0.42578125" style="236" customWidth="1"/>
    <col min="12816" max="12822" width="6.42578125" style="236" customWidth="1"/>
    <col min="12823" max="13051" width="11.42578125" style="236"/>
    <col min="13052" max="13052" width="1" style="236" customWidth="1"/>
    <col min="13053" max="13053" width="4.28515625" style="236" customWidth="1"/>
    <col min="13054" max="13054" width="34.7109375" style="236" customWidth="1"/>
    <col min="13055" max="13055" width="0" style="236" hidden="1" customWidth="1"/>
    <col min="13056" max="13056" width="20" style="236" customWidth="1"/>
    <col min="13057" max="13057" width="20.85546875" style="236" customWidth="1"/>
    <col min="13058" max="13058" width="25" style="236" customWidth="1"/>
    <col min="13059" max="13059" width="18.7109375" style="236" customWidth="1"/>
    <col min="13060" max="13060" width="29.7109375" style="236" customWidth="1"/>
    <col min="13061" max="13061" width="13.42578125" style="236" customWidth="1"/>
    <col min="13062" max="13062" width="13.85546875" style="236" customWidth="1"/>
    <col min="13063" max="13067" width="16.5703125" style="236" customWidth="1"/>
    <col min="13068" max="13068" width="20.5703125" style="236" customWidth="1"/>
    <col min="13069" max="13069" width="21.140625" style="236" customWidth="1"/>
    <col min="13070" max="13070" width="9.5703125" style="236" customWidth="1"/>
    <col min="13071" max="13071" width="0.42578125" style="236" customWidth="1"/>
    <col min="13072" max="13078" width="6.42578125" style="236" customWidth="1"/>
    <col min="13079" max="13307" width="11.42578125" style="236"/>
    <col min="13308" max="13308" width="1" style="236" customWidth="1"/>
    <col min="13309" max="13309" width="4.28515625" style="236" customWidth="1"/>
    <col min="13310" max="13310" width="34.7109375" style="236" customWidth="1"/>
    <col min="13311" max="13311" width="0" style="236" hidden="1" customWidth="1"/>
    <col min="13312" max="13312" width="20" style="236" customWidth="1"/>
    <col min="13313" max="13313" width="20.85546875" style="236" customWidth="1"/>
    <col min="13314" max="13314" width="25" style="236" customWidth="1"/>
    <col min="13315" max="13315" width="18.7109375" style="236" customWidth="1"/>
    <col min="13316" max="13316" width="29.7109375" style="236" customWidth="1"/>
    <col min="13317" max="13317" width="13.42578125" style="236" customWidth="1"/>
    <col min="13318" max="13318" width="13.85546875" style="236" customWidth="1"/>
    <col min="13319" max="13323" width="16.5703125" style="236" customWidth="1"/>
    <col min="13324" max="13324" width="20.5703125" style="236" customWidth="1"/>
    <col min="13325" max="13325" width="21.140625" style="236" customWidth="1"/>
    <col min="13326" max="13326" width="9.5703125" style="236" customWidth="1"/>
    <col min="13327" max="13327" width="0.42578125" style="236" customWidth="1"/>
    <col min="13328" max="13334" width="6.42578125" style="236" customWidth="1"/>
    <col min="13335" max="13563" width="11.42578125" style="236"/>
    <col min="13564" max="13564" width="1" style="236" customWidth="1"/>
    <col min="13565" max="13565" width="4.28515625" style="236" customWidth="1"/>
    <col min="13566" max="13566" width="34.7109375" style="236" customWidth="1"/>
    <col min="13567" max="13567" width="0" style="236" hidden="1" customWidth="1"/>
    <col min="13568" max="13568" width="20" style="236" customWidth="1"/>
    <col min="13569" max="13569" width="20.85546875" style="236" customWidth="1"/>
    <col min="13570" max="13570" width="25" style="236" customWidth="1"/>
    <col min="13571" max="13571" width="18.7109375" style="236" customWidth="1"/>
    <col min="13572" max="13572" width="29.7109375" style="236" customWidth="1"/>
    <col min="13573" max="13573" width="13.42578125" style="236" customWidth="1"/>
    <col min="13574" max="13574" width="13.85546875" style="236" customWidth="1"/>
    <col min="13575" max="13579" width="16.5703125" style="236" customWidth="1"/>
    <col min="13580" max="13580" width="20.5703125" style="236" customWidth="1"/>
    <col min="13581" max="13581" width="21.140625" style="236" customWidth="1"/>
    <col min="13582" max="13582" width="9.5703125" style="236" customWidth="1"/>
    <col min="13583" max="13583" width="0.42578125" style="236" customWidth="1"/>
    <col min="13584" max="13590" width="6.42578125" style="236" customWidth="1"/>
    <col min="13591" max="13819" width="11.42578125" style="236"/>
    <col min="13820" max="13820" width="1" style="236" customWidth="1"/>
    <col min="13821" max="13821" width="4.28515625" style="236" customWidth="1"/>
    <col min="13822" max="13822" width="34.7109375" style="236" customWidth="1"/>
    <col min="13823" max="13823" width="0" style="236" hidden="1" customWidth="1"/>
    <col min="13824" max="13824" width="20" style="236" customWidth="1"/>
    <col min="13825" max="13825" width="20.85546875" style="236" customWidth="1"/>
    <col min="13826" max="13826" width="25" style="236" customWidth="1"/>
    <col min="13827" max="13827" width="18.7109375" style="236" customWidth="1"/>
    <col min="13828" max="13828" width="29.7109375" style="236" customWidth="1"/>
    <col min="13829" max="13829" width="13.42578125" style="236" customWidth="1"/>
    <col min="13830" max="13830" width="13.85546875" style="236" customWidth="1"/>
    <col min="13831" max="13835" width="16.5703125" style="236" customWidth="1"/>
    <col min="13836" max="13836" width="20.5703125" style="236" customWidth="1"/>
    <col min="13837" max="13837" width="21.140625" style="236" customWidth="1"/>
    <col min="13838" max="13838" width="9.5703125" style="236" customWidth="1"/>
    <col min="13839" max="13839" width="0.42578125" style="236" customWidth="1"/>
    <col min="13840" max="13846" width="6.42578125" style="236" customWidth="1"/>
    <col min="13847" max="14075" width="11.42578125" style="236"/>
    <col min="14076" max="14076" width="1" style="236" customWidth="1"/>
    <col min="14077" max="14077" width="4.28515625" style="236" customWidth="1"/>
    <col min="14078" max="14078" width="34.7109375" style="236" customWidth="1"/>
    <col min="14079" max="14079" width="0" style="236" hidden="1" customWidth="1"/>
    <col min="14080" max="14080" width="20" style="236" customWidth="1"/>
    <col min="14081" max="14081" width="20.85546875" style="236" customWidth="1"/>
    <col min="14082" max="14082" width="25" style="236" customWidth="1"/>
    <col min="14083" max="14083" width="18.7109375" style="236" customWidth="1"/>
    <col min="14084" max="14084" width="29.7109375" style="236" customWidth="1"/>
    <col min="14085" max="14085" width="13.42578125" style="236" customWidth="1"/>
    <col min="14086" max="14086" width="13.85546875" style="236" customWidth="1"/>
    <col min="14087" max="14091" width="16.5703125" style="236" customWidth="1"/>
    <col min="14092" max="14092" width="20.5703125" style="236" customWidth="1"/>
    <col min="14093" max="14093" width="21.140625" style="236" customWidth="1"/>
    <col min="14094" max="14094" width="9.5703125" style="236" customWidth="1"/>
    <col min="14095" max="14095" width="0.42578125" style="236" customWidth="1"/>
    <col min="14096" max="14102" width="6.42578125" style="236" customWidth="1"/>
    <col min="14103" max="14331" width="11.42578125" style="236"/>
    <col min="14332" max="14332" width="1" style="236" customWidth="1"/>
    <col min="14333" max="14333" width="4.28515625" style="236" customWidth="1"/>
    <col min="14334" max="14334" width="34.7109375" style="236" customWidth="1"/>
    <col min="14335" max="14335" width="0" style="236" hidden="1" customWidth="1"/>
    <col min="14336" max="14336" width="20" style="236" customWidth="1"/>
    <col min="14337" max="14337" width="20.85546875" style="236" customWidth="1"/>
    <col min="14338" max="14338" width="25" style="236" customWidth="1"/>
    <col min="14339" max="14339" width="18.7109375" style="236" customWidth="1"/>
    <col min="14340" max="14340" width="29.7109375" style="236" customWidth="1"/>
    <col min="14341" max="14341" width="13.42578125" style="236" customWidth="1"/>
    <col min="14342" max="14342" width="13.85546875" style="236" customWidth="1"/>
    <col min="14343" max="14347" width="16.5703125" style="236" customWidth="1"/>
    <col min="14348" max="14348" width="20.5703125" style="236" customWidth="1"/>
    <col min="14349" max="14349" width="21.140625" style="236" customWidth="1"/>
    <col min="14350" max="14350" width="9.5703125" style="236" customWidth="1"/>
    <col min="14351" max="14351" width="0.42578125" style="236" customWidth="1"/>
    <col min="14352" max="14358" width="6.42578125" style="236" customWidth="1"/>
    <col min="14359" max="14587" width="11.42578125" style="236"/>
    <col min="14588" max="14588" width="1" style="236" customWidth="1"/>
    <col min="14589" max="14589" width="4.28515625" style="236" customWidth="1"/>
    <col min="14590" max="14590" width="34.7109375" style="236" customWidth="1"/>
    <col min="14591" max="14591" width="0" style="236" hidden="1" customWidth="1"/>
    <col min="14592" max="14592" width="20" style="236" customWidth="1"/>
    <col min="14593" max="14593" width="20.85546875" style="236" customWidth="1"/>
    <col min="14594" max="14594" width="25" style="236" customWidth="1"/>
    <col min="14595" max="14595" width="18.7109375" style="236" customWidth="1"/>
    <col min="14596" max="14596" width="29.7109375" style="236" customWidth="1"/>
    <col min="14597" max="14597" width="13.42578125" style="236" customWidth="1"/>
    <col min="14598" max="14598" width="13.85546875" style="236" customWidth="1"/>
    <col min="14599" max="14603" width="16.5703125" style="236" customWidth="1"/>
    <col min="14604" max="14604" width="20.5703125" style="236" customWidth="1"/>
    <col min="14605" max="14605" width="21.140625" style="236" customWidth="1"/>
    <col min="14606" max="14606" width="9.5703125" style="236" customWidth="1"/>
    <col min="14607" max="14607" width="0.42578125" style="236" customWidth="1"/>
    <col min="14608" max="14614" width="6.42578125" style="236" customWidth="1"/>
    <col min="14615" max="14843" width="11.42578125" style="236"/>
    <col min="14844" max="14844" width="1" style="236" customWidth="1"/>
    <col min="14845" max="14845" width="4.28515625" style="236" customWidth="1"/>
    <col min="14846" max="14846" width="34.7109375" style="236" customWidth="1"/>
    <col min="14847" max="14847" width="0" style="236" hidden="1" customWidth="1"/>
    <col min="14848" max="14848" width="20" style="236" customWidth="1"/>
    <col min="14849" max="14849" width="20.85546875" style="236" customWidth="1"/>
    <col min="14850" max="14850" width="25" style="236" customWidth="1"/>
    <col min="14851" max="14851" width="18.7109375" style="236" customWidth="1"/>
    <col min="14852" max="14852" width="29.7109375" style="236" customWidth="1"/>
    <col min="14853" max="14853" width="13.42578125" style="236" customWidth="1"/>
    <col min="14854" max="14854" width="13.85546875" style="236" customWidth="1"/>
    <col min="14855" max="14859" width="16.5703125" style="236" customWidth="1"/>
    <col min="14860" max="14860" width="20.5703125" style="236" customWidth="1"/>
    <col min="14861" max="14861" width="21.140625" style="236" customWidth="1"/>
    <col min="14862" max="14862" width="9.5703125" style="236" customWidth="1"/>
    <col min="14863" max="14863" width="0.42578125" style="236" customWidth="1"/>
    <col min="14864" max="14870" width="6.42578125" style="236" customWidth="1"/>
    <col min="14871" max="15099" width="11.42578125" style="236"/>
    <col min="15100" max="15100" width="1" style="236" customWidth="1"/>
    <col min="15101" max="15101" width="4.28515625" style="236" customWidth="1"/>
    <col min="15102" max="15102" width="34.7109375" style="236" customWidth="1"/>
    <col min="15103" max="15103" width="0" style="236" hidden="1" customWidth="1"/>
    <col min="15104" max="15104" width="20" style="236" customWidth="1"/>
    <col min="15105" max="15105" width="20.85546875" style="236" customWidth="1"/>
    <col min="15106" max="15106" width="25" style="236" customWidth="1"/>
    <col min="15107" max="15107" width="18.7109375" style="236" customWidth="1"/>
    <col min="15108" max="15108" width="29.7109375" style="236" customWidth="1"/>
    <col min="15109" max="15109" width="13.42578125" style="236" customWidth="1"/>
    <col min="15110" max="15110" width="13.85546875" style="236" customWidth="1"/>
    <col min="15111" max="15115" width="16.5703125" style="236" customWidth="1"/>
    <col min="15116" max="15116" width="20.5703125" style="236" customWidth="1"/>
    <col min="15117" max="15117" width="21.140625" style="236" customWidth="1"/>
    <col min="15118" max="15118" width="9.5703125" style="236" customWidth="1"/>
    <col min="15119" max="15119" width="0.42578125" style="236" customWidth="1"/>
    <col min="15120" max="15126" width="6.42578125" style="236" customWidth="1"/>
    <col min="15127" max="15355" width="11.42578125" style="236"/>
    <col min="15356" max="15356" width="1" style="236" customWidth="1"/>
    <col min="15357" max="15357" width="4.28515625" style="236" customWidth="1"/>
    <col min="15358" max="15358" width="34.7109375" style="236" customWidth="1"/>
    <col min="15359" max="15359" width="0" style="236" hidden="1" customWidth="1"/>
    <col min="15360" max="15360" width="20" style="236" customWidth="1"/>
    <col min="15361" max="15361" width="20.85546875" style="236" customWidth="1"/>
    <col min="15362" max="15362" width="25" style="236" customWidth="1"/>
    <col min="15363" max="15363" width="18.7109375" style="236" customWidth="1"/>
    <col min="15364" max="15364" width="29.7109375" style="236" customWidth="1"/>
    <col min="15365" max="15365" width="13.42578125" style="236" customWidth="1"/>
    <col min="15366" max="15366" width="13.85546875" style="236" customWidth="1"/>
    <col min="15367" max="15371" width="16.5703125" style="236" customWidth="1"/>
    <col min="15372" max="15372" width="20.5703125" style="236" customWidth="1"/>
    <col min="15373" max="15373" width="21.140625" style="236" customWidth="1"/>
    <col min="15374" max="15374" width="9.5703125" style="236" customWidth="1"/>
    <col min="15375" max="15375" width="0.42578125" style="236" customWidth="1"/>
    <col min="15376" max="15382" width="6.42578125" style="236" customWidth="1"/>
    <col min="15383" max="15611" width="11.42578125" style="236"/>
    <col min="15612" max="15612" width="1" style="236" customWidth="1"/>
    <col min="15613" max="15613" width="4.28515625" style="236" customWidth="1"/>
    <col min="15614" max="15614" width="34.7109375" style="236" customWidth="1"/>
    <col min="15615" max="15615" width="0" style="236" hidden="1" customWidth="1"/>
    <col min="15616" max="15616" width="20" style="236" customWidth="1"/>
    <col min="15617" max="15617" width="20.85546875" style="236" customWidth="1"/>
    <col min="15618" max="15618" width="25" style="236" customWidth="1"/>
    <col min="15619" max="15619" width="18.7109375" style="236" customWidth="1"/>
    <col min="15620" max="15620" width="29.7109375" style="236" customWidth="1"/>
    <col min="15621" max="15621" width="13.42578125" style="236" customWidth="1"/>
    <col min="15622" max="15622" width="13.85546875" style="236" customWidth="1"/>
    <col min="15623" max="15627" width="16.5703125" style="236" customWidth="1"/>
    <col min="15628" max="15628" width="20.5703125" style="236" customWidth="1"/>
    <col min="15629" max="15629" width="21.140625" style="236" customWidth="1"/>
    <col min="15630" max="15630" width="9.5703125" style="236" customWidth="1"/>
    <col min="15631" max="15631" width="0.42578125" style="236" customWidth="1"/>
    <col min="15632" max="15638" width="6.42578125" style="236" customWidth="1"/>
    <col min="15639" max="15867" width="11.42578125" style="236"/>
    <col min="15868" max="15868" width="1" style="236" customWidth="1"/>
    <col min="15869" max="15869" width="4.28515625" style="236" customWidth="1"/>
    <col min="15870" max="15870" width="34.7109375" style="236" customWidth="1"/>
    <col min="15871" max="15871" width="0" style="236" hidden="1" customWidth="1"/>
    <col min="15872" max="15872" width="20" style="236" customWidth="1"/>
    <col min="15873" max="15873" width="20.85546875" style="236" customWidth="1"/>
    <col min="15874" max="15874" width="25" style="236" customWidth="1"/>
    <col min="15875" max="15875" width="18.7109375" style="236" customWidth="1"/>
    <col min="15876" max="15876" width="29.7109375" style="236" customWidth="1"/>
    <col min="15877" max="15877" width="13.42578125" style="236" customWidth="1"/>
    <col min="15878" max="15878" width="13.85546875" style="236" customWidth="1"/>
    <col min="15879" max="15883" width="16.5703125" style="236" customWidth="1"/>
    <col min="15884" max="15884" width="20.5703125" style="236" customWidth="1"/>
    <col min="15885" max="15885" width="21.140625" style="236" customWidth="1"/>
    <col min="15886" max="15886" width="9.5703125" style="236" customWidth="1"/>
    <col min="15887" max="15887" width="0.42578125" style="236" customWidth="1"/>
    <col min="15888" max="15894" width="6.42578125" style="236" customWidth="1"/>
    <col min="15895" max="16123" width="11.42578125" style="236"/>
    <col min="16124" max="16124" width="1" style="236" customWidth="1"/>
    <col min="16125" max="16125" width="4.28515625" style="236" customWidth="1"/>
    <col min="16126" max="16126" width="34.7109375" style="236" customWidth="1"/>
    <col min="16127" max="16127" width="0" style="236" hidden="1" customWidth="1"/>
    <col min="16128" max="16128" width="20" style="236" customWidth="1"/>
    <col min="16129" max="16129" width="20.85546875" style="236" customWidth="1"/>
    <col min="16130" max="16130" width="25" style="236" customWidth="1"/>
    <col min="16131" max="16131" width="18.7109375" style="236" customWidth="1"/>
    <col min="16132" max="16132" width="29.7109375" style="236" customWidth="1"/>
    <col min="16133" max="16133" width="13.42578125" style="236" customWidth="1"/>
    <col min="16134" max="16134" width="13.85546875" style="236" customWidth="1"/>
    <col min="16135" max="16139" width="16.5703125" style="236" customWidth="1"/>
    <col min="16140" max="16140" width="20.5703125" style="236" customWidth="1"/>
    <col min="16141" max="16141" width="21.140625" style="236" customWidth="1"/>
    <col min="16142" max="16142" width="9.5703125" style="236" customWidth="1"/>
    <col min="16143" max="16143" width="0.42578125" style="236" customWidth="1"/>
    <col min="16144" max="16150" width="6.42578125" style="236" customWidth="1"/>
    <col min="16151" max="16371" width="11.42578125" style="236"/>
    <col min="16372" max="16384" width="11.42578125" style="236" customWidth="1"/>
  </cols>
  <sheetData>
    <row r="1" spans="2:16" ht="18">
      <c r="B1" s="2131" t="s">
        <v>972</v>
      </c>
      <c r="C1" s="2131"/>
      <c r="D1" s="2131"/>
      <c r="E1" s="2131"/>
      <c r="F1" s="2131"/>
      <c r="G1" s="2131"/>
      <c r="H1" s="2131"/>
      <c r="I1" s="2131"/>
      <c r="J1" s="2131"/>
      <c r="K1" s="2131"/>
      <c r="L1" s="2131"/>
      <c r="M1" s="2131"/>
      <c r="N1" s="2131"/>
    </row>
    <row r="4" spans="2:16" ht="26.25">
      <c r="B4" s="1760" t="s">
        <v>0</v>
      </c>
      <c r="C4" s="1761"/>
      <c r="D4" s="1761"/>
      <c r="E4" s="1761"/>
      <c r="F4" s="1761"/>
      <c r="G4" s="1761"/>
      <c r="H4" s="1761"/>
      <c r="I4" s="1761"/>
      <c r="J4" s="1761"/>
      <c r="K4" s="1761"/>
      <c r="L4" s="1761"/>
      <c r="M4" s="1761"/>
      <c r="N4" s="1761"/>
      <c r="O4" s="1761"/>
      <c r="P4" s="1761"/>
    </row>
    <row r="6" spans="2:16" ht="26.25">
      <c r="B6" s="1760" t="s">
        <v>1</v>
      </c>
      <c r="C6" s="1761"/>
      <c r="D6" s="1761"/>
      <c r="E6" s="1761"/>
      <c r="F6" s="1761"/>
      <c r="G6" s="1761"/>
      <c r="H6" s="1761"/>
      <c r="I6" s="1761"/>
      <c r="J6" s="1761"/>
      <c r="K6" s="1761"/>
      <c r="L6" s="1761"/>
      <c r="M6" s="1761"/>
      <c r="N6" s="1761"/>
      <c r="O6" s="1761"/>
      <c r="P6" s="1761"/>
    </row>
    <row r="7" spans="2:16" ht="15.75" thickBot="1"/>
    <row r="8" spans="2:16" ht="21.75" thickBot="1">
      <c r="B8" s="237" t="s">
        <v>2</v>
      </c>
      <c r="C8" s="1762" t="s">
        <v>973</v>
      </c>
      <c r="D8" s="1762"/>
      <c r="E8" s="1762"/>
      <c r="F8" s="1762"/>
      <c r="G8" s="1762"/>
      <c r="H8" s="1762"/>
      <c r="I8" s="1762"/>
      <c r="J8" s="1762"/>
      <c r="K8" s="1762"/>
      <c r="L8" s="1762"/>
      <c r="M8" s="1762"/>
      <c r="N8" s="1763"/>
    </row>
    <row r="9" spans="2:16" ht="16.5" thickBot="1">
      <c r="B9" s="238" t="s">
        <v>4</v>
      </c>
      <c r="C9" s="1762" t="s">
        <v>514</v>
      </c>
      <c r="D9" s="1762"/>
      <c r="E9" s="1762"/>
      <c r="F9" s="1762"/>
      <c r="G9" s="1762"/>
      <c r="H9" s="1762"/>
      <c r="I9" s="1762"/>
      <c r="J9" s="1762"/>
      <c r="K9" s="1762"/>
      <c r="L9" s="1762"/>
      <c r="M9" s="1762"/>
      <c r="N9" s="1763"/>
    </row>
    <row r="10" spans="2:16" ht="16.5" thickBot="1">
      <c r="B10" s="238" t="s">
        <v>6</v>
      </c>
      <c r="C10" s="1762" t="s">
        <v>514</v>
      </c>
      <c r="D10" s="1762"/>
      <c r="E10" s="1762"/>
      <c r="F10" s="1762"/>
      <c r="G10" s="1762"/>
      <c r="H10" s="1762"/>
      <c r="I10" s="1762"/>
      <c r="J10" s="1762"/>
      <c r="K10" s="1762"/>
      <c r="L10" s="1762"/>
      <c r="M10" s="1762"/>
      <c r="N10" s="1763"/>
    </row>
    <row r="11" spans="2:16" ht="16.5" thickBot="1">
      <c r="B11" s="238" t="s">
        <v>7</v>
      </c>
      <c r="C11" s="1762" t="s">
        <v>514</v>
      </c>
      <c r="D11" s="1762"/>
      <c r="E11" s="1762"/>
      <c r="F11" s="1762"/>
      <c r="G11" s="1762"/>
      <c r="H11" s="1762"/>
      <c r="I11" s="1762"/>
      <c r="J11" s="1762"/>
      <c r="K11" s="1762"/>
      <c r="L11" s="1762"/>
      <c r="M11" s="1762"/>
      <c r="N11" s="1763"/>
    </row>
    <row r="12" spans="2:16" ht="16.5" thickBot="1">
      <c r="B12" s="238" t="s">
        <v>238</v>
      </c>
      <c r="C12" s="1514" t="s">
        <v>974</v>
      </c>
      <c r="D12" s="1514"/>
      <c r="E12" s="1515"/>
      <c r="F12" s="239"/>
      <c r="G12" s="239"/>
      <c r="H12" s="239"/>
      <c r="I12" s="239"/>
      <c r="J12" s="239"/>
      <c r="K12" s="239"/>
      <c r="L12" s="239"/>
      <c r="M12" s="239"/>
      <c r="N12" s="240"/>
    </row>
    <row r="13" spans="2:16" ht="16.5" thickBot="1">
      <c r="B13" s="241" t="s">
        <v>8</v>
      </c>
      <c r="C13" s="242">
        <v>41989</v>
      </c>
      <c r="D13" s="243"/>
      <c r="E13" s="243"/>
      <c r="F13" s="243"/>
      <c r="G13" s="243"/>
      <c r="H13" s="243"/>
      <c r="I13" s="243"/>
      <c r="J13" s="243"/>
      <c r="K13" s="243"/>
      <c r="L13" s="243"/>
      <c r="M13" s="243"/>
      <c r="N13" s="244"/>
    </row>
    <row r="14" spans="2:16" ht="15.75">
      <c r="B14" s="245"/>
      <c r="C14" s="246"/>
      <c r="D14" s="247"/>
      <c r="E14" s="247"/>
      <c r="F14" s="247"/>
      <c r="G14" s="247"/>
      <c r="H14" s="247"/>
      <c r="I14" s="248"/>
      <c r="J14" s="248"/>
      <c r="K14" s="248"/>
      <c r="L14" s="248"/>
      <c r="M14" s="248"/>
      <c r="N14" s="247"/>
    </row>
    <row r="15" spans="2:16">
      <c r="I15" s="248"/>
      <c r="J15" s="248"/>
      <c r="K15" s="248"/>
      <c r="L15" s="248"/>
      <c r="M15" s="248"/>
      <c r="N15" s="1289"/>
    </row>
    <row r="16" spans="2:16" ht="45.75" customHeight="1">
      <c r="B16" s="1764" t="s">
        <v>9</v>
      </c>
      <c r="C16" s="1764"/>
      <c r="D16" s="1314" t="s">
        <v>10</v>
      </c>
      <c r="E16" s="1314" t="s">
        <v>11</v>
      </c>
      <c r="F16" s="1314" t="s">
        <v>12</v>
      </c>
      <c r="G16" s="1314" t="s">
        <v>975</v>
      </c>
      <c r="I16" s="250"/>
      <c r="J16" s="250"/>
      <c r="K16" s="250"/>
      <c r="L16" s="250"/>
      <c r="M16" s="250"/>
      <c r="N16" s="1289"/>
    </row>
    <row r="17" spans="1:14">
      <c r="B17" s="1764"/>
      <c r="C17" s="1764"/>
      <c r="D17" s="1314">
        <v>3</v>
      </c>
      <c r="E17" s="251">
        <v>501187440</v>
      </c>
      <c r="F17" s="221">
        <v>240</v>
      </c>
      <c r="G17" s="2132" t="s">
        <v>976</v>
      </c>
      <c r="I17" s="252"/>
      <c r="J17" s="252"/>
      <c r="K17" s="252"/>
      <c r="L17" s="252"/>
      <c r="M17" s="252"/>
      <c r="N17" s="1289"/>
    </row>
    <row r="18" spans="1:14">
      <c r="B18" s="1764"/>
      <c r="C18" s="1764"/>
      <c r="D18" s="1314">
        <v>4</v>
      </c>
      <c r="E18" s="251">
        <v>1394971708</v>
      </c>
      <c r="F18" s="221">
        <v>668</v>
      </c>
      <c r="G18" s="2132"/>
      <c r="I18" s="252"/>
      <c r="J18" s="252"/>
      <c r="K18" s="252"/>
      <c r="L18" s="252"/>
      <c r="M18" s="252"/>
      <c r="N18" s="1289"/>
    </row>
    <row r="19" spans="1:14">
      <c r="B19" s="1764"/>
      <c r="C19" s="1764"/>
      <c r="D19" s="1314">
        <v>8</v>
      </c>
      <c r="E19" s="251">
        <v>2409876274</v>
      </c>
      <c r="F19" s="221">
        <v>1154</v>
      </c>
      <c r="G19" s="2132"/>
      <c r="I19" s="252"/>
      <c r="J19" s="252"/>
      <c r="K19" s="252"/>
      <c r="L19" s="252"/>
      <c r="M19" s="252"/>
      <c r="N19" s="1289"/>
    </row>
    <row r="20" spans="1:14">
      <c r="B20" s="1764"/>
      <c r="C20" s="1764"/>
      <c r="D20" s="1314">
        <v>13</v>
      </c>
      <c r="E20" s="251">
        <v>1869011495</v>
      </c>
      <c r="F20" s="221">
        <v>895</v>
      </c>
      <c r="G20" s="2132"/>
      <c r="I20" s="252"/>
      <c r="J20" s="252"/>
      <c r="K20" s="252"/>
      <c r="L20" s="252"/>
      <c r="M20" s="252"/>
      <c r="N20" s="1289"/>
    </row>
    <row r="21" spans="1:14">
      <c r="B21" s="1764"/>
      <c r="C21" s="1764"/>
      <c r="D21" s="1314">
        <v>14</v>
      </c>
      <c r="E21" s="251">
        <v>835312400</v>
      </c>
      <c r="F21" s="221">
        <v>400</v>
      </c>
      <c r="G21" s="2132"/>
      <c r="I21" s="252"/>
      <c r="J21" s="252"/>
      <c r="K21" s="252"/>
      <c r="L21" s="252"/>
      <c r="M21" s="252"/>
      <c r="N21" s="1289"/>
    </row>
    <row r="22" spans="1:14">
      <c r="B22" s="1764"/>
      <c r="C22" s="1764"/>
      <c r="D22" s="1314">
        <v>20</v>
      </c>
      <c r="E22" s="251">
        <v>835312400</v>
      </c>
      <c r="F22" s="221">
        <v>400</v>
      </c>
      <c r="G22" s="2132"/>
      <c r="I22" s="252"/>
      <c r="J22" s="252"/>
      <c r="K22" s="252"/>
      <c r="L22" s="252"/>
      <c r="M22" s="252"/>
      <c r="N22" s="1289"/>
    </row>
    <row r="23" spans="1:14">
      <c r="B23" s="1764"/>
      <c r="C23" s="1764"/>
      <c r="D23" s="1314">
        <v>21</v>
      </c>
      <c r="E23" s="251">
        <v>1252968600</v>
      </c>
      <c r="F23" s="221">
        <v>600</v>
      </c>
      <c r="G23" s="2132"/>
      <c r="I23" s="252"/>
      <c r="J23" s="252"/>
      <c r="K23" s="252"/>
      <c r="L23" s="252"/>
      <c r="M23" s="252"/>
      <c r="N23" s="1289"/>
    </row>
    <row r="24" spans="1:14">
      <c r="B24" s="1764"/>
      <c r="C24" s="1764"/>
      <c r="D24" s="1314">
        <v>23</v>
      </c>
      <c r="E24" s="251">
        <v>730898350</v>
      </c>
      <c r="F24" s="221">
        <v>350</v>
      </c>
      <c r="G24" s="2132"/>
      <c r="I24" s="252"/>
      <c r="J24" s="252"/>
      <c r="K24" s="252"/>
      <c r="L24" s="252"/>
      <c r="M24" s="252"/>
      <c r="N24" s="1289"/>
    </row>
    <row r="25" spans="1:14">
      <c r="B25" s="1764"/>
      <c r="C25" s="1764"/>
      <c r="D25" s="1314">
        <v>25</v>
      </c>
      <c r="E25" s="251">
        <v>1044140500</v>
      </c>
      <c r="F25" s="221">
        <v>500</v>
      </c>
      <c r="G25" s="2132"/>
      <c r="I25" s="252"/>
      <c r="J25" s="252"/>
      <c r="K25" s="252"/>
      <c r="L25" s="252"/>
      <c r="M25" s="252"/>
      <c r="N25" s="1289"/>
    </row>
    <row r="26" spans="1:14">
      <c r="B26" s="1764"/>
      <c r="C26" s="1764"/>
      <c r="D26" s="1314">
        <v>26</v>
      </c>
      <c r="E26" s="251">
        <v>1670624800</v>
      </c>
      <c r="F26" s="221">
        <v>800</v>
      </c>
      <c r="G26" s="2132"/>
      <c r="I26" s="252"/>
      <c r="J26" s="252"/>
      <c r="K26" s="252"/>
      <c r="L26" s="252"/>
      <c r="M26" s="252"/>
      <c r="N26" s="1289"/>
    </row>
    <row r="27" spans="1:14">
      <c r="B27" s="1764"/>
      <c r="C27" s="1764"/>
      <c r="D27" s="1314">
        <v>28</v>
      </c>
      <c r="E27" s="251">
        <v>2088271000</v>
      </c>
      <c r="F27" s="221">
        <v>1000</v>
      </c>
      <c r="G27" s="2132"/>
      <c r="I27" s="252"/>
      <c r="J27" s="252"/>
      <c r="K27" s="252"/>
      <c r="L27" s="252"/>
      <c r="M27" s="252"/>
      <c r="N27" s="1289"/>
    </row>
    <row r="28" spans="1:14">
      <c r="B28" s="1764"/>
      <c r="C28" s="1764"/>
      <c r="D28" s="1314">
        <v>42</v>
      </c>
      <c r="E28" s="251">
        <v>626484300</v>
      </c>
      <c r="F28" s="221">
        <v>300</v>
      </c>
      <c r="G28" s="2132"/>
      <c r="I28" s="252"/>
      <c r="J28" s="252"/>
      <c r="K28" s="252"/>
      <c r="L28" s="252"/>
      <c r="M28" s="252"/>
      <c r="N28" s="1289"/>
    </row>
    <row r="29" spans="1:14">
      <c r="B29" s="1764"/>
      <c r="C29" s="1764"/>
      <c r="D29" s="1314">
        <v>43</v>
      </c>
      <c r="E29" s="251">
        <v>626484300</v>
      </c>
      <c r="F29" s="221">
        <v>300</v>
      </c>
      <c r="G29" s="2132"/>
      <c r="I29" s="252"/>
      <c r="J29" s="252"/>
      <c r="K29" s="252"/>
      <c r="L29" s="252"/>
      <c r="M29" s="252"/>
      <c r="N29" s="1289"/>
    </row>
    <row r="30" spans="1:14" ht="15.75" thickBot="1">
      <c r="B30" s="1765" t="s">
        <v>13</v>
      </c>
      <c r="C30" s="1766"/>
      <c r="D30" s="1314"/>
      <c r="E30" s="3">
        <f>SUM(E17:E29)</f>
        <v>15885543567</v>
      </c>
      <c r="F30" s="4">
        <f>SUM(F17:F29)</f>
        <v>7607</v>
      </c>
      <c r="G30" s="2132"/>
      <c r="H30" s="253"/>
      <c r="I30" s="248"/>
      <c r="J30" s="248"/>
      <c r="K30" s="248"/>
      <c r="L30" s="248"/>
      <c r="M30" s="248"/>
      <c r="N30" s="254"/>
    </row>
    <row r="31" spans="1:14" ht="45.75" thickBot="1">
      <c r="A31" s="255"/>
      <c r="B31" s="256" t="s">
        <v>14</v>
      </c>
      <c r="C31" s="256" t="s">
        <v>15</v>
      </c>
      <c r="E31" s="250"/>
      <c r="F31" s="250"/>
      <c r="G31" s="250"/>
      <c r="H31" s="250"/>
      <c r="I31" s="257"/>
      <c r="J31" s="257"/>
      <c r="K31" s="257"/>
      <c r="L31" s="257"/>
      <c r="M31" s="257"/>
    </row>
    <row r="32" spans="1:14" ht="15.75" thickBot="1">
      <c r="A32" s="258"/>
      <c r="C32" s="259">
        <f>+F30*0.8</f>
        <v>6085.6</v>
      </c>
      <c r="D32" s="195"/>
      <c r="E32" s="6">
        <f>E30</f>
        <v>15885543567</v>
      </c>
      <c r="F32" s="7"/>
      <c r="G32" s="7"/>
      <c r="H32" s="7"/>
      <c r="I32" s="260"/>
      <c r="J32" s="260"/>
      <c r="K32" s="260"/>
      <c r="L32" s="260"/>
      <c r="M32" s="260"/>
    </row>
    <row r="33" spans="1:14">
      <c r="A33" s="1333"/>
      <c r="C33" s="262"/>
      <c r="D33" s="252"/>
      <c r="E33" s="263"/>
      <c r="F33" s="7"/>
      <c r="G33" s="7"/>
      <c r="H33" s="7"/>
      <c r="I33" s="260"/>
      <c r="J33" s="260"/>
      <c r="K33" s="260"/>
      <c r="L33" s="260"/>
      <c r="M33" s="260"/>
    </row>
    <row r="34" spans="1:14">
      <c r="A34" s="1333"/>
      <c r="C34" s="262"/>
      <c r="D34" s="252"/>
      <c r="E34" s="263"/>
      <c r="F34" s="7"/>
      <c r="G34" s="7"/>
      <c r="H34" s="7"/>
      <c r="I34" s="260"/>
      <c r="J34" s="260"/>
      <c r="K34" s="260"/>
      <c r="L34" s="260"/>
      <c r="M34" s="260"/>
    </row>
    <row r="35" spans="1:14">
      <c r="A35" s="1333"/>
      <c r="B35" s="8" t="s">
        <v>16</v>
      </c>
      <c r="C35"/>
      <c r="D35"/>
      <c r="E35"/>
      <c r="F35"/>
      <c r="G35"/>
      <c r="H35"/>
      <c r="I35" s="248"/>
      <c r="J35" s="248"/>
      <c r="K35" s="248"/>
      <c r="L35" s="248"/>
      <c r="M35" s="248"/>
      <c r="N35" s="1289"/>
    </row>
    <row r="36" spans="1:14">
      <c r="A36" s="1333"/>
      <c r="B36"/>
      <c r="C36"/>
      <c r="D36"/>
      <c r="E36"/>
      <c r="F36"/>
      <c r="G36"/>
      <c r="H36"/>
      <c r="I36" s="248"/>
      <c r="J36" s="248"/>
      <c r="K36" s="248"/>
      <c r="L36" s="248"/>
      <c r="M36" s="248"/>
      <c r="N36" s="1289"/>
    </row>
    <row r="37" spans="1:14">
      <c r="A37" s="1333"/>
      <c r="B37" s="264" t="s">
        <v>17</v>
      </c>
      <c r="C37" s="264" t="s">
        <v>18</v>
      </c>
      <c r="D37" s="264" t="s">
        <v>19</v>
      </c>
      <c r="E37"/>
      <c r="F37"/>
      <c r="G37"/>
      <c r="H37"/>
      <c r="I37" s="248"/>
      <c r="J37" s="248"/>
      <c r="K37" s="248"/>
      <c r="L37" s="248"/>
      <c r="M37" s="248"/>
      <c r="N37" s="1289"/>
    </row>
    <row r="38" spans="1:14">
      <c r="A38" s="1333"/>
      <c r="B38" s="265" t="s">
        <v>20</v>
      </c>
      <c r="C38" s="1271"/>
      <c r="D38" s="1371" t="s">
        <v>21</v>
      </c>
      <c r="E38"/>
      <c r="F38"/>
      <c r="G38"/>
      <c r="H38"/>
      <c r="I38" s="248"/>
      <c r="J38" s="248"/>
      <c r="K38" s="248"/>
      <c r="L38" s="248"/>
      <c r="M38" s="248"/>
      <c r="N38" s="1289"/>
    </row>
    <row r="39" spans="1:14">
      <c r="A39" s="1333"/>
      <c r="B39" s="265" t="s">
        <v>22</v>
      </c>
      <c r="C39" s="1271"/>
      <c r="D39" s="1371" t="s">
        <v>21</v>
      </c>
      <c r="E39"/>
      <c r="F39"/>
      <c r="G39"/>
      <c r="H39"/>
      <c r="I39" s="248"/>
      <c r="J39" s="248"/>
      <c r="K39" s="248"/>
      <c r="L39" s="248"/>
      <c r="M39" s="248"/>
      <c r="N39" s="1289"/>
    </row>
    <row r="40" spans="1:14">
      <c r="A40" s="1333"/>
      <c r="B40" s="265" t="s">
        <v>23</v>
      </c>
      <c r="C40" s="1271"/>
      <c r="D40" s="1371" t="s">
        <v>21</v>
      </c>
      <c r="E40"/>
      <c r="F40"/>
      <c r="G40"/>
      <c r="H40"/>
      <c r="I40" s="248"/>
      <c r="J40" s="248"/>
      <c r="K40" s="248"/>
      <c r="L40" s="248"/>
      <c r="M40" s="248"/>
      <c r="N40" s="1289"/>
    </row>
    <row r="41" spans="1:14">
      <c r="A41" s="1333"/>
      <c r="B41" s="265" t="s">
        <v>24</v>
      </c>
      <c r="C41" s="1271"/>
      <c r="D41" s="1371" t="s">
        <v>21</v>
      </c>
      <c r="E41"/>
      <c r="F41"/>
      <c r="G41"/>
      <c r="H41"/>
      <c r="I41" s="248"/>
      <c r="J41" s="248"/>
      <c r="K41" s="248"/>
      <c r="L41" s="248"/>
      <c r="M41" s="248"/>
      <c r="N41" s="1289"/>
    </row>
    <row r="42" spans="1:14">
      <c r="A42" s="1333"/>
      <c r="B42" s="266" t="s">
        <v>240</v>
      </c>
      <c r="C42" s="267" t="s">
        <v>21</v>
      </c>
      <c r="D42" s="1330"/>
      <c r="E42"/>
      <c r="F42"/>
      <c r="G42"/>
      <c r="H42"/>
      <c r="I42" s="248"/>
      <c r="J42" s="248"/>
      <c r="K42" s="248"/>
      <c r="L42" s="248"/>
      <c r="M42" s="248"/>
      <c r="N42" s="1289"/>
    </row>
    <row r="43" spans="1:14">
      <c r="A43" s="1333"/>
      <c r="B43"/>
      <c r="C43"/>
      <c r="D43"/>
      <c r="E43"/>
      <c r="F43"/>
      <c r="G43"/>
      <c r="H43"/>
      <c r="I43" s="248"/>
      <c r="J43" s="248"/>
      <c r="K43" s="248"/>
      <c r="L43" s="248"/>
      <c r="M43" s="248"/>
      <c r="N43" s="1289"/>
    </row>
    <row r="44" spans="1:14">
      <c r="A44" s="1333"/>
      <c r="B44" s="8" t="s">
        <v>26</v>
      </c>
      <c r="C44"/>
      <c r="D44"/>
      <c r="E44"/>
      <c r="F44"/>
      <c r="G44"/>
      <c r="H44"/>
      <c r="I44" s="248"/>
      <c r="J44" s="248"/>
      <c r="K44" s="248"/>
      <c r="L44" s="248"/>
      <c r="M44" s="248"/>
      <c r="N44" s="1289"/>
    </row>
    <row r="45" spans="1:14">
      <c r="A45" s="1333"/>
      <c r="B45"/>
      <c r="C45"/>
      <c r="D45"/>
      <c r="E45"/>
      <c r="F45"/>
      <c r="G45"/>
      <c r="H45"/>
      <c r="I45" s="248"/>
      <c r="J45" s="248"/>
      <c r="K45" s="248"/>
      <c r="L45" s="248"/>
      <c r="M45" s="248"/>
      <c r="N45" s="1289"/>
    </row>
    <row r="46" spans="1:14">
      <c r="A46" s="1333"/>
      <c r="B46"/>
      <c r="C46"/>
      <c r="D46"/>
      <c r="E46"/>
      <c r="F46"/>
      <c r="G46"/>
      <c r="H46"/>
      <c r="I46" s="248"/>
      <c r="J46" s="248"/>
      <c r="K46" s="248"/>
      <c r="L46" s="248"/>
      <c r="M46" s="248"/>
      <c r="N46" s="1289"/>
    </row>
    <row r="47" spans="1:14">
      <c r="A47" s="1333"/>
      <c r="B47" s="264" t="s">
        <v>17</v>
      </c>
      <c r="C47" s="264" t="s">
        <v>27</v>
      </c>
      <c r="D47" s="1283" t="s">
        <v>28</v>
      </c>
      <c r="E47" s="1283" t="s">
        <v>29</v>
      </c>
      <c r="F47"/>
      <c r="G47"/>
      <c r="H47"/>
      <c r="I47" s="248"/>
      <c r="J47" s="248"/>
      <c r="K47" s="248"/>
      <c r="L47" s="248"/>
      <c r="M47" s="248"/>
      <c r="N47" s="1289"/>
    </row>
    <row r="48" spans="1:14" ht="65.25" customHeight="1">
      <c r="A48" s="1333"/>
      <c r="B48" s="269" t="s">
        <v>30</v>
      </c>
      <c r="C48" s="270">
        <v>40</v>
      </c>
      <c r="D48" s="1271">
        <v>0</v>
      </c>
      <c r="E48" s="1560">
        <f>+D48+D49</f>
        <v>0</v>
      </c>
      <c r="F48"/>
      <c r="G48"/>
      <c r="H48"/>
      <c r="I48" s="248"/>
      <c r="J48" s="248"/>
      <c r="K48" s="248"/>
      <c r="L48" s="248"/>
      <c r="M48" s="248"/>
      <c r="N48" s="1289"/>
    </row>
    <row r="49" spans="1:26" ht="82.5" customHeight="1">
      <c r="A49" s="1333"/>
      <c r="B49" s="269" t="s">
        <v>31</v>
      </c>
      <c r="C49" s="270">
        <v>60</v>
      </c>
      <c r="D49" s="1271">
        <f>+F142</f>
        <v>0</v>
      </c>
      <c r="E49" s="1562"/>
      <c r="F49"/>
      <c r="G49"/>
      <c r="H49"/>
      <c r="I49" s="248"/>
      <c r="J49" s="248"/>
      <c r="K49" s="248"/>
      <c r="L49" s="248"/>
      <c r="M49" s="248"/>
      <c r="N49" s="1289"/>
    </row>
    <row r="50" spans="1:26">
      <c r="A50" s="1333"/>
      <c r="C50" s="262"/>
      <c r="D50" s="252"/>
      <c r="E50" s="263"/>
      <c r="F50" s="7"/>
      <c r="G50" s="7"/>
      <c r="H50" s="7"/>
      <c r="I50" s="260"/>
      <c r="J50" s="260"/>
      <c r="K50" s="260"/>
      <c r="L50" s="260"/>
      <c r="M50" s="260"/>
    </row>
    <row r="51" spans="1:26">
      <c r="M51" s="2133"/>
      <c r="N51" s="2133"/>
    </row>
    <row r="52" spans="1:26">
      <c r="B52" s="8" t="s">
        <v>32</v>
      </c>
      <c r="M52" s="10"/>
      <c r="N52" s="10"/>
    </row>
    <row r="53" spans="1:26" ht="15.75" thickBot="1">
      <c r="M53" s="10"/>
      <c r="N53" s="10"/>
    </row>
    <row r="54" spans="1:26" s="248" customFormat="1" ht="109.5" customHeight="1">
      <c r="B54" s="11" t="s">
        <v>33</v>
      </c>
      <c r="C54" s="11" t="s">
        <v>34</v>
      </c>
      <c r="D54" s="11" t="s">
        <v>35</v>
      </c>
      <c r="E54" s="11" t="s">
        <v>36</v>
      </c>
      <c r="F54" s="11" t="s">
        <v>37</v>
      </c>
      <c r="G54" s="11" t="s">
        <v>38</v>
      </c>
      <c r="H54" s="11" t="s">
        <v>39</v>
      </c>
      <c r="I54" s="11" t="s">
        <v>40</v>
      </c>
      <c r="J54" s="11" t="s">
        <v>41</v>
      </c>
      <c r="K54" s="11" t="s">
        <v>42</v>
      </c>
      <c r="L54" s="11" t="s">
        <v>43</v>
      </c>
      <c r="M54" s="12" t="s">
        <v>44</v>
      </c>
      <c r="N54" s="11" t="s">
        <v>45</v>
      </c>
      <c r="O54" s="11" t="s">
        <v>46</v>
      </c>
      <c r="P54" s="13" t="s">
        <v>47</v>
      </c>
      <c r="Q54" s="13" t="s">
        <v>48</v>
      </c>
    </row>
    <row r="55" spans="1:26" s="1263" customFormat="1" ht="197.25" customHeight="1">
      <c r="A55" s="1311">
        <v>1</v>
      </c>
      <c r="B55" s="15" t="s">
        <v>973</v>
      </c>
      <c r="C55" s="15" t="s">
        <v>973</v>
      </c>
      <c r="D55" s="15" t="s">
        <v>977</v>
      </c>
      <c r="E55" s="272" t="s">
        <v>978</v>
      </c>
      <c r="F55" s="273" t="s">
        <v>979</v>
      </c>
      <c r="G55" s="274" t="s">
        <v>51</v>
      </c>
      <c r="H55" s="275">
        <v>41295</v>
      </c>
      <c r="I55" s="275">
        <v>41599</v>
      </c>
      <c r="J55" s="276" t="s">
        <v>19</v>
      </c>
      <c r="K55" s="277">
        <f>(DAYS360(H55,I55)/30)</f>
        <v>10</v>
      </c>
      <c r="L55" s="276"/>
      <c r="M55" s="277">
        <v>150</v>
      </c>
      <c r="N55" s="277" t="s">
        <v>51</v>
      </c>
      <c r="O55" s="278">
        <v>86000000</v>
      </c>
      <c r="P55" s="278">
        <v>49</v>
      </c>
      <c r="Q55" s="1919" t="s">
        <v>980</v>
      </c>
      <c r="R55" s="279"/>
      <c r="S55" s="279"/>
      <c r="T55" s="279"/>
      <c r="U55" s="279"/>
      <c r="V55" s="279"/>
      <c r="W55" s="279"/>
      <c r="X55" s="279"/>
      <c r="Y55" s="279"/>
      <c r="Z55" s="279"/>
    </row>
    <row r="56" spans="1:26" s="1263" customFormat="1" ht="192">
      <c r="A56" s="1311">
        <f>+A55+1</f>
        <v>2</v>
      </c>
      <c r="B56" s="15" t="s">
        <v>973</v>
      </c>
      <c r="C56" s="15" t="s">
        <v>973</v>
      </c>
      <c r="D56" s="15" t="s">
        <v>981</v>
      </c>
      <c r="E56" s="272" t="s">
        <v>982</v>
      </c>
      <c r="F56" s="280" t="s">
        <v>983</v>
      </c>
      <c r="G56" s="274" t="s">
        <v>51</v>
      </c>
      <c r="H56" s="275">
        <v>41047</v>
      </c>
      <c r="I56" s="275">
        <v>41261</v>
      </c>
      <c r="J56" s="276" t="s">
        <v>19</v>
      </c>
      <c r="K56" s="277">
        <f t="shared" ref="K56:K57" si="0">(DAYS360(H56,I56)/30)</f>
        <v>7</v>
      </c>
      <c r="L56" s="276"/>
      <c r="M56" s="277">
        <v>150</v>
      </c>
      <c r="N56" s="277" t="s">
        <v>51</v>
      </c>
      <c r="O56" s="278">
        <v>78000000</v>
      </c>
      <c r="P56" s="278">
        <v>52</v>
      </c>
      <c r="Q56" s="2021"/>
      <c r="R56" s="279"/>
      <c r="S56" s="279"/>
      <c r="T56" s="279"/>
      <c r="U56" s="279"/>
      <c r="V56" s="279"/>
      <c r="W56" s="279"/>
      <c r="X56" s="279"/>
      <c r="Y56" s="279"/>
      <c r="Z56" s="279"/>
    </row>
    <row r="57" spans="1:26" s="1263" customFormat="1" ht="211.5" customHeight="1">
      <c r="A57" s="1311">
        <f t="shared" ref="A57" si="1">+A56+1</f>
        <v>3</v>
      </c>
      <c r="B57" s="15" t="s">
        <v>973</v>
      </c>
      <c r="C57" s="15" t="s">
        <v>973</v>
      </c>
      <c r="D57" s="15" t="s">
        <v>984</v>
      </c>
      <c r="E57" s="272" t="s">
        <v>985</v>
      </c>
      <c r="F57" s="280" t="s">
        <v>986</v>
      </c>
      <c r="G57" s="274" t="s">
        <v>51</v>
      </c>
      <c r="H57" s="275">
        <v>41675</v>
      </c>
      <c r="I57" s="275">
        <v>41917</v>
      </c>
      <c r="J57" s="276" t="s">
        <v>19</v>
      </c>
      <c r="K57" s="277">
        <f t="shared" si="0"/>
        <v>8</v>
      </c>
      <c r="L57" s="276"/>
      <c r="M57" s="277">
        <v>389</v>
      </c>
      <c r="N57" s="277" t="s">
        <v>51</v>
      </c>
      <c r="O57" s="278">
        <v>65000000</v>
      </c>
      <c r="P57" s="278">
        <v>53</v>
      </c>
      <c r="Q57" s="1920"/>
      <c r="R57" s="279"/>
      <c r="S57" s="279"/>
      <c r="T57" s="279"/>
      <c r="U57" s="279"/>
      <c r="V57" s="279"/>
      <c r="W57" s="279"/>
      <c r="X57" s="279"/>
      <c r="Y57" s="279"/>
      <c r="Z57" s="279"/>
    </row>
    <row r="58" spans="1:26" s="1263" customFormat="1">
      <c r="A58" s="1311"/>
      <c r="B58" s="17" t="s">
        <v>29</v>
      </c>
      <c r="C58" s="16"/>
      <c r="D58" s="15"/>
      <c r="E58" s="272"/>
      <c r="F58" s="281"/>
      <c r="G58" s="281"/>
      <c r="H58" s="281"/>
      <c r="I58" s="276"/>
      <c r="J58" s="276"/>
      <c r="K58" s="282">
        <f>SUM(K55:K57)</f>
        <v>25</v>
      </c>
      <c r="L58" s="282">
        <f>SUM(L55:L57)</f>
        <v>0</v>
      </c>
      <c r="M58" s="283">
        <f>SUM(M55:M57)</f>
        <v>689</v>
      </c>
      <c r="N58" s="282">
        <f>SUM(N55:N57)</f>
        <v>0</v>
      </c>
      <c r="O58" s="278"/>
      <c r="P58" s="278"/>
      <c r="Q58" s="18"/>
    </row>
    <row r="59" spans="1:26" s="284" customFormat="1">
      <c r="E59" s="285"/>
    </row>
    <row r="60" spans="1:26" s="284" customFormat="1">
      <c r="B60" s="1587" t="s">
        <v>57</v>
      </c>
      <c r="C60" s="1587" t="s">
        <v>58</v>
      </c>
      <c r="D60" s="1589" t="s">
        <v>59</v>
      </c>
      <c r="E60" s="1589"/>
    </row>
    <row r="61" spans="1:26" s="284" customFormat="1">
      <c r="B61" s="1588"/>
      <c r="C61" s="1588"/>
      <c r="D61" s="1283" t="s">
        <v>60</v>
      </c>
      <c r="E61" s="118" t="s">
        <v>61</v>
      </c>
    </row>
    <row r="62" spans="1:26" s="284" customFormat="1" ht="30.6" customHeight="1">
      <c r="A62" s="284" t="s">
        <v>987</v>
      </c>
      <c r="B62" s="19" t="s">
        <v>62</v>
      </c>
      <c r="C62" s="286">
        <f>+K58</f>
        <v>25</v>
      </c>
      <c r="D62" s="266"/>
      <c r="E62" s="1276" t="s">
        <v>21</v>
      </c>
      <c r="F62" s="287"/>
      <c r="G62" s="287"/>
      <c r="H62" s="287"/>
      <c r="I62" s="287"/>
      <c r="J62" s="287"/>
      <c r="K62" s="287"/>
      <c r="L62" s="287"/>
      <c r="M62" s="287"/>
    </row>
    <row r="63" spans="1:26" s="284" customFormat="1" ht="30" customHeight="1">
      <c r="B63" s="19" t="s">
        <v>64</v>
      </c>
      <c r="C63" s="286">
        <f>+M58</f>
        <v>689</v>
      </c>
      <c r="D63" s="266"/>
      <c r="E63" s="1276" t="s">
        <v>21</v>
      </c>
    </row>
    <row r="64" spans="1:26" s="284" customFormat="1">
      <c r="B64" s="288"/>
      <c r="C64" s="1769"/>
      <c r="D64" s="1769"/>
      <c r="E64" s="1769"/>
      <c r="F64" s="1769"/>
      <c r="G64" s="1769"/>
      <c r="H64" s="1769"/>
      <c r="I64" s="1769"/>
      <c r="J64" s="1769"/>
      <c r="K64" s="1769"/>
      <c r="L64" s="1769"/>
      <c r="M64" s="1769"/>
      <c r="N64" s="1769"/>
    </row>
    <row r="65" spans="2:19" ht="15.75" thickBot="1"/>
    <row r="66" spans="2:19" ht="27" thickBot="1">
      <c r="B66" s="1770" t="s">
        <v>65</v>
      </c>
      <c r="C66" s="1770"/>
      <c r="D66" s="1770"/>
      <c r="E66" s="1770"/>
      <c r="F66" s="1770"/>
      <c r="G66" s="1770"/>
      <c r="H66" s="1770"/>
      <c r="I66" s="1770"/>
      <c r="J66" s="1770"/>
      <c r="K66" s="1770"/>
      <c r="L66" s="1770"/>
      <c r="M66" s="1770"/>
      <c r="N66" s="1770"/>
    </row>
    <row r="69" spans="2:19" ht="109.5" customHeight="1">
      <c r="B69" s="1309" t="s">
        <v>66</v>
      </c>
      <c r="C69" s="22" t="s">
        <v>67</v>
      </c>
      <c r="D69" s="22" t="s">
        <v>68</v>
      </c>
      <c r="E69" s="22" t="s">
        <v>69</v>
      </c>
      <c r="F69" s="22" t="s">
        <v>70</v>
      </c>
      <c r="G69" s="22" t="s">
        <v>71</v>
      </c>
      <c r="H69" s="22" t="s">
        <v>72</v>
      </c>
      <c r="I69" s="22" t="s">
        <v>73</v>
      </c>
      <c r="J69" s="22" t="s">
        <v>74</v>
      </c>
      <c r="K69" s="22" t="s">
        <v>75</v>
      </c>
      <c r="L69" s="22" t="s">
        <v>76</v>
      </c>
      <c r="M69" s="23" t="s">
        <v>77</v>
      </c>
      <c r="N69" s="23" t="s">
        <v>78</v>
      </c>
      <c r="O69" s="1522" t="s">
        <v>79</v>
      </c>
      <c r="P69" s="1523"/>
      <c r="Q69" s="22" t="s">
        <v>80</v>
      </c>
    </row>
    <row r="70" spans="2:19">
      <c r="B70" s="1328" t="s">
        <v>988</v>
      </c>
      <c r="C70" s="1328" t="s">
        <v>989</v>
      </c>
      <c r="D70" s="1328" t="s">
        <v>990</v>
      </c>
      <c r="E70" s="1328"/>
      <c r="F70" s="1328"/>
      <c r="G70" s="1328"/>
      <c r="H70" s="1328"/>
      <c r="I70" s="1328" t="s">
        <v>19</v>
      </c>
      <c r="J70" s="1328"/>
      <c r="K70" s="1369"/>
      <c r="L70" s="1369"/>
      <c r="M70" s="1369"/>
      <c r="N70" s="1369"/>
      <c r="O70" s="2134" t="s">
        <v>991</v>
      </c>
      <c r="P70" s="2135"/>
      <c r="Q70" s="1276" t="s">
        <v>19</v>
      </c>
    </row>
    <row r="71" spans="2:19">
      <c r="B71" s="236" t="s">
        <v>84</v>
      </c>
    </row>
    <row r="72" spans="2:19">
      <c r="B72" s="236" t="s">
        <v>85</v>
      </c>
    </row>
    <row r="73" spans="2:19">
      <c r="B73" s="236" t="s">
        <v>86</v>
      </c>
    </row>
    <row r="75" spans="2:19" ht="15.75" thickBot="1"/>
    <row r="76" spans="2:19" ht="27" thickBot="1">
      <c r="B76" s="1771" t="s">
        <v>87</v>
      </c>
      <c r="C76" s="1772"/>
      <c r="D76" s="1772"/>
      <c r="E76" s="1772"/>
      <c r="F76" s="1772"/>
      <c r="G76" s="1772"/>
      <c r="H76" s="1772"/>
      <c r="I76" s="1772"/>
      <c r="J76" s="1772"/>
      <c r="K76" s="1772"/>
      <c r="L76" s="1772"/>
      <c r="M76" s="1772"/>
      <c r="N76" s="1773"/>
    </row>
    <row r="79" spans="2:19" ht="76.5" customHeight="1">
      <c r="B79" s="13" t="s">
        <v>88</v>
      </c>
      <c r="C79" s="13" t="s">
        <v>89</v>
      </c>
      <c r="D79" s="13" t="s">
        <v>90</v>
      </c>
      <c r="E79" s="13" t="s">
        <v>91</v>
      </c>
      <c r="F79" s="13" t="s">
        <v>92</v>
      </c>
      <c r="G79" s="13" t="s">
        <v>93</v>
      </c>
      <c r="H79" s="13" t="s">
        <v>94</v>
      </c>
      <c r="I79" s="13" t="s">
        <v>95</v>
      </c>
      <c r="J79" s="1840" t="s">
        <v>164</v>
      </c>
      <c r="K79" s="2136"/>
      <c r="L79" s="1841"/>
      <c r="M79" s="13" t="s">
        <v>97</v>
      </c>
      <c r="N79" s="13" t="s">
        <v>992</v>
      </c>
      <c r="O79" s="13" t="s">
        <v>993</v>
      </c>
      <c r="P79" s="1840" t="s">
        <v>79</v>
      </c>
      <c r="Q79" s="1841"/>
      <c r="R79" s="1840" t="s">
        <v>994</v>
      </c>
      <c r="S79" s="1841"/>
    </row>
    <row r="80" spans="2:19" ht="44.25" customHeight="1">
      <c r="B80" s="199"/>
      <c r="C80" s="199"/>
      <c r="D80" s="199"/>
      <c r="E80" s="199"/>
      <c r="F80" s="199"/>
      <c r="G80" s="199"/>
      <c r="H80" s="199"/>
      <c r="I80" s="199"/>
      <c r="J80" s="289" t="s">
        <v>165</v>
      </c>
      <c r="K80" s="290" t="s">
        <v>166</v>
      </c>
      <c r="L80" s="291" t="s">
        <v>167</v>
      </c>
      <c r="M80" s="199"/>
      <c r="N80" s="199"/>
      <c r="O80" s="199"/>
      <c r="P80" s="2137"/>
      <c r="Q80" s="2138"/>
      <c r="R80" s="2137"/>
      <c r="S80" s="2138"/>
    </row>
    <row r="81" spans="2:19" ht="129" customHeight="1">
      <c r="B81" s="292" t="s">
        <v>995</v>
      </c>
      <c r="C81" s="1303" t="s">
        <v>929</v>
      </c>
      <c r="D81" s="293" t="s">
        <v>996</v>
      </c>
      <c r="E81" s="294">
        <v>25281900</v>
      </c>
      <c r="F81" s="292" t="s">
        <v>277</v>
      </c>
      <c r="G81" s="292" t="s">
        <v>997</v>
      </c>
      <c r="H81" s="295">
        <v>40894</v>
      </c>
      <c r="I81" s="292" t="s">
        <v>119</v>
      </c>
      <c r="J81" s="292" t="s">
        <v>998</v>
      </c>
      <c r="K81" s="293" t="s">
        <v>999</v>
      </c>
      <c r="L81" s="296"/>
      <c r="M81" s="1270" t="s">
        <v>18</v>
      </c>
      <c r="N81" s="1270" t="s">
        <v>19</v>
      </c>
      <c r="O81" s="1270" t="s">
        <v>19</v>
      </c>
      <c r="P81" s="1572" t="s">
        <v>1000</v>
      </c>
      <c r="Q81" s="1573"/>
      <c r="R81" s="2139" t="s">
        <v>1001</v>
      </c>
      <c r="S81" s="2140"/>
    </row>
    <row r="82" spans="2:19" ht="97.5" customHeight="1">
      <c r="B82" s="217" t="s">
        <v>995</v>
      </c>
      <c r="C82" s="177" t="s">
        <v>929</v>
      </c>
      <c r="D82" s="217" t="s">
        <v>1002</v>
      </c>
      <c r="E82" s="265">
        <v>31537884</v>
      </c>
      <c r="F82" s="217" t="s">
        <v>1003</v>
      </c>
      <c r="G82" s="217" t="s">
        <v>1004</v>
      </c>
      <c r="H82" s="298">
        <v>41159</v>
      </c>
      <c r="I82" s="217" t="s">
        <v>461</v>
      </c>
      <c r="J82" s="217" t="s">
        <v>154</v>
      </c>
      <c r="K82" s="299" t="s">
        <v>1005</v>
      </c>
      <c r="L82" s="266"/>
      <c r="M82" s="1271" t="s">
        <v>18</v>
      </c>
      <c r="N82" s="1271" t="s">
        <v>19</v>
      </c>
      <c r="O82" s="1271" t="s">
        <v>19</v>
      </c>
      <c r="P82" s="1599" t="s">
        <v>1006</v>
      </c>
      <c r="Q82" s="1600"/>
      <c r="R82" s="2139"/>
      <c r="S82" s="2140"/>
    </row>
    <row r="83" spans="2:19" ht="90" customHeight="1">
      <c r="B83" s="217" t="s">
        <v>995</v>
      </c>
      <c r="C83" s="177" t="s">
        <v>929</v>
      </c>
      <c r="D83" s="217" t="s">
        <v>1007</v>
      </c>
      <c r="E83" s="265">
        <v>34605519</v>
      </c>
      <c r="F83" s="217" t="s">
        <v>255</v>
      </c>
      <c r="G83" s="217" t="s">
        <v>1008</v>
      </c>
      <c r="H83" s="298">
        <v>41453</v>
      </c>
      <c r="I83" s="217" t="s">
        <v>461</v>
      </c>
      <c r="J83" s="217" t="s">
        <v>1009</v>
      </c>
      <c r="K83" s="299" t="s">
        <v>1010</v>
      </c>
      <c r="L83" s="266"/>
      <c r="M83" s="1271" t="s">
        <v>18</v>
      </c>
      <c r="N83" s="1271" t="s">
        <v>19</v>
      </c>
      <c r="O83" s="1271" t="s">
        <v>19</v>
      </c>
      <c r="P83" s="1599" t="s">
        <v>1011</v>
      </c>
      <c r="Q83" s="1600"/>
      <c r="R83" s="2139"/>
      <c r="S83" s="2140"/>
    </row>
    <row r="84" spans="2:19" ht="120" customHeight="1">
      <c r="B84" s="217" t="s">
        <v>995</v>
      </c>
      <c r="C84" s="177" t="s">
        <v>929</v>
      </c>
      <c r="D84" s="217" t="s">
        <v>1012</v>
      </c>
      <c r="E84" s="265">
        <v>34770122</v>
      </c>
      <c r="F84" s="217" t="s">
        <v>469</v>
      </c>
      <c r="G84" s="217" t="s">
        <v>1013</v>
      </c>
      <c r="H84" s="298">
        <v>39067</v>
      </c>
      <c r="I84" s="217" t="s">
        <v>461</v>
      </c>
      <c r="J84" s="217" t="s">
        <v>1009</v>
      </c>
      <c r="K84" s="299" t="s">
        <v>1014</v>
      </c>
      <c r="L84" s="266"/>
      <c r="M84" s="1271" t="s">
        <v>18</v>
      </c>
      <c r="N84" s="1271" t="s">
        <v>19</v>
      </c>
      <c r="O84" s="1271" t="s">
        <v>19</v>
      </c>
      <c r="P84" s="1599" t="s">
        <v>1015</v>
      </c>
      <c r="Q84" s="1600"/>
      <c r="R84" s="2139"/>
      <c r="S84" s="2140"/>
    </row>
    <row r="85" spans="2:19" ht="120" customHeight="1">
      <c r="B85" s="217" t="s">
        <v>995</v>
      </c>
      <c r="C85" s="177" t="s">
        <v>929</v>
      </c>
      <c r="D85" s="217" t="s">
        <v>1016</v>
      </c>
      <c r="E85" s="265">
        <v>1061720346</v>
      </c>
      <c r="F85" s="217" t="s">
        <v>811</v>
      </c>
      <c r="G85" s="217" t="s">
        <v>55</v>
      </c>
      <c r="H85" s="298">
        <v>40991</v>
      </c>
      <c r="I85" s="217" t="s">
        <v>461</v>
      </c>
      <c r="J85" s="217" t="s">
        <v>1017</v>
      </c>
      <c r="K85" s="299" t="s">
        <v>1018</v>
      </c>
      <c r="L85" s="266"/>
      <c r="M85" s="1271" t="s">
        <v>18</v>
      </c>
      <c r="N85" s="1271" t="s">
        <v>19</v>
      </c>
      <c r="O85" s="1271" t="s">
        <v>19</v>
      </c>
      <c r="P85" s="1599" t="s">
        <v>1019</v>
      </c>
      <c r="Q85" s="1600"/>
      <c r="R85" s="2139"/>
      <c r="S85" s="2140"/>
    </row>
    <row r="86" spans="2:19" ht="120" customHeight="1">
      <c r="B86" s="217" t="s">
        <v>995</v>
      </c>
      <c r="C86" s="177" t="s">
        <v>929</v>
      </c>
      <c r="D86" s="217" t="s">
        <v>1020</v>
      </c>
      <c r="E86" s="265">
        <v>34372475</v>
      </c>
      <c r="F86" s="217" t="s">
        <v>1021</v>
      </c>
      <c r="G86" s="217" t="s">
        <v>266</v>
      </c>
      <c r="H86" s="298">
        <v>41818</v>
      </c>
      <c r="I86" s="217" t="s">
        <v>461</v>
      </c>
      <c r="J86" s="217" t="s">
        <v>1022</v>
      </c>
      <c r="K86" s="299" t="s">
        <v>1023</v>
      </c>
      <c r="L86" s="266"/>
      <c r="M86" s="1271" t="s">
        <v>18</v>
      </c>
      <c r="N86" s="1271" t="s">
        <v>19</v>
      </c>
      <c r="O86" s="1271" t="s">
        <v>19</v>
      </c>
      <c r="P86" s="1599" t="s">
        <v>1011</v>
      </c>
      <c r="Q86" s="1600"/>
      <c r="R86" s="2139"/>
      <c r="S86" s="2140"/>
    </row>
    <row r="87" spans="2:19" ht="120" customHeight="1">
      <c r="B87" s="217" t="s">
        <v>995</v>
      </c>
      <c r="C87" s="177" t="s">
        <v>929</v>
      </c>
      <c r="D87" s="217" t="s">
        <v>1024</v>
      </c>
      <c r="E87" s="265">
        <v>1061760401</v>
      </c>
      <c r="F87" s="217" t="s">
        <v>780</v>
      </c>
      <c r="G87" s="217" t="s">
        <v>723</v>
      </c>
      <c r="H87" s="298">
        <v>40522</v>
      </c>
      <c r="I87" s="217" t="s">
        <v>461</v>
      </c>
      <c r="J87" s="217" t="s">
        <v>239</v>
      </c>
      <c r="K87" s="299" t="s">
        <v>1025</v>
      </c>
      <c r="L87" s="266"/>
      <c r="M87" s="1271" t="s">
        <v>18</v>
      </c>
      <c r="N87" s="1271" t="s">
        <v>19</v>
      </c>
      <c r="O87" s="1271" t="s">
        <v>19</v>
      </c>
      <c r="P87" s="1599" t="s">
        <v>1026</v>
      </c>
      <c r="Q87" s="1600"/>
      <c r="R87" s="2139"/>
      <c r="S87" s="2140"/>
    </row>
    <row r="88" spans="2:19" ht="120" customHeight="1">
      <c r="B88" s="217" t="s">
        <v>1027</v>
      </c>
      <c r="C88" s="177" t="s">
        <v>929</v>
      </c>
      <c r="D88" s="217" t="s">
        <v>622</v>
      </c>
      <c r="E88" s="265">
        <v>34371034</v>
      </c>
      <c r="F88" s="217" t="s">
        <v>780</v>
      </c>
      <c r="G88" s="217" t="s">
        <v>1028</v>
      </c>
      <c r="H88" s="298">
        <v>39264</v>
      </c>
      <c r="I88" s="217" t="s">
        <v>461</v>
      </c>
      <c r="J88" s="217" t="s">
        <v>552</v>
      </c>
      <c r="K88" s="299" t="s">
        <v>1029</v>
      </c>
      <c r="L88" s="266"/>
      <c r="M88" s="1271" t="s">
        <v>18</v>
      </c>
      <c r="N88" s="1271" t="s">
        <v>19</v>
      </c>
      <c r="O88" s="1271" t="s">
        <v>19</v>
      </c>
      <c r="P88" s="1599" t="s">
        <v>1030</v>
      </c>
      <c r="Q88" s="1600"/>
      <c r="R88" s="2139"/>
      <c r="S88" s="2140"/>
    </row>
    <row r="89" spans="2:19" ht="120" customHeight="1">
      <c r="B89" s="217" t="s">
        <v>1027</v>
      </c>
      <c r="C89" s="177" t="s">
        <v>929</v>
      </c>
      <c r="D89" s="217" t="s">
        <v>1031</v>
      </c>
      <c r="E89" s="265">
        <v>34549424</v>
      </c>
      <c r="F89" s="217" t="s">
        <v>1032</v>
      </c>
      <c r="G89" s="217" t="s">
        <v>1033</v>
      </c>
      <c r="H89" s="298">
        <v>35993</v>
      </c>
      <c r="I89" s="217" t="s">
        <v>1034</v>
      </c>
      <c r="J89" s="217" t="s">
        <v>817</v>
      </c>
      <c r="K89" s="299" t="s">
        <v>1035</v>
      </c>
      <c r="L89" s="266"/>
      <c r="M89" s="1271" t="s">
        <v>18</v>
      </c>
      <c r="N89" s="1271" t="s">
        <v>19</v>
      </c>
      <c r="O89" s="1271" t="s">
        <v>19</v>
      </c>
      <c r="P89" s="1599" t="s">
        <v>1036</v>
      </c>
      <c r="Q89" s="1600"/>
      <c r="R89" s="2139"/>
      <c r="S89" s="2140"/>
    </row>
    <row r="90" spans="2:19" ht="120" customHeight="1">
      <c r="B90" s="217" t="s">
        <v>1027</v>
      </c>
      <c r="C90" s="177" t="s">
        <v>929</v>
      </c>
      <c r="D90" s="217" t="s">
        <v>1037</v>
      </c>
      <c r="E90" s="265">
        <v>25276137</v>
      </c>
      <c r="F90" s="217" t="s">
        <v>1038</v>
      </c>
      <c r="G90" s="217" t="s">
        <v>790</v>
      </c>
      <c r="H90" s="298">
        <v>41631</v>
      </c>
      <c r="I90" s="217" t="s">
        <v>461</v>
      </c>
      <c r="J90" s="217" t="s">
        <v>1039</v>
      </c>
      <c r="K90" s="299" t="s">
        <v>1040</v>
      </c>
      <c r="L90" s="266"/>
      <c r="M90" s="1271" t="s">
        <v>18</v>
      </c>
      <c r="N90" s="1271" t="s">
        <v>19</v>
      </c>
      <c r="O90" s="1271" t="s">
        <v>19</v>
      </c>
      <c r="P90" s="1599" t="s">
        <v>1030</v>
      </c>
      <c r="Q90" s="1600"/>
      <c r="R90" s="2139"/>
      <c r="S90" s="2140"/>
    </row>
    <row r="91" spans="2:19" ht="120" customHeight="1">
      <c r="B91" s="217" t="s">
        <v>1027</v>
      </c>
      <c r="C91" s="177" t="s">
        <v>929</v>
      </c>
      <c r="D91" s="217" t="s">
        <v>1041</v>
      </c>
      <c r="E91" s="265">
        <v>34546505</v>
      </c>
      <c r="F91" s="217" t="s">
        <v>1042</v>
      </c>
      <c r="G91" s="217" t="s">
        <v>1043</v>
      </c>
      <c r="H91" s="298">
        <v>36139</v>
      </c>
      <c r="I91" s="217" t="s">
        <v>461</v>
      </c>
      <c r="J91" s="217" t="s">
        <v>1044</v>
      </c>
      <c r="K91" s="299" t="s">
        <v>1045</v>
      </c>
      <c r="L91" s="266"/>
      <c r="M91" s="1271" t="s">
        <v>18</v>
      </c>
      <c r="N91" s="1271" t="s">
        <v>19</v>
      </c>
      <c r="O91" s="1271" t="s">
        <v>19</v>
      </c>
      <c r="P91" s="1599" t="s">
        <v>1046</v>
      </c>
      <c r="Q91" s="1600"/>
      <c r="R91" s="2139"/>
      <c r="S91" s="2140"/>
    </row>
    <row r="92" spans="2:19" ht="120" customHeight="1">
      <c r="B92" s="217" t="s">
        <v>1027</v>
      </c>
      <c r="C92" s="177" t="s">
        <v>929</v>
      </c>
      <c r="D92" s="217" t="s">
        <v>1047</v>
      </c>
      <c r="E92" s="265">
        <v>1130946904</v>
      </c>
      <c r="F92" s="217" t="s">
        <v>497</v>
      </c>
      <c r="G92" s="217" t="s">
        <v>1048</v>
      </c>
      <c r="H92" s="298">
        <v>41622</v>
      </c>
      <c r="I92" s="217" t="s">
        <v>1049</v>
      </c>
      <c r="J92" s="217" t="s">
        <v>1050</v>
      </c>
      <c r="K92" s="299" t="s">
        <v>1051</v>
      </c>
      <c r="L92" s="266"/>
      <c r="M92" s="1271" t="s">
        <v>18</v>
      </c>
      <c r="N92" s="1271" t="s">
        <v>19</v>
      </c>
      <c r="O92" s="1271" t="s">
        <v>19</v>
      </c>
      <c r="P92" s="1599" t="s">
        <v>1052</v>
      </c>
      <c r="Q92" s="1600"/>
      <c r="R92" s="2139"/>
      <c r="S92" s="2140"/>
    </row>
    <row r="93" spans="2:19" ht="120" customHeight="1">
      <c r="B93" s="217" t="s">
        <v>1027</v>
      </c>
      <c r="C93" s="177" t="s">
        <v>929</v>
      </c>
      <c r="D93" s="217" t="s">
        <v>1053</v>
      </c>
      <c r="E93" s="265">
        <v>34614491</v>
      </c>
      <c r="F93" s="217" t="s">
        <v>1054</v>
      </c>
      <c r="G93" s="217" t="s">
        <v>1055</v>
      </c>
      <c r="H93" s="298">
        <v>38899</v>
      </c>
      <c r="I93" s="217" t="s">
        <v>461</v>
      </c>
      <c r="J93" s="217" t="s">
        <v>1056</v>
      </c>
      <c r="K93" s="299" t="s">
        <v>1057</v>
      </c>
      <c r="L93" s="266"/>
      <c r="M93" s="1271" t="s">
        <v>18</v>
      </c>
      <c r="N93" s="1271" t="s">
        <v>19</v>
      </c>
      <c r="O93" s="1271" t="s">
        <v>19</v>
      </c>
      <c r="P93" s="1599" t="s">
        <v>1011</v>
      </c>
      <c r="Q93" s="1600"/>
      <c r="R93" s="2139"/>
      <c r="S93" s="2140"/>
    </row>
    <row r="94" spans="2:19" ht="141.75" customHeight="1">
      <c r="B94" s="217" t="s">
        <v>1027</v>
      </c>
      <c r="C94" s="177" t="s">
        <v>929</v>
      </c>
      <c r="D94" s="299" t="s">
        <v>1058</v>
      </c>
      <c r="E94" s="265">
        <v>1061724050</v>
      </c>
      <c r="F94" s="217" t="s">
        <v>1059</v>
      </c>
      <c r="G94" s="217" t="s">
        <v>1060</v>
      </c>
      <c r="H94" s="298">
        <v>41915</v>
      </c>
      <c r="I94" s="217" t="s">
        <v>461</v>
      </c>
      <c r="J94" s="217" t="s">
        <v>1061</v>
      </c>
      <c r="K94" s="299" t="s">
        <v>1062</v>
      </c>
      <c r="L94" s="266"/>
      <c r="M94" s="1271" t="s">
        <v>18</v>
      </c>
      <c r="N94" s="1271" t="s">
        <v>19</v>
      </c>
      <c r="O94" s="1271" t="s">
        <v>19</v>
      </c>
      <c r="P94" s="1599" t="s">
        <v>1063</v>
      </c>
      <c r="Q94" s="1600"/>
      <c r="R94" s="2141"/>
      <c r="S94" s="2142"/>
    </row>
    <row r="96" spans="2:19" ht="15.75" thickBot="1"/>
    <row r="97" spans="1:26" ht="27" thickBot="1">
      <c r="B97" s="1771" t="s">
        <v>139</v>
      </c>
      <c r="C97" s="1772"/>
      <c r="D97" s="1772"/>
      <c r="E97" s="1772"/>
      <c r="F97" s="1772"/>
      <c r="G97" s="1772"/>
      <c r="H97" s="1772"/>
      <c r="I97" s="1772"/>
      <c r="J97" s="1772"/>
      <c r="K97" s="1772"/>
      <c r="L97" s="1772"/>
      <c r="M97" s="1772"/>
      <c r="N97" s="1773"/>
    </row>
    <row r="100" spans="1:26" ht="46.15" customHeight="1">
      <c r="B100" s="22" t="s">
        <v>17</v>
      </c>
      <c r="C100" s="22" t="s">
        <v>1064</v>
      </c>
      <c r="D100" s="1522" t="s">
        <v>79</v>
      </c>
      <c r="E100" s="1523"/>
    </row>
    <row r="101" spans="1:26" ht="46.9" customHeight="1">
      <c r="B101" s="217" t="s">
        <v>140</v>
      </c>
      <c r="C101" s="1371" t="s">
        <v>18</v>
      </c>
      <c r="D101" s="2143"/>
      <c r="E101" s="2143"/>
    </row>
    <row r="104" spans="1:26" ht="26.25">
      <c r="B104" s="1760" t="s">
        <v>141</v>
      </c>
      <c r="C104" s="1761"/>
      <c r="D104" s="1761"/>
      <c r="E104" s="1761"/>
      <c r="F104" s="1761"/>
      <c r="G104" s="1761"/>
      <c r="H104" s="1761"/>
      <c r="I104" s="1761"/>
      <c r="J104" s="1761"/>
      <c r="K104" s="1761"/>
      <c r="L104" s="1761"/>
      <c r="M104" s="1761"/>
      <c r="N104" s="1761"/>
      <c r="O104" s="1761"/>
      <c r="P104" s="1761"/>
    </row>
    <row r="106" spans="1:26" ht="15.75" thickBot="1"/>
    <row r="107" spans="1:26" ht="27" thickBot="1">
      <c r="B107" s="1771" t="s">
        <v>142</v>
      </c>
      <c r="C107" s="1772"/>
      <c r="D107" s="1772"/>
      <c r="E107" s="1772"/>
      <c r="F107" s="1772"/>
      <c r="G107" s="1772"/>
      <c r="H107" s="1772"/>
      <c r="I107" s="1772"/>
      <c r="J107" s="1772"/>
      <c r="K107" s="1772"/>
      <c r="L107" s="1772"/>
      <c r="M107" s="1772"/>
      <c r="N107" s="1773"/>
    </row>
    <row r="109" spans="1:26" ht="15.75" thickBot="1">
      <c r="M109" s="10"/>
      <c r="N109" s="10"/>
    </row>
    <row r="110" spans="1:26" s="248" customFormat="1" ht="109.5" customHeight="1">
      <c r="B110" s="11" t="s">
        <v>33</v>
      </c>
      <c r="C110" s="11" t="s">
        <v>34</v>
      </c>
      <c r="D110" s="11" t="s">
        <v>35</v>
      </c>
      <c r="E110" s="11" t="s">
        <v>36</v>
      </c>
      <c r="F110" s="11" t="s">
        <v>37</v>
      </c>
      <c r="G110" s="11" t="s">
        <v>38</v>
      </c>
      <c r="H110" s="11" t="s">
        <v>39</v>
      </c>
      <c r="I110" s="11" t="s">
        <v>40</v>
      </c>
      <c r="J110" s="11" t="s">
        <v>41</v>
      </c>
      <c r="K110" s="11" t="s">
        <v>42</v>
      </c>
      <c r="L110" s="11" t="s">
        <v>43</v>
      </c>
      <c r="M110" s="12" t="s">
        <v>44</v>
      </c>
      <c r="N110" s="11" t="s">
        <v>45</v>
      </c>
      <c r="O110" s="11" t="s">
        <v>46</v>
      </c>
      <c r="P110" s="13" t="s">
        <v>47</v>
      </c>
      <c r="Q110" s="13" t="s">
        <v>48</v>
      </c>
    </row>
    <row r="111" spans="1:26" s="1263" customFormat="1" ht="214.5" customHeight="1">
      <c r="A111" s="1311">
        <v>1</v>
      </c>
      <c r="B111" s="15" t="s">
        <v>973</v>
      </c>
      <c r="C111" s="15" t="s">
        <v>973</v>
      </c>
      <c r="D111" s="15" t="s">
        <v>1065</v>
      </c>
      <c r="E111" s="301" t="s">
        <v>1066</v>
      </c>
      <c r="F111" s="281" t="s">
        <v>1067</v>
      </c>
      <c r="G111" s="274"/>
      <c r="H111" s="302">
        <v>41470</v>
      </c>
      <c r="I111" s="302">
        <v>41623</v>
      </c>
      <c r="J111" s="276" t="s">
        <v>19</v>
      </c>
      <c r="K111" s="277">
        <v>0</v>
      </c>
      <c r="L111" s="277">
        <f>(DAYS360(H111,I111))/30</f>
        <v>5</v>
      </c>
      <c r="M111" s="277">
        <v>270</v>
      </c>
      <c r="N111" s="277">
        <f>+M111*G111</f>
        <v>0</v>
      </c>
      <c r="O111" s="278">
        <v>43800000</v>
      </c>
      <c r="P111" s="278">
        <v>58</v>
      </c>
      <c r="Q111" s="1919" t="s">
        <v>6868</v>
      </c>
      <c r="R111" s="279"/>
      <c r="S111" s="279"/>
      <c r="T111" s="279"/>
      <c r="U111" s="279"/>
      <c r="V111" s="279"/>
      <c r="W111" s="279"/>
      <c r="X111" s="279"/>
      <c r="Y111" s="279"/>
      <c r="Z111" s="279"/>
    </row>
    <row r="112" spans="1:26" s="1263" customFormat="1" ht="216" customHeight="1">
      <c r="A112" s="1311">
        <f>+A111+1</f>
        <v>2</v>
      </c>
      <c r="B112" s="15" t="s">
        <v>973</v>
      </c>
      <c r="C112" s="15" t="s">
        <v>973</v>
      </c>
      <c r="D112" s="15" t="s">
        <v>1068</v>
      </c>
      <c r="E112" s="301" t="s">
        <v>1069</v>
      </c>
      <c r="F112" s="281" t="s">
        <v>1070</v>
      </c>
      <c r="G112" s="281"/>
      <c r="H112" s="275">
        <v>41284</v>
      </c>
      <c r="I112" s="275">
        <v>41465</v>
      </c>
      <c r="J112" s="276" t="s">
        <v>19</v>
      </c>
      <c r="K112" s="277">
        <v>0</v>
      </c>
      <c r="L112" s="277">
        <f t="shared" ref="L112" si="2">(DAYS360(H112,I112))/30</f>
        <v>6</v>
      </c>
      <c r="M112" s="277">
        <v>418</v>
      </c>
      <c r="N112" s="277"/>
      <c r="O112" s="278">
        <v>72500000</v>
      </c>
      <c r="P112" s="278">
        <v>60</v>
      </c>
      <c r="Q112" s="2021"/>
      <c r="R112" s="279"/>
      <c r="S112" s="279"/>
      <c r="T112" s="279"/>
      <c r="U112" s="279"/>
      <c r="V112" s="279"/>
      <c r="W112" s="279"/>
      <c r="X112" s="279"/>
      <c r="Y112" s="279"/>
      <c r="Z112" s="279"/>
    </row>
    <row r="113" spans="1:26" s="1263" customFormat="1" ht="174" customHeight="1">
      <c r="A113" s="1311">
        <f t="shared" ref="A113" si="3">+A112+1</f>
        <v>3</v>
      </c>
      <c r="B113" s="15" t="s">
        <v>973</v>
      </c>
      <c r="C113" s="15" t="s">
        <v>973</v>
      </c>
      <c r="D113" s="15" t="s">
        <v>981</v>
      </c>
      <c r="E113" s="301" t="s">
        <v>1071</v>
      </c>
      <c r="F113" s="281" t="s">
        <v>1072</v>
      </c>
      <c r="G113" s="281"/>
      <c r="H113" s="302">
        <v>41475</v>
      </c>
      <c r="I113" s="302">
        <v>41628</v>
      </c>
      <c r="J113" s="276" t="s">
        <v>19</v>
      </c>
      <c r="K113" s="277">
        <v>0</v>
      </c>
      <c r="L113" s="277">
        <v>0</v>
      </c>
      <c r="M113" s="277">
        <v>378</v>
      </c>
      <c r="N113" s="277"/>
      <c r="O113" s="278">
        <v>75800000</v>
      </c>
      <c r="P113" s="278">
        <v>62</v>
      </c>
      <c r="Q113" s="1920"/>
      <c r="R113" s="279"/>
      <c r="S113" s="279"/>
      <c r="T113" s="279"/>
      <c r="U113" s="279"/>
      <c r="V113" s="279"/>
      <c r="W113" s="279"/>
      <c r="X113" s="279"/>
      <c r="Y113" s="279"/>
      <c r="Z113" s="279"/>
    </row>
    <row r="114" spans="1:26" s="1263" customFormat="1">
      <c r="A114" s="1311"/>
      <c r="B114" s="17" t="s">
        <v>29</v>
      </c>
      <c r="C114" s="16"/>
      <c r="D114" s="15"/>
      <c r="E114" s="303"/>
      <c r="F114" s="281"/>
      <c r="G114" s="281"/>
      <c r="H114" s="281"/>
      <c r="I114" s="276"/>
      <c r="J114" s="276"/>
      <c r="K114" s="282">
        <f>SUM(K111:K113)</f>
        <v>0</v>
      </c>
      <c r="L114" s="282">
        <f>SUM(L111:L113)</f>
        <v>11</v>
      </c>
      <c r="M114" s="283">
        <f>SUM(M111:M113)</f>
        <v>1066</v>
      </c>
      <c r="N114" s="282">
        <f>SUM(N111:N113)</f>
        <v>0</v>
      </c>
      <c r="O114" s="278"/>
      <c r="P114" s="278"/>
      <c r="Q114" s="18"/>
    </row>
    <row r="115" spans="1:26">
      <c r="B115" s="284"/>
      <c r="C115" s="284"/>
      <c r="D115" s="284"/>
      <c r="E115" s="285"/>
      <c r="F115" s="284"/>
      <c r="G115" s="284"/>
      <c r="H115" s="284"/>
      <c r="I115" s="284"/>
      <c r="J115" s="284"/>
      <c r="K115" s="284"/>
      <c r="L115" s="284"/>
      <c r="M115" s="284"/>
      <c r="N115" s="284"/>
      <c r="O115" s="284"/>
      <c r="P115" s="284"/>
    </row>
    <row r="116" spans="1:26" ht="18.75">
      <c r="B116" s="19" t="s">
        <v>156</v>
      </c>
      <c r="C116" s="304">
        <f>+K114</f>
        <v>0</v>
      </c>
      <c r="H116" s="287"/>
      <c r="I116" s="287"/>
      <c r="J116" s="287"/>
      <c r="K116" s="287"/>
      <c r="L116" s="287"/>
      <c r="M116" s="287"/>
      <c r="N116" s="284"/>
      <c r="O116" s="284"/>
      <c r="P116" s="284"/>
    </row>
    <row r="118" spans="1:26" ht="15.75" thickBot="1"/>
    <row r="119" spans="1:26" ht="37.15" customHeight="1" thickBot="1">
      <c r="B119" s="24" t="s">
        <v>157</v>
      </c>
      <c r="C119" s="25" t="s">
        <v>158</v>
      </c>
      <c r="D119" s="24" t="s">
        <v>28</v>
      </c>
      <c r="E119" s="25" t="s">
        <v>159</v>
      </c>
    </row>
    <row r="120" spans="1:26">
      <c r="B120" s="305" t="s">
        <v>160</v>
      </c>
      <c r="C120" s="306">
        <v>20</v>
      </c>
      <c r="D120" s="306">
        <v>0</v>
      </c>
      <c r="E120" s="1781">
        <f>+D120+D121+D122</f>
        <v>0</v>
      </c>
    </row>
    <row r="121" spans="1:26">
      <c r="B121" s="305" t="s">
        <v>161</v>
      </c>
      <c r="C121" s="1369">
        <v>30</v>
      </c>
      <c r="D121" s="1369">
        <v>0</v>
      </c>
      <c r="E121" s="1561"/>
    </row>
    <row r="122" spans="1:26" ht="15.75" thickBot="1">
      <c r="B122" s="305" t="s">
        <v>162</v>
      </c>
      <c r="C122" s="307">
        <v>40</v>
      </c>
      <c r="D122" s="307">
        <v>0</v>
      </c>
      <c r="E122" s="1782"/>
    </row>
    <row r="124" spans="1:26" ht="15.75" thickBot="1"/>
    <row r="125" spans="1:26" ht="27" thickBot="1">
      <c r="B125" s="1771" t="s">
        <v>163</v>
      </c>
      <c r="C125" s="1772"/>
      <c r="D125" s="1772"/>
      <c r="E125" s="1772"/>
      <c r="F125" s="1772"/>
      <c r="G125" s="1772"/>
      <c r="H125" s="1772"/>
      <c r="I125" s="1772"/>
      <c r="J125" s="1772"/>
      <c r="K125" s="1772"/>
      <c r="L125" s="1772"/>
      <c r="M125" s="1772"/>
      <c r="N125" s="1773"/>
    </row>
    <row r="127" spans="1:26" ht="76.5" customHeight="1">
      <c r="B127" s="1309" t="s">
        <v>88</v>
      </c>
      <c r="C127" s="1309" t="s">
        <v>89</v>
      </c>
      <c r="D127" s="1309" t="s">
        <v>90</v>
      </c>
      <c r="E127" s="1309" t="s">
        <v>91</v>
      </c>
      <c r="F127" s="1309" t="s">
        <v>92</v>
      </c>
      <c r="G127" s="1309" t="s">
        <v>93</v>
      </c>
      <c r="H127" s="1309" t="s">
        <v>94</v>
      </c>
      <c r="I127" s="1309" t="s">
        <v>95</v>
      </c>
      <c r="J127" s="1522" t="s">
        <v>164</v>
      </c>
      <c r="K127" s="1529"/>
      <c r="L127" s="1523"/>
      <c r="M127" s="1309" t="s">
        <v>97</v>
      </c>
      <c r="N127" s="1309" t="s">
        <v>992</v>
      </c>
      <c r="O127" s="1309" t="s">
        <v>993</v>
      </c>
      <c r="P127" s="1522" t="s">
        <v>79</v>
      </c>
      <c r="Q127" s="1523"/>
    </row>
    <row r="128" spans="1:26" ht="60.75" customHeight="1">
      <c r="B128" s="308" t="s">
        <v>1073</v>
      </c>
      <c r="C128" s="308"/>
      <c r="D128" s="309"/>
      <c r="E128" s="309"/>
      <c r="F128" s="309"/>
      <c r="G128" s="309"/>
      <c r="H128" s="309"/>
      <c r="I128" s="310"/>
      <c r="J128" s="289" t="s">
        <v>165</v>
      </c>
      <c r="K128" s="290" t="s">
        <v>166</v>
      </c>
      <c r="L128" s="291" t="s">
        <v>167</v>
      </c>
      <c r="M128" s="265"/>
      <c r="N128" s="265"/>
      <c r="O128" s="265"/>
      <c r="P128" s="1568" t="s">
        <v>1074</v>
      </c>
      <c r="Q128" s="1569"/>
    </row>
    <row r="129" spans="2:17" ht="60.75" customHeight="1">
      <c r="B129" s="308" t="s">
        <v>1075</v>
      </c>
      <c r="C129" s="308"/>
      <c r="D129" s="309"/>
      <c r="E129" s="309"/>
      <c r="F129" s="309"/>
      <c r="G129" s="309"/>
      <c r="H129" s="309"/>
      <c r="I129" s="310"/>
      <c r="J129" s="289"/>
      <c r="K129" s="290"/>
      <c r="L129" s="291"/>
      <c r="M129" s="265"/>
      <c r="N129" s="265"/>
      <c r="O129" s="265"/>
      <c r="P129" s="1570"/>
      <c r="Q129" s="1571"/>
    </row>
    <row r="131" spans="2:17" ht="15.75" thickBot="1"/>
    <row r="132" spans="2:17" ht="54" customHeight="1">
      <c r="B132" s="1283" t="s">
        <v>17</v>
      </c>
      <c r="C132" s="1283" t="s">
        <v>157</v>
      </c>
      <c r="D132" s="1309" t="s">
        <v>158</v>
      </c>
      <c r="E132" s="1283" t="s">
        <v>28</v>
      </c>
      <c r="F132" s="25" t="s">
        <v>228</v>
      </c>
      <c r="G132" s="178"/>
    </row>
    <row r="133" spans="2:17" ht="111" customHeight="1">
      <c r="B133" s="1783" t="s">
        <v>229</v>
      </c>
      <c r="C133" s="311" t="s">
        <v>230</v>
      </c>
      <c r="D133" s="1271">
        <v>25</v>
      </c>
      <c r="E133" s="1271">
        <v>0</v>
      </c>
      <c r="F133" s="1541">
        <f>+E133+E134+E135</f>
        <v>0</v>
      </c>
      <c r="G133" s="27"/>
    </row>
    <row r="134" spans="2:17" ht="105" customHeight="1">
      <c r="B134" s="1783"/>
      <c r="C134" s="311" t="s">
        <v>231</v>
      </c>
      <c r="D134" s="1253">
        <v>25</v>
      </c>
      <c r="E134" s="1271">
        <v>0</v>
      </c>
      <c r="F134" s="1542"/>
      <c r="G134" s="27"/>
    </row>
    <row r="135" spans="2:17" ht="63.75" customHeight="1">
      <c r="B135" s="1783"/>
      <c r="C135" s="311" t="s">
        <v>232</v>
      </c>
      <c r="D135" s="1271">
        <v>10</v>
      </c>
      <c r="E135" s="1271">
        <v>0</v>
      </c>
      <c r="F135" s="1543"/>
      <c r="G135" s="27"/>
    </row>
    <row r="136" spans="2:17">
      <c r="C136"/>
    </row>
    <row r="138" spans="2:17">
      <c r="B138" s="8" t="s">
        <v>233</v>
      </c>
    </row>
    <row r="141" spans="2:17">
      <c r="B141" s="264" t="s">
        <v>17</v>
      </c>
      <c r="C141" s="264" t="s">
        <v>27</v>
      </c>
      <c r="D141" s="1283" t="s">
        <v>28</v>
      </c>
      <c r="E141" s="1283" t="s">
        <v>29</v>
      </c>
    </row>
    <row r="142" spans="2:17" ht="61.5" customHeight="1">
      <c r="B142" s="269" t="s">
        <v>1076</v>
      </c>
      <c r="C142" s="270">
        <v>40</v>
      </c>
      <c r="D142" s="1271">
        <f>+E120</f>
        <v>0</v>
      </c>
      <c r="E142" s="1560">
        <f>+D142+D143</f>
        <v>0</v>
      </c>
    </row>
    <row r="143" spans="2:17" ht="83.25" customHeight="1">
      <c r="B143" s="269" t="s">
        <v>1077</v>
      </c>
      <c r="C143" s="270">
        <v>60</v>
      </c>
      <c r="D143" s="1271">
        <f>+F133</f>
        <v>0</v>
      </c>
      <c r="E143" s="1562"/>
    </row>
  </sheetData>
  <mergeCells count="56">
    <mergeCell ref="P128:Q129"/>
    <mergeCell ref="B133:B135"/>
    <mergeCell ref="F133:F135"/>
    <mergeCell ref="E142:E143"/>
    <mergeCell ref="B107:N107"/>
    <mergeCell ref="Q111:Q113"/>
    <mergeCell ref="E120:E122"/>
    <mergeCell ref="B125:N125"/>
    <mergeCell ref="J127:L127"/>
    <mergeCell ref="P127:Q127"/>
    <mergeCell ref="B104:P104"/>
    <mergeCell ref="P87:Q87"/>
    <mergeCell ref="P88:Q88"/>
    <mergeCell ref="P89:Q89"/>
    <mergeCell ref="P90:Q90"/>
    <mergeCell ref="P91:Q91"/>
    <mergeCell ref="P92:Q92"/>
    <mergeCell ref="P93:Q93"/>
    <mergeCell ref="P94:Q94"/>
    <mergeCell ref="B97:N97"/>
    <mergeCell ref="D100:E100"/>
    <mergeCell ref="D101:E101"/>
    <mergeCell ref="R79:S79"/>
    <mergeCell ref="P80:Q80"/>
    <mergeCell ref="R80:S80"/>
    <mergeCell ref="P81:Q81"/>
    <mergeCell ref="R81:S94"/>
    <mergeCell ref="P82:Q82"/>
    <mergeCell ref="P83:Q83"/>
    <mergeCell ref="P84:Q84"/>
    <mergeCell ref="P85:Q85"/>
    <mergeCell ref="P86:Q86"/>
    <mergeCell ref="O69:P69"/>
    <mergeCell ref="O70:P70"/>
    <mergeCell ref="B76:N76"/>
    <mergeCell ref="J79:L79"/>
    <mergeCell ref="P79:Q79"/>
    <mergeCell ref="Q55:Q57"/>
    <mergeCell ref="B60:B61"/>
    <mergeCell ref="C60:C61"/>
    <mergeCell ref="D60:E60"/>
    <mergeCell ref="B66:N66"/>
    <mergeCell ref="C64:N64"/>
    <mergeCell ref="C11:N11"/>
    <mergeCell ref="C12:E12"/>
    <mergeCell ref="B16:C29"/>
    <mergeCell ref="G17:G30"/>
    <mergeCell ref="B30:C30"/>
    <mergeCell ref="E48:E49"/>
    <mergeCell ref="M51:N51"/>
    <mergeCell ref="C10:N10"/>
    <mergeCell ref="B1:N1"/>
    <mergeCell ref="B4:P4"/>
    <mergeCell ref="B6:P6"/>
    <mergeCell ref="C8:N8"/>
    <mergeCell ref="C9:N9"/>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32:WVE50 WLI32:WLI50 WBM32:WBM50 VRQ32:VRQ50 VHU32:VHU50 UXY32:UXY50 UOC32:UOC50 UEG32:UEG50 TUK32:TUK50 TKO32:TKO50 TAS32:TAS50 SQW32:SQW50 SHA32:SHA50 RXE32:RXE50 RNI32:RNI50 RDM32:RDM50 QTQ32:QTQ50 QJU32:QJU50 PZY32:PZY50 PQC32:PQC50 PGG32:PGG50 OWK32:OWK50 OMO32:OMO50 OCS32:OCS50 NSW32:NSW50 NJA32:NJA50 MZE32:MZE50 MPI32:MPI50 MFM32:MFM50 LVQ32:LVQ50 LLU32:LLU50 LBY32:LBY50 KSC32:KSC50 KIG32:KIG50 JYK32:JYK50 JOO32:JOO50 JES32:JES50 IUW32:IUW50 ILA32:ILA50 IBE32:IBE50 HRI32:HRI50 HHM32:HHM50 GXQ32:GXQ50 GNU32:GNU50 GDY32:GDY50 FUC32:FUC50 FKG32:FKG50 FAK32:FAK50 EQO32:EQO50 EGS32:EGS50 DWW32:DWW50 DNA32:DNA50 DDE32:DDE50 CTI32:CTI50 CJM32:CJM50 BZQ32:BZQ50 BPU32:BPU50 BFY32:BFY50 AWC32:AWC50 AMG32:AMG50 ACK32:ACK50 SO32:SO50 IS32:IS50 A32:A50">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32:WVH50 WLL32:WLL50 WBP32:WBP50 VRT32:VRT50 VHX32:VHX50 UYB32:UYB50 UOF32:UOF50 UEJ32:UEJ50 TUN32:TUN50 TKR32:TKR50 TAV32:TAV50 SQZ32:SQZ50 SHD32:SHD50 RXH32:RXH50 RNL32:RNL50 RDP32:RDP50 QTT32:QTT50 QJX32:QJX50 QAB32:QAB50 PQF32:PQF50 PGJ32:PGJ50 OWN32:OWN50 OMR32:OMR50 OCV32:OCV50 NSZ32:NSZ50 NJD32:NJD50 MZH32:MZH50 MPL32:MPL50 MFP32:MFP50 LVT32:LVT50 LLX32:LLX50 LCB32:LCB50 KSF32:KSF50 KIJ32:KIJ50 JYN32:JYN50 JOR32:JOR50 JEV32:JEV50 IUZ32:IUZ50 ILD32:ILD50 IBH32:IBH50 HRL32:HRL50 HHP32:HHP50 GXT32:GXT50 GNX32:GNX50 GEB32:GEB50 FUF32:FUF50 FKJ32:FKJ50 FAN32:FAN50 EQR32:EQR50 EGV32:EGV50 DWZ32:DWZ50 DND32:DND50 DDH32:DDH50 CTL32:CTL50 CJP32:CJP50 BZT32:BZT50 BPX32:BPX50 BGB32:BGB50 AWF32:AWF50 AMJ32:AMJ50 ACN32:ACN50 SR32:SR50 IV32:IV50">
      <formula1>0</formula1>
      <formula2>1</formula2>
    </dataValidation>
  </dataValidations>
  <pageMargins left="0.70866141732283472" right="0.70866141732283472" top="0.74803149606299213" bottom="0.74803149606299213" header="0.31496062992125984" footer="0.31496062992125984"/>
  <pageSetup paperSize="121" scale="45" pageOrder="overThenDown"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110</vt:i4>
      </vt:variant>
      <vt:variant>
        <vt:lpstr>Rangos con nombre</vt:lpstr>
      </vt:variant>
      <vt:variant>
        <vt:i4>2</vt:i4>
      </vt:variant>
    </vt:vector>
  </HeadingPairs>
  <TitlesOfParts>
    <vt:vector size="112" baseType="lpstr">
      <vt:lpstr>P.#1 LICEO COM BORDO Grupo 8</vt:lpstr>
      <vt:lpstr>P.#2 LICEO COM BORDO Grupo 15</vt:lpstr>
      <vt:lpstr>P.#3 LICEO COM BORDO Grupo 26</vt:lpstr>
      <vt:lpstr>P.#4 LICEO COM BORDO Grupo 39</vt:lpstr>
      <vt:lpstr>P.#5 LICEO COMERCIAL BORDO 40</vt:lpstr>
      <vt:lpstr>P.#6 LICEO COMERCIAL BORDO 43</vt:lpstr>
      <vt:lpstr>P.#7 CIADET 20</vt:lpstr>
      <vt:lpstr>P.#7 CIADET 21</vt:lpstr>
      <vt:lpstr>P.#7 CIADET 22</vt:lpstr>
      <vt:lpstr>P.#7 CIADET 24</vt:lpstr>
      <vt:lpstr>P.#7 CIADET 30</vt:lpstr>
      <vt:lpstr>P.#7 CIADET 32</vt:lpstr>
      <vt:lpstr>P.#7 CIADET 43</vt:lpstr>
      <vt:lpstr>P.#9 PROPAL GRUPO 26</vt:lpstr>
      <vt:lpstr>P.#9 PROPAL GRUPO 27</vt:lpstr>
      <vt:lpstr>P.#9 PROPAL GRUPO 31</vt:lpstr>
      <vt:lpstr>P.#9 PROPAL GRUPO 32</vt:lpstr>
      <vt:lpstr>P.#10 GIMNASIO MODERNO GRUP 2</vt:lpstr>
      <vt:lpstr>P.#11 GIMNASIO MODERNO 8</vt:lpstr>
      <vt:lpstr>P.#12 COOMHOGAR GRUPO 22</vt:lpstr>
      <vt:lpstr>P.#12 COOMHOGAR GRUPO 23</vt:lpstr>
      <vt:lpstr>P.#12 COOMHOGAR GRUPO 28</vt:lpstr>
      <vt:lpstr>P.#12 COOMHOGAR GRUPO 31</vt:lpstr>
      <vt:lpstr>P.#13 GIMNASIO MODERNO Grupo 14</vt:lpstr>
      <vt:lpstr>P.#14 GIMNASIO MODERNO Grupo 34</vt:lpstr>
      <vt:lpstr>P.#16 GIMNASIO MODERNO Grupo 15</vt:lpstr>
      <vt:lpstr>P.#17 GIMNASIO MODERNO Grupo 1</vt:lpstr>
      <vt:lpstr>P.#18 GIMNASIO MODERNO Grupo 13</vt:lpstr>
      <vt:lpstr>P.# 19 FUND INTERN Grupo 20</vt:lpstr>
      <vt:lpstr>P.#20 GIMNASIO MODERNO GRUPO 28</vt:lpstr>
      <vt:lpstr>P.#21 ASOCOMSUAREZ GRUPO 29</vt:lpstr>
      <vt:lpstr>P.#21 ASOCOMSUAREZ GRUPO 30</vt:lpstr>
      <vt:lpstr>P.#22 AUTONOMA Grupo 15 </vt:lpstr>
      <vt:lpstr>P.#22 AUTONOMA Grupo 4</vt:lpstr>
      <vt:lpstr>P.#22 AUTONOMA Grupo 34 </vt:lpstr>
      <vt:lpstr>P.#22 AUTONOMA Grupo 5  </vt:lpstr>
      <vt:lpstr>P.#22 AUTONOMA Grupo 3  </vt:lpstr>
      <vt:lpstr>P.#22 AUTONOMA Grupo 16</vt:lpstr>
      <vt:lpstr>P.#22 AUTONOMA Grupo 17</vt:lpstr>
      <vt:lpstr>P.#22 AUTONOMA Grupo 18 </vt:lpstr>
      <vt:lpstr>P.#22 AUTONOMA Grupo 19 </vt:lpstr>
      <vt:lpstr>P.#22 AUTONOMA Grupo 21</vt:lpstr>
      <vt:lpstr>P.#22 AUTONOMA Grupo 23</vt:lpstr>
      <vt:lpstr>P.#22 AUTONOMA Grupo 25 </vt:lpstr>
      <vt:lpstr>P.#22 AUTONOMA Grupo 28 </vt:lpstr>
      <vt:lpstr>P.#22 AUTONOMA Grupo 32 </vt:lpstr>
      <vt:lpstr>P.#22 AUTONOMA Grupo 33 </vt:lpstr>
      <vt:lpstr>P.#22 AUTONOMA Grupo 40 </vt:lpstr>
      <vt:lpstr>P.#22 AUTONOMA Grupo 43</vt:lpstr>
      <vt:lpstr>P.#22 AUTONOMA Grupo 8 </vt:lpstr>
      <vt:lpstr>P.#23 FUND ESPER AMOR Grupo 37</vt:lpstr>
      <vt:lpstr>P.#23 FUND ESPER AMOR Grupo 38</vt:lpstr>
      <vt:lpstr>P.#23 FUND ESPER AMOR Grupo 43</vt:lpstr>
      <vt:lpstr>P.# 24 CORPOCAUCA 20</vt:lpstr>
      <vt:lpstr>P.#24 CORPOCAUCA 21</vt:lpstr>
      <vt:lpstr>P.#24 CORPOCAUCA 23</vt:lpstr>
      <vt:lpstr>P.#24 CORPOCAUCA 25</vt:lpstr>
      <vt:lpstr>P.#24 CORPOCAUCA 26</vt:lpstr>
      <vt:lpstr>P.#24 CORPOCAUCA 28</vt:lpstr>
      <vt:lpstr>P.#24 CORPOCAUCA 30</vt:lpstr>
      <vt:lpstr>P.#24 CORPOCAUCA 32</vt:lpstr>
      <vt:lpstr>P.#24 CORPOCAUCA 33</vt:lpstr>
      <vt:lpstr>P.#24 CORPOCAUCA 34</vt:lpstr>
      <vt:lpstr>P.#25 ASOCAÑA GRUPO 20</vt:lpstr>
      <vt:lpstr>P.#25 ASOCAÑA GRUPO 21</vt:lpstr>
      <vt:lpstr>P.#25 ASOCAÑA GRUPO 23</vt:lpstr>
      <vt:lpstr>P.#25 ASOCAÑA GRUPO 24</vt:lpstr>
      <vt:lpstr>P.#25 ASOCAÑA GRUPO 25</vt:lpstr>
      <vt:lpstr>P.#25 ASOCAÑA GRUPO 26</vt:lpstr>
      <vt:lpstr>P.#25 ASOCAÑA GRUPO 28</vt:lpstr>
      <vt:lpstr>P.#26 FUND AMALAKA Grupo 14</vt:lpstr>
      <vt:lpstr>P.#27 FUNDACION AMALAKA Grupo 3</vt:lpstr>
      <vt:lpstr>P.#28 UT.CAUCA GRUPO 8</vt:lpstr>
      <vt:lpstr>P.#28 UT. CAUCA GRUPO 33</vt:lpstr>
      <vt:lpstr>P.#29 ASIPCOM Grupo 4</vt:lpstr>
      <vt:lpstr>P.#29 ASIPCOM Grupo 5</vt:lpstr>
      <vt:lpstr>P.#29 ASIPCOM Grupo 6</vt:lpstr>
      <vt:lpstr>P.#30 INST.TEC EXC GRUPO 32</vt:lpstr>
      <vt:lpstr>P.#31 UT.SURCAUCA  Grupo 40</vt:lpstr>
      <vt:lpstr>P.#31 UT.SURCAUCA Grupo 42</vt:lpstr>
      <vt:lpstr>P.#32 LLEVANT MARXA GRUPO 11</vt:lpstr>
      <vt:lpstr>P.#33 FUNDASCAMER Grupo 38</vt:lpstr>
      <vt:lpstr>P.#34 FUND DAR AMOR GRUPO 28</vt:lpstr>
      <vt:lpstr>P#35 ITA CHUE FUND Grupo 3  </vt:lpstr>
      <vt:lpstr>P#35 ITA CHUE FUND Grupo 4</vt:lpstr>
      <vt:lpstr>P#35 ITA CHUE FUND Grupo 5</vt:lpstr>
      <vt:lpstr>P#35 ITA CHUE FUND Grupo 6</vt:lpstr>
      <vt:lpstr>P#35 ITA CHUE FUND Grupo 7</vt:lpstr>
      <vt:lpstr>P#35 ITA CHUE FUND Grupo 8</vt:lpstr>
      <vt:lpstr>P#35 ITA CHUE FUND Grupo 28</vt:lpstr>
      <vt:lpstr>P#35 ITA CHUE FUND Grupo 29</vt:lpstr>
      <vt:lpstr>P#35 ITA CHUE FUND Grupo 30</vt:lpstr>
      <vt:lpstr>P#35 ITA CHUE FUND Grupo 35</vt:lpstr>
      <vt:lpstr>P#35 ITA CHUE FUND Grupo 36</vt:lpstr>
      <vt:lpstr>P.#36 FUTURO AMBIENTAL Grupo14 </vt:lpstr>
      <vt:lpstr>P.#37 LLEVANT MARXA GRUPO 9</vt:lpstr>
      <vt:lpstr>P.#37 LLEVANT MARXA GRUPO 10</vt:lpstr>
      <vt:lpstr>P.#37 LLEVANT MARXA GRUPO 12</vt:lpstr>
      <vt:lpstr>P.#39 FUN GESTION SOCIAL DE COL</vt:lpstr>
      <vt:lpstr>P.#40 UT EL TAMBO Grupo 2</vt:lpstr>
      <vt:lpstr>P.#41 CITMA Grupo 04</vt:lpstr>
      <vt:lpstr>P.#41 CITMA Grupo 08</vt:lpstr>
      <vt:lpstr>P.#41 CITMA GRUPO 15</vt:lpstr>
      <vt:lpstr>P.#41 CITMA GRUPO 16</vt:lpstr>
      <vt:lpstr>P.#41 CITMA GRUPO 18</vt:lpstr>
      <vt:lpstr>P.#41 CITMA GRUPO 25</vt:lpstr>
      <vt:lpstr>P.#41 CITMA GRUPO 26</vt:lpstr>
      <vt:lpstr>P.#41 CITMA GRUPO 30</vt:lpstr>
      <vt:lpstr>P.#41 CITMA GRUPO 32</vt:lpstr>
      <vt:lpstr>P.#42 CORPEDUCAPAZVIDA Varios G</vt:lpstr>
      <vt:lpstr>'P.#41 CITMA Grupo 08'!Área_de_impresión</vt:lpstr>
      <vt:lpstr>'P.#41 CITMA GRUPO 15'!Área_de_impresión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Jenny Paola Godoy</cp:lastModifiedBy>
  <dcterms:created xsi:type="dcterms:W3CDTF">2014-12-17T03:27:23Z</dcterms:created>
  <dcterms:modified xsi:type="dcterms:W3CDTF">2014-12-18T23:53:55Z</dcterms:modified>
</cp:coreProperties>
</file>