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berto.Esmeral\Documents\EVALUACION PRIMERA INFANCIA\EVALUACION DEFINITIVA\"/>
    </mc:Choice>
  </mc:AlternateContent>
  <bookViews>
    <workbookView xWindow="120" yWindow="135" windowWidth="15480" windowHeight="6660" tabRatio="598" firstSheet="2" activeTab="2"/>
  </bookViews>
  <sheets>
    <sheet name="JURIDICA" sheetId="9" r:id="rId1"/>
    <sheet name="TECNICA" sheetId="8" r:id="rId2"/>
    <sheet name="INFANCIA SEGURA" sheetId="10" r:id="rId3"/>
    <sheet name="APSEFACOM" sheetId="12" r:id="rId4"/>
    <sheet name="CORAZON PAIS" sheetId="13" r:id="rId5"/>
    <sheet name="CODIMUMAG" sheetId="14" r:id="rId6"/>
    <sheet name="FUNDACION PROYECTO VIDA" sheetId="15" r:id="rId7"/>
    <sheet name="FUNAS" sheetId="16" r:id="rId8"/>
    <sheet name="FUNDACION DON BOSCO" sheetId="17" r:id="rId9"/>
    <sheet name="CONSTRUYENDO FUTURO" sheetId="18" r:id="rId10"/>
    <sheet name="MENORES DEL FUTURO" sheetId="19" r:id="rId11"/>
    <sheet name="UNION TEMPORAL NUTRIENDO" sheetId="20" r:id="rId12"/>
    <sheet name="U. MAGDALENA" sheetId="21" r:id="rId13"/>
    <sheet name="FUNDACION NUEVA ERA" sheetId="22" r:id="rId14"/>
    <sheet name="FUNDACION MANOS UNIDAS" sheetId="23" r:id="rId15"/>
    <sheet name="UNION TEMPORAL CONSTRUYENDO PAI" sheetId="24" r:id="rId16"/>
    <sheet name="CALCULOS" sheetId="11" r:id="rId17"/>
  </sheets>
  <calcPr calcId="152511"/>
</workbook>
</file>

<file path=xl/calcChain.xml><?xml version="1.0" encoding="utf-8"?>
<calcChain xmlns="http://schemas.openxmlformats.org/spreadsheetml/2006/main">
  <c r="H11" i="20" l="1"/>
  <c r="J16" i="22"/>
  <c r="K14" i="22"/>
  <c r="J13" i="22"/>
  <c r="D23" i="20"/>
  <c r="D22" i="20"/>
  <c r="D21" i="20"/>
  <c r="D20" i="20"/>
  <c r="D19" i="24"/>
  <c r="C120" i="11"/>
  <c r="D17" i="24" s="1"/>
  <c r="F120" i="11"/>
  <c r="D20" i="24" s="1"/>
  <c r="E120" i="11"/>
  <c r="D18" i="24" s="1"/>
  <c r="D120" i="11"/>
  <c r="C13" i="24"/>
  <c r="C14" i="24" s="1"/>
  <c r="F110" i="11"/>
  <c r="E110" i="11"/>
  <c r="D110" i="11"/>
  <c r="C110" i="11"/>
  <c r="C112" i="11" s="1"/>
  <c r="C16" i="23"/>
  <c r="C17" i="23" s="1"/>
  <c r="F103" i="11"/>
  <c r="E103" i="11"/>
  <c r="D103" i="11"/>
  <c r="C103" i="11"/>
  <c r="C105" i="11" s="1"/>
  <c r="C16" i="22"/>
  <c r="C17" i="22" s="1"/>
  <c r="F95" i="11"/>
  <c r="E95" i="11"/>
  <c r="D95" i="11"/>
  <c r="C95" i="11"/>
  <c r="C16" i="21"/>
  <c r="C17" i="21" s="1"/>
  <c r="F86" i="11"/>
  <c r="E86" i="11"/>
  <c r="D86" i="11"/>
  <c r="C86" i="11"/>
  <c r="C16" i="20"/>
  <c r="C17" i="20" s="1"/>
  <c r="F74" i="11"/>
  <c r="E74" i="11"/>
  <c r="D74" i="11"/>
  <c r="C74" i="11"/>
  <c r="C76" i="11" s="1"/>
  <c r="C16" i="19"/>
  <c r="C17" i="19" s="1"/>
  <c r="F66" i="11"/>
  <c r="E66" i="11"/>
  <c r="D66" i="11"/>
  <c r="C66" i="11"/>
  <c r="C69" i="11"/>
  <c r="C61" i="11"/>
  <c r="C60" i="11"/>
  <c r="C16" i="18"/>
  <c r="C17" i="18" s="1"/>
  <c r="D23" i="17"/>
  <c r="D22" i="17"/>
  <c r="D21" i="17"/>
  <c r="D20" i="17"/>
  <c r="C53" i="11"/>
  <c r="C52" i="11"/>
  <c r="C16" i="17"/>
  <c r="C17" i="17" s="1"/>
  <c r="D23" i="16"/>
  <c r="D22" i="16"/>
  <c r="D21" i="16"/>
  <c r="D20" i="16"/>
  <c r="C45" i="11"/>
  <c r="C44" i="11"/>
  <c r="C16" i="16"/>
  <c r="C17" i="16" s="1"/>
  <c r="C37" i="11"/>
  <c r="C36" i="11"/>
  <c r="C16" i="15"/>
  <c r="C17" i="15" s="1"/>
  <c r="C30" i="11"/>
  <c r="C29" i="11"/>
  <c r="C16" i="14"/>
  <c r="C17" i="14" s="1"/>
  <c r="C23" i="11"/>
  <c r="C22" i="11"/>
  <c r="C16" i="13"/>
  <c r="C17" i="13" s="1"/>
  <c r="C16" i="11"/>
  <c r="C15" i="11"/>
  <c r="C13" i="12"/>
  <c r="C14" i="12" s="1"/>
  <c r="D18" i="10"/>
  <c r="F5" i="11"/>
  <c r="C9" i="11" s="1"/>
  <c r="E5" i="11"/>
  <c r="D5" i="11"/>
  <c r="C5" i="11"/>
  <c r="C90" i="11" l="1"/>
  <c r="C97" i="11"/>
  <c r="D17" i="10"/>
  <c r="D19" i="10"/>
  <c r="C8" i="11"/>
  <c r="D20" i="10"/>
  <c r="C68" i="11"/>
  <c r="C123" i="11"/>
  <c r="C124" i="11"/>
  <c r="C113" i="11"/>
  <c r="C106" i="11"/>
  <c r="C98" i="11"/>
  <c r="C89" i="11"/>
  <c r="C77" i="11"/>
  <c r="C13" i="10"/>
  <c r="C14" i="10" l="1"/>
  <c r="M113" i="8"/>
  <c r="L113" i="8"/>
  <c r="K113" i="8"/>
  <c r="A106" i="8"/>
  <c r="A107" i="8" s="1"/>
  <c r="A108" i="8" s="1"/>
  <c r="A109" i="8" s="1"/>
  <c r="A110" i="8" s="1"/>
  <c r="A111" i="8" s="1"/>
  <c r="A112" i="8" s="1"/>
  <c r="N105" i="8"/>
  <c r="N113" i="8" s="1"/>
  <c r="N49" i="8"/>
  <c r="N57" i="8" s="1"/>
  <c r="D41" i="8"/>
  <c r="E40" i="8" s="1"/>
  <c r="E24" i="8" l="1"/>
  <c r="E119" i="8" l="1"/>
  <c r="D144" i="8" s="1"/>
  <c r="F134" i="8"/>
  <c r="D145" i="8" s="1"/>
  <c r="E144" i="8" l="1"/>
  <c r="C115" i="8" l="1"/>
  <c r="C24" i="8"/>
  <c r="M57" i="8"/>
  <c r="C62" i="8" s="1"/>
  <c r="L57" i="8"/>
  <c r="K57" i="8"/>
  <c r="C61" i="8" s="1"/>
  <c r="A50" i="8"/>
  <c r="A51" i="8" s="1"/>
  <c r="A52" i="8" s="1"/>
  <c r="A53" i="8" s="1"/>
  <c r="A54" i="8" s="1"/>
  <c r="A55" i="8" s="1"/>
  <c r="A56" i="8" s="1"/>
</calcChain>
</file>

<file path=xl/sharedStrings.xml><?xml version="1.0" encoding="utf-8"?>
<sst xmlns="http://schemas.openxmlformats.org/spreadsheetml/2006/main" count="751" uniqueCount="245">
  <si>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</si>
  <si>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</si>
  <si>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</si>
  <si>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</si>
  <si>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</si>
  <si>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</si>
  <si>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</si>
  <si>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</si>
  <si>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</si>
  <si>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</si>
  <si>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xx/xx/xxxx</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</si>
  <si>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</si>
  <si>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</si>
  <si>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</si>
  <si>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</si>
  <si>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</si>
  <si>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</si>
  <si>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</si>
  <si>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</si>
  <si>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</si>
  <si>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</si>
  <si>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</si>
  <si>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</si>
  <si>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</si>
  <si>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</si>
  <si>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</si>
  <si>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</si>
  <si>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</si>
  <si>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</si>
  <si>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</si>
  <si>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</si>
  <si>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</si>
  <si>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</si>
  <si>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</si>
  <si>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</si>
  <si>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</si>
  <si>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</si>
  <si>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</si>
  <si>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</si>
  <si>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</si>
  <si>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</si>
  <si>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</si>
  <si>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</si>
  <si>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</si>
  <si>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</si>
  <si>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</si>
  <si>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</si>
  <si>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</si>
  <si>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</si>
  <si>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</si>
  <si>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</si>
  <si>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</si>
  <si>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</si>
  <si>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</si>
  <si>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</si>
  <si>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</si>
  <si>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</si>
  <si>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</si>
  <si>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</si>
  <si>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</si>
  <si>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</si>
  <si>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</si>
  <si>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</si>
  <si>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</si>
  <si>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</si>
  <si>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</si>
  <si>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</si>
  <si>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</si>
  <si>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</si>
  <si>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</si>
  <si>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</si>
  <si>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</si>
  <si>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</si>
  <si>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</si>
  <si>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</si>
  <si>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</si>
  <si>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</si>
  <si>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</si>
  <si>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</si>
  <si>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</si>
  <si>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</si>
  <si>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</si>
  <si>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</si>
  <si>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</si>
  <si>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</si>
  <si>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</si>
  <si>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</si>
  <si>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</si>
  <si>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</si>
  <si>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</si>
  <si>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</si>
  <si>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 xml:space="preserve">CON LA CAPACIDAD FINANCIERA </t>
  </si>
  <si>
    <t>PROPONENTE No. 1. xxxxxxxxxxx</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</si>
  <si>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</si>
  <si>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</si>
  <si>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</si>
  <si>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</si>
  <si>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</si>
  <si>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</si>
  <si>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</si>
  <si>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</si>
  <si>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</si>
  <si>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</si>
  <si>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</si>
  <si>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</si>
  <si>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</si>
  <si>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</si>
  <si>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</si>
  <si>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</si>
  <si>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</si>
  <si>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</si>
  <si>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</si>
  <si>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</si>
  <si>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</si>
  <si>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</si>
  <si>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</si>
  <si>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</si>
  <si>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</si>
  <si>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</si>
  <si>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</si>
  <si>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</si>
  <si>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</si>
  <si>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</si>
  <si>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</si>
  <si>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</si>
  <si>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</si>
  <si>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</si>
  <si>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</si>
  <si>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</si>
  <si>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</si>
  <si>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</si>
  <si>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</si>
  <si>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</si>
  <si>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</si>
  <si>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</si>
  <si>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</si>
  <si>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</si>
  <si>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</si>
  <si>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</si>
  <si>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</si>
  <si>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r>
      <t xml:space="preserve">En ______________, a los </t>
    </r>
    <r>
      <rPr>
        <b/>
        <sz val="11"/>
        <color theme="1"/>
        <rFont val="Arial Narrow"/>
        <family val="2"/>
      </rPr>
      <t xml:space="preserve">XXXXX </t>
    </r>
    <r>
      <rPr>
        <sz val="11"/>
        <color theme="1"/>
        <rFont val="Arial Narrow"/>
        <family val="2"/>
      </rPr>
      <t xml:space="preserve">de 2014, en las instalaciones del Instituto Colombiano de Bienestar Familiar –ICBF- de la Regional </t>
    </r>
    <r>
      <rPr>
        <b/>
        <sz val="11"/>
        <color theme="1"/>
        <rFont val="Arial Narrow"/>
        <family val="2"/>
      </rPr>
      <t xml:space="preserve">XXXXX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 __ de 2014, cuyo objeto consiste en</t>
    </r>
    <r>
      <rPr>
        <b/>
        <sz val="11"/>
        <color theme="1"/>
        <rFont val="Arial Narrow"/>
        <family val="2"/>
      </rPr>
      <t>: XXXXXXX</t>
    </r>
  </si>
  <si>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</si>
  <si>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</si>
  <si>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</si>
  <si>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</si>
  <si>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</si>
  <si>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</si>
  <si>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</si>
  <si>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</si>
  <si>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</si>
  <si>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</si>
  <si>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</si>
  <si>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</si>
  <si>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</si>
  <si>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</si>
  <si>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</si>
  <si>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</si>
  <si>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</si>
  <si>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</si>
  <si>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</si>
  <si>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</si>
  <si>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</si>
  <si>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</si>
  <si>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</si>
  <si>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</si>
  <si>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</si>
  <si>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UNION TEMPORAL EN EL CESAR LA PRIMERA INFANCIA SEGURA</t>
  </si>
  <si>
    <t>CORPORACION WAKUZARI</t>
  </si>
  <si>
    <t>ACTIVIO CORRIENTE</t>
  </si>
  <si>
    <t>PASIVO CORRIENTE</t>
  </si>
  <si>
    <t>ACTIVO TOTAL</t>
  </si>
  <si>
    <t>FUNDACION KABALA</t>
  </si>
  <si>
    <t>ASOCIACION  DE MANIPULADORES</t>
  </si>
  <si>
    <t>LIQUIDEZ</t>
  </si>
  <si>
    <t>ENDEUDAMIENTO</t>
  </si>
  <si>
    <t>EL PROPONENTE CUMPLE ___X___ NO CUMPLE _______</t>
  </si>
  <si>
    <t>NIT</t>
  </si>
  <si>
    <t>900068308-0</t>
  </si>
  <si>
    <t>824006175-7</t>
  </si>
  <si>
    <t>824005145-1</t>
  </si>
  <si>
    <t>ASOCIACION DE PROFESIONALES EN PROGRAMAS DE PROMOCION Y PREVENCION PARA LA SALUD LA EDUCACION LA FAMILIA Y LA COMUNIDAD APSEFACOM</t>
  </si>
  <si>
    <t>824002390-6</t>
  </si>
  <si>
    <t>APSEFACOM</t>
  </si>
  <si>
    <t>CORPORACION CORAZON PAIS</t>
  </si>
  <si>
    <t>824003522-6</t>
  </si>
  <si>
    <t>824005145-1    824006175-7    900068308-0</t>
  </si>
  <si>
    <t>CORPORACION PARA EL DESARROLLO E INTEGRACION DE LOS MUNICIPIOS DEL MAGDALENA Y DE COLOMBIA  CODIMUMAG</t>
  </si>
  <si>
    <t>900094365-0</t>
  </si>
  <si>
    <t>CODIMUMAG</t>
  </si>
  <si>
    <t>INDETERMINADO</t>
  </si>
  <si>
    <t>FUNDACION PROYECTO VIDA</t>
  </si>
  <si>
    <t>819004376-3</t>
  </si>
  <si>
    <t>FUNDACION APOYO SOCIAL FUNAS</t>
  </si>
  <si>
    <t>824004961-0</t>
  </si>
  <si>
    <t>FUNDACION SOCIAL DON BOSCO</t>
  </si>
  <si>
    <t>900249058-1</t>
  </si>
  <si>
    <t>CORPORACION JUNTOS CONSTRUYENDO FUTURO  CJCF</t>
  </si>
  <si>
    <t>830144521-5</t>
  </si>
  <si>
    <t>EL PROPONENTE CUMPLE ______ NO CUMPLE __x_____</t>
  </si>
  <si>
    <t>FUNDACION MENORES DEL FUTURO</t>
  </si>
  <si>
    <t>824002319-2</t>
  </si>
  <si>
    <t xml:space="preserve">UNION TEMPORAL NUTRIENDO LA PRIMERA INFANCIA DEL CESAR </t>
  </si>
  <si>
    <t>900748765-1    802011332-7    830508876-8  900174216-5</t>
  </si>
  <si>
    <t>CORDESCO</t>
  </si>
  <si>
    <t>830508876-8</t>
  </si>
  <si>
    <t>FUNDACION ASOCREF</t>
  </si>
  <si>
    <t>900174216-5</t>
  </si>
  <si>
    <t>FUNDACION DINM</t>
  </si>
  <si>
    <t>900748765-1</t>
  </si>
  <si>
    <t>FUNDACION AMIGOS COMUNIDAD COLOMBIA</t>
  </si>
  <si>
    <t>802011332-7</t>
  </si>
  <si>
    <t>UNIVERSIDAD DEL MAGDALENA</t>
  </si>
  <si>
    <t>891780111-8</t>
  </si>
  <si>
    <t>FUNDACION NUEVA ERA ECOLOGICA</t>
  </si>
  <si>
    <t>802021835-2</t>
  </si>
  <si>
    <t>EL PROPONENTE CUMPLE __X____ NO CUMPLE _______</t>
  </si>
  <si>
    <t>FUNDACION MANOS UNIDAS CONSTRUYENDO PAIS</t>
  </si>
  <si>
    <t>UNION TEMPORAL MANOS UNIDAS POR UN PAIS</t>
  </si>
  <si>
    <t>825002350-5  900267143-6</t>
  </si>
  <si>
    <t>FUNDACION CONSTRUYENDO TEJIDO SOCIAL</t>
  </si>
  <si>
    <t xml:space="preserve"> 900267143-6</t>
  </si>
  <si>
    <t>50 CORDOBA</t>
  </si>
  <si>
    <t>52 CORDOBA</t>
  </si>
  <si>
    <t>11 CHOCO</t>
  </si>
  <si>
    <t>42 CORDOBA</t>
  </si>
  <si>
    <t>16 CORDOBA</t>
  </si>
  <si>
    <t>GRUPO 13</t>
  </si>
  <si>
    <t>13 CUNDINAMARCA</t>
  </si>
  <si>
    <t>14 CUNDINAMARCA</t>
  </si>
  <si>
    <t>8 PUTUMAYO</t>
  </si>
  <si>
    <t>9 PUTUMAYO</t>
  </si>
  <si>
    <t>47 CORDOBA</t>
  </si>
  <si>
    <t>PTUMAYO</t>
  </si>
  <si>
    <t>CORDOBA</t>
  </si>
  <si>
    <t>825002350-5</t>
  </si>
  <si>
    <t xml:space="preserve"> </t>
  </si>
  <si>
    <t>25 SUCRE</t>
  </si>
  <si>
    <t>16 SUCRE</t>
  </si>
  <si>
    <t>19 BOLIVAR</t>
  </si>
  <si>
    <t>8 SUCRE</t>
  </si>
  <si>
    <t>2-10-11-12-21 MAGDALENA</t>
  </si>
  <si>
    <t>27-28 ATLANTICO</t>
  </si>
  <si>
    <t>15 ATLANTICO</t>
  </si>
  <si>
    <t>21 MAGDALENA</t>
  </si>
  <si>
    <t>3 - 4- 5 - 8- 16 MAGDALENA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</si>
</sst>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40"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12"/>
      <color rgb="FFFF0000"/>
      <name val="Arial"/>
      <family val="2"/>
    </font>
    <font>
      <b/>
      <sz val="11"/>
      <name val="Calibri"/>
      <family val="2"/>
      <scheme val="minor"/>
    </font>
    <font>
      <b/>
      <sz val="11"/>
      <color rgb="FFFF000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26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33"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8" fillId="7" borderId="33" xfId="0" applyFont="1" applyFill="1" applyBorder="1" applyAlignment="1">
      <alignment vertical="center"/>
    </xf>
    <xf numFmtId="165" fontId="0" fillId="0" borderId="0" xfId="1" applyFont="1"/>
    <xf numFmtId="10" fontId="29" fillId="8" borderId="35" xfId="0" applyNumberFormat="1" applyFont="1" applyFill="1" applyBorder="1" applyAlignment="1">
      <alignment horizontal="center" vertical="center"/>
    </xf>
    <xf numFmtId="2" fontId="29" fillId="8" borderId="0" xfId="0" applyNumberFormat="1" applyFont="1" applyFill="1" applyAlignment="1">
      <alignment horizontal="center" vertical="center"/>
    </xf>
    <xf numFmtId="10" fontId="37" fillId="8" borderId="35" xfId="0" applyNumberFormat="1" applyFont="1" applyFill="1" applyBorder="1" applyAlignment="1">
      <alignment horizontal="center" vertical="center"/>
    </xf>
    <xf numFmtId="10" fontId="36" fillId="8" borderId="35" xfId="0" applyNumberFormat="1" applyFont="1" applyFill="1" applyBorder="1" applyAlignment="1">
      <alignment horizontal="center" vertical="center"/>
    </xf>
    <xf numFmtId="0" fontId="29" fillId="7" borderId="27" xfId="0" applyNumberFormat="1" applyFont="1" applyFill="1" applyBorder="1" applyAlignment="1">
      <alignment vertical="center"/>
    </xf>
    <xf numFmtId="0" fontId="29" fillId="8" borderId="0" xfId="0" applyFont="1" applyFill="1" applyBorder="1" applyAlignment="1">
      <alignment vertical="center"/>
    </xf>
    <xf numFmtId="2" fontId="29" fillId="8" borderId="0" xfId="0" applyNumberFormat="1" applyFont="1" applyFill="1" applyBorder="1" applyAlignment="1">
      <alignment horizontal="center" vertical="center"/>
    </xf>
    <xf numFmtId="1" fontId="29" fillId="7" borderId="29" xfId="0" applyNumberFormat="1" applyFont="1" applyFill="1" applyBorder="1" applyAlignment="1">
      <alignment vertical="center"/>
    </xf>
    <xf numFmtId="0" fontId="1" fillId="0" borderId="0" xfId="0" applyFont="1"/>
    <xf numFmtId="2" fontId="38" fillId="0" borderId="0" xfId="0" applyNumberFormat="1" applyFont="1"/>
    <xf numFmtId="2" fontId="39" fillId="0" borderId="0" xfId="0" applyNumberFormat="1" applyFont="1"/>
    <xf numFmtId="0" fontId="38" fillId="0" borderId="0" xfId="0" applyFont="1"/>
    <xf numFmtId="2" fontId="1" fillId="0" borderId="0" xfId="0" applyNumberFormat="1" applyFont="1"/>
    <xf numFmtId="165" fontId="29" fillId="7" borderId="27" xfId="0" applyNumberFormat="1" applyFont="1" applyFill="1" applyBorder="1" applyAlignment="1">
      <alignment vertical="center"/>
    </xf>
    <xf numFmtId="165" fontId="29" fillId="7" borderId="29" xfId="0" applyNumberFormat="1" applyFont="1" applyFill="1" applyBorder="1" applyAlignment="1">
      <alignment vertical="center"/>
    </xf>
    <xf numFmtId="165" fontId="29" fillId="7" borderId="36" xfId="0" applyNumberFormat="1" applyFont="1" applyFill="1" applyBorder="1" applyAlignment="1">
      <alignment vertical="center"/>
    </xf>
    <xf numFmtId="3" fontId="0" fillId="0" borderId="0" xfId="0" applyNumberFormat="1"/>
    <xf numFmtId="164" fontId="0" fillId="0" borderId="0" xfId="0" applyNumberFormat="1"/>
    <xf numFmtId="3" fontId="1" fillId="0" borderId="0" xfId="0" applyNumberFormat="1" applyFont="1"/>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33" fillId="10" borderId="0" xfId="0" applyFont="1" applyFill="1" applyAlignment="1">
      <alignment horizontal="center"/>
    </xf>
    <xf numFmtId="0" fontId="25" fillId="0" borderId="1" xfId="0" applyFont="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7" borderId="32" xfId="3" applyFont="1" applyFill="1" applyBorder="1" applyAlignment="1">
      <alignment horizontal="center" vertical="center" wrapText="1"/>
    </xf>
    <xf numFmtId="164" fontId="36" fillId="7" borderId="31" xfId="3" applyFont="1" applyFill="1" applyBorder="1" applyAlignment="1">
      <alignment horizontal="center" vertical="center" wrapText="1"/>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0" fillId="0" borderId="28" xfId="0" applyBorder="1"/>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29" fillId="7" borderId="38" xfId="0" applyFont="1" applyFill="1" applyBorder="1" applyAlignment="1">
      <alignment vertical="center"/>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9" fillId="7" borderId="39" xfId="0" applyFont="1" applyFill="1" applyBorder="1" applyAlignment="1">
      <alignment vertical="center"/>
    </xf>
    <xf numFmtId="0" fontId="28" fillId="9" borderId="41" xfId="0" applyFont="1" applyFill="1" applyBorder="1" applyAlignment="1">
      <alignment horizontal="center"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8"/>
  <sheetViews>
    <sheetView topLeftCell="A58" workbookViewId="0">
      <selection activeCell="A46" sqref="A46:D4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04" t="s">
        <v>94</v>
      </c>
      <c r="B2" s="204"/>
      <c r="C2" s="204"/>
      <c r="D2" s="204"/>
      <c r="E2" s="204"/>
      <c r="F2" s="204"/>
      <c r="G2" s="204"/>
      <c r="H2" s="204"/>
      <c r="I2" s="204"/>
      <c r="J2" s="204"/>
      <c r="K2" s="204"/>
      <c r="L2" s="204"/>
    </row>
    <row r="4" spans="1:12" ht="16.5" x14ac:dyDescent="0.25">
      <c r="A4" s="206" t="s">
        <v>66</v>
      </c>
      <c r="B4" s="206"/>
      <c r="C4" s="206"/>
      <c r="D4" s="206"/>
      <c r="E4" s="206"/>
      <c r="F4" s="206"/>
      <c r="G4" s="206"/>
      <c r="H4" s="206"/>
      <c r="I4" s="206"/>
      <c r="J4" s="206"/>
      <c r="K4" s="206"/>
      <c r="L4" s="206"/>
    </row>
    <row r="5" spans="1:12" ht="16.5" x14ac:dyDescent="0.25">
      <c r="A5" s="80"/>
    </row>
    <row r="6" spans="1:12" ht="16.5" x14ac:dyDescent="0.25">
      <c r="A6" s="206" t="s">
        <v>67</v>
      </c>
      <c r="B6" s="206"/>
      <c r="C6" s="206"/>
      <c r="D6" s="206"/>
      <c r="E6" s="206"/>
      <c r="F6" s="206"/>
      <c r="G6" s="206"/>
      <c r="H6" s="206"/>
      <c r="I6" s="206"/>
      <c r="J6" s="206"/>
      <c r="K6" s="206"/>
      <c r="L6" s="206"/>
    </row>
    <row r="7" spans="1:12" ht="16.5" x14ac:dyDescent="0.25">
      <c r="A7" s="81"/>
    </row>
    <row r="8" spans="1:12" ht="109.5" customHeight="1" x14ac:dyDescent="0.25">
      <c r="A8" s="207" t="s">
        <v>140</v>
      </c>
      <c r="B8" s="207"/>
      <c r="C8" s="207"/>
      <c r="D8" s="207"/>
      <c r="E8" s="207"/>
      <c r="F8" s="207"/>
      <c r="G8" s="207"/>
      <c r="H8" s="207"/>
      <c r="I8" s="207"/>
      <c r="J8" s="207"/>
      <c r="K8" s="207"/>
      <c r="L8" s="207"/>
    </row>
    <row r="9" spans="1:12" ht="45.75" customHeight="1" x14ac:dyDescent="0.25">
      <c r="A9" s="207"/>
      <c r="B9" s="207"/>
      <c r="C9" s="207"/>
      <c r="D9" s="207"/>
      <c r="E9" s="207"/>
      <c r="F9" s="207"/>
      <c r="G9" s="207"/>
      <c r="H9" s="207"/>
      <c r="I9" s="207"/>
      <c r="J9" s="207"/>
      <c r="K9" s="207"/>
      <c r="L9" s="207"/>
    </row>
    <row r="10" spans="1:12" ht="28.5" customHeight="1" x14ac:dyDescent="0.25">
      <c r="A10" s="207" t="s">
        <v>97</v>
      </c>
      <c r="B10" s="207"/>
      <c r="C10" s="207"/>
      <c r="D10" s="207"/>
      <c r="E10" s="207"/>
      <c r="F10" s="207"/>
      <c r="G10" s="207"/>
      <c r="H10" s="207"/>
      <c r="I10" s="207"/>
      <c r="J10" s="207"/>
      <c r="K10" s="207"/>
      <c r="L10" s="207"/>
    </row>
    <row r="11" spans="1:12" ht="28.5" customHeight="1" x14ac:dyDescent="0.25">
      <c r="A11" s="207"/>
      <c r="B11" s="207"/>
      <c r="C11" s="207"/>
      <c r="D11" s="207"/>
      <c r="E11" s="207"/>
      <c r="F11" s="207"/>
      <c r="G11" s="207"/>
      <c r="H11" s="207"/>
      <c r="I11" s="207"/>
      <c r="J11" s="207"/>
      <c r="K11" s="207"/>
      <c r="L11" s="207"/>
    </row>
    <row r="12" spans="1:12" ht="15.75" thickBot="1" x14ac:dyDescent="0.3"/>
    <row r="13" spans="1:12" ht="15.75" thickBot="1" x14ac:dyDescent="0.3">
      <c r="A13" s="82" t="s">
        <v>68</v>
      </c>
      <c r="B13" s="208" t="s">
        <v>93</v>
      </c>
      <c r="C13" s="209"/>
      <c r="D13" s="209"/>
      <c r="E13" s="209"/>
      <c r="F13" s="209"/>
      <c r="G13" s="209"/>
      <c r="H13" s="209"/>
      <c r="I13" s="209"/>
      <c r="J13" s="209"/>
      <c r="K13" s="209"/>
      <c r="L13" s="209"/>
    </row>
    <row r="14" spans="1:12" ht="15.75" thickBot="1" x14ac:dyDescent="0.3">
      <c r="A14" s="83">
        <v>1</v>
      </c>
      <c r="B14" s="205"/>
      <c r="C14" s="205"/>
      <c r="D14" s="205"/>
      <c r="E14" s="205"/>
      <c r="F14" s="205"/>
      <c r="G14" s="205"/>
      <c r="H14" s="205"/>
      <c r="I14" s="205"/>
      <c r="J14" s="205"/>
      <c r="K14" s="205"/>
      <c r="L14" s="205"/>
    </row>
    <row r="15" spans="1:12" ht="15.75" thickBot="1" x14ac:dyDescent="0.3">
      <c r="A15" s="83">
        <v>2</v>
      </c>
      <c r="B15" s="205"/>
      <c r="C15" s="205"/>
      <c r="D15" s="205"/>
      <c r="E15" s="205"/>
      <c r="F15" s="205"/>
      <c r="G15" s="205"/>
      <c r="H15" s="205"/>
      <c r="I15" s="205"/>
      <c r="J15" s="205"/>
      <c r="K15" s="205"/>
      <c r="L15" s="205"/>
    </row>
    <row r="16" spans="1:12" ht="15.75" thickBot="1" x14ac:dyDescent="0.3">
      <c r="A16" s="83">
        <v>3</v>
      </c>
      <c r="B16" s="205"/>
      <c r="C16" s="205"/>
      <c r="D16" s="205"/>
      <c r="E16" s="205"/>
      <c r="F16" s="205"/>
      <c r="G16" s="205"/>
      <c r="H16" s="205"/>
      <c r="I16" s="205"/>
      <c r="J16" s="205"/>
      <c r="K16" s="205"/>
      <c r="L16" s="205"/>
    </row>
    <row r="17" spans="1:12" ht="15.75" thickBot="1" x14ac:dyDescent="0.3">
      <c r="A17" s="83">
        <v>4</v>
      </c>
      <c r="B17" s="205"/>
      <c r="C17" s="205"/>
      <c r="D17" s="205"/>
      <c r="E17" s="205"/>
      <c r="F17" s="205"/>
      <c r="G17" s="205"/>
      <c r="H17" s="205"/>
      <c r="I17" s="205"/>
      <c r="J17" s="205"/>
      <c r="K17" s="205"/>
      <c r="L17" s="205"/>
    </row>
    <row r="18" spans="1:12" ht="15.75" thickBot="1" x14ac:dyDescent="0.3">
      <c r="A18" s="83">
        <v>5</v>
      </c>
      <c r="B18" s="205"/>
      <c r="C18" s="205"/>
      <c r="D18" s="205"/>
      <c r="E18" s="205"/>
      <c r="F18" s="205"/>
      <c r="G18" s="205"/>
      <c r="H18" s="205"/>
      <c r="I18" s="205"/>
      <c r="J18" s="205"/>
      <c r="K18" s="205"/>
      <c r="L18" s="205"/>
    </row>
    <row r="19" spans="1:12" x14ac:dyDescent="0.25">
      <c r="A19" s="90"/>
      <c r="B19" s="90"/>
      <c r="C19" s="90"/>
      <c r="D19" s="90"/>
      <c r="E19" s="90"/>
      <c r="F19" s="90"/>
      <c r="G19" s="90"/>
      <c r="H19" s="90"/>
      <c r="I19" s="90"/>
      <c r="J19" s="90"/>
      <c r="K19" s="90"/>
      <c r="L19" s="90"/>
    </row>
    <row r="20" spans="1:12" x14ac:dyDescent="0.25">
      <c r="A20" s="91"/>
      <c r="B20" s="90"/>
      <c r="C20" s="90"/>
      <c r="D20" s="90"/>
      <c r="E20" s="90"/>
      <c r="F20" s="90"/>
      <c r="G20" s="90"/>
      <c r="H20" s="90"/>
      <c r="I20" s="90"/>
      <c r="J20" s="90"/>
      <c r="K20" s="90"/>
      <c r="L20" s="90"/>
    </row>
    <row r="21" spans="1:12" x14ac:dyDescent="0.25">
      <c r="A21" s="199" t="s">
        <v>92</v>
      </c>
      <c r="B21" s="199"/>
      <c r="C21" s="199"/>
      <c r="D21" s="199"/>
      <c r="E21" s="199"/>
      <c r="F21" s="199"/>
      <c r="G21" s="199"/>
      <c r="H21" s="199"/>
      <c r="I21" s="199"/>
      <c r="J21" s="199"/>
      <c r="K21" s="199"/>
      <c r="L21" s="199"/>
    </row>
    <row r="23" spans="1:12" ht="27" customHeight="1" x14ac:dyDescent="0.25">
      <c r="A23" s="200" t="s">
        <v>69</v>
      </c>
      <c r="B23" s="200"/>
      <c r="C23" s="200"/>
      <c r="D23" s="200"/>
      <c r="E23" s="85" t="s">
        <v>70</v>
      </c>
      <c r="F23" s="84" t="s">
        <v>71</v>
      </c>
      <c r="G23" s="84" t="s">
        <v>72</v>
      </c>
      <c r="H23" s="200" t="s">
        <v>3</v>
      </c>
      <c r="I23" s="200"/>
      <c r="J23" s="200"/>
      <c r="K23" s="200"/>
      <c r="L23" s="200"/>
    </row>
    <row r="24" spans="1:12" ht="30.75" customHeight="1" x14ac:dyDescent="0.25">
      <c r="A24" s="201" t="s">
        <v>101</v>
      </c>
      <c r="B24" s="202"/>
      <c r="C24" s="202"/>
      <c r="D24" s="203"/>
      <c r="E24" s="86"/>
      <c r="F24" s="1"/>
      <c r="G24" s="1"/>
      <c r="H24" s="189"/>
      <c r="I24" s="189"/>
      <c r="J24" s="189"/>
      <c r="K24" s="189"/>
      <c r="L24" s="189"/>
    </row>
    <row r="25" spans="1:12" ht="35.25" customHeight="1" x14ac:dyDescent="0.25">
      <c r="A25" s="186" t="s">
        <v>102</v>
      </c>
      <c r="B25" s="187"/>
      <c r="C25" s="187"/>
      <c r="D25" s="188"/>
      <c r="E25" s="87"/>
      <c r="F25" s="1"/>
      <c r="G25" s="1"/>
      <c r="H25" s="189"/>
      <c r="I25" s="189"/>
      <c r="J25" s="189"/>
      <c r="K25" s="189"/>
      <c r="L25" s="189"/>
    </row>
    <row r="26" spans="1:12" ht="24.75" customHeight="1" x14ac:dyDescent="0.25">
      <c r="A26" s="186" t="s">
        <v>141</v>
      </c>
      <c r="B26" s="187"/>
      <c r="C26" s="187"/>
      <c r="D26" s="188"/>
      <c r="E26" s="87"/>
      <c r="F26" s="1"/>
      <c r="G26" s="1"/>
      <c r="H26" s="189"/>
      <c r="I26" s="189"/>
      <c r="J26" s="189"/>
      <c r="K26" s="189"/>
      <c r="L26" s="189"/>
    </row>
    <row r="27" spans="1:12" ht="27" customHeight="1" x14ac:dyDescent="0.25">
      <c r="A27" s="196" t="s">
        <v>73</v>
      </c>
      <c r="B27" s="197"/>
      <c r="C27" s="197"/>
      <c r="D27" s="198"/>
      <c r="E27" s="88"/>
      <c r="F27" s="1"/>
      <c r="G27" s="1"/>
      <c r="H27" s="189"/>
      <c r="I27" s="189"/>
      <c r="J27" s="189"/>
      <c r="K27" s="189"/>
      <c r="L27" s="189"/>
    </row>
    <row r="28" spans="1:12" ht="20.25" customHeight="1" x14ac:dyDescent="0.25">
      <c r="A28" s="196" t="s">
        <v>96</v>
      </c>
      <c r="B28" s="197"/>
      <c r="C28" s="197"/>
      <c r="D28" s="198"/>
      <c r="E28" s="88"/>
      <c r="F28" s="1"/>
      <c r="G28" s="1"/>
      <c r="H28" s="190"/>
      <c r="I28" s="191"/>
      <c r="J28" s="191"/>
      <c r="K28" s="191"/>
      <c r="L28" s="192"/>
    </row>
    <row r="29" spans="1:12" ht="28.5" customHeight="1" x14ac:dyDescent="0.25">
      <c r="A29" s="196" t="s">
        <v>142</v>
      </c>
      <c r="B29" s="197"/>
      <c r="C29" s="197"/>
      <c r="D29" s="198"/>
      <c r="E29" s="88"/>
      <c r="F29" s="1"/>
      <c r="G29" s="1"/>
      <c r="H29" s="189"/>
      <c r="I29" s="189"/>
      <c r="J29" s="189"/>
      <c r="K29" s="189"/>
      <c r="L29" s="189"/>
    </row>
    <row r="30" spans="1:12" ht="28.5" customHeight="1" x14ac:dyDescent="0.25">
      <c r="A30" s="196" t="s">
        <v>99</v>
      </c>
      <c r="B30" s="197"/>
      <c r="C30" s="197"/>
      <c r="D30" s="198"/>
      <c r="E30" s="88"/>
      <c r="F30" s="1"/>
      <c r="G30" s="1"/>
      <c r="H30" s="190"/>
      <c r="I30" s="191"/>
      <c r="J30" s="191"/>
      <c r="K30" s="191"/>
      <c r="L30" s="192"/>
    </row>
    <row r="31" spans="1:12" ht="15.75" customHeight="1" x14ac:dyDescent="0.25">
      <c r="A31" s="186" t="s">
        <v>74</v>
      </c>
      <c r="B31" s="187"/>
      <c r="C31" s="187"/>
      <c r="D31" s="188"/>
      <c r="E31" s="87"/>
      <c r="F31" s="1"/>
      <c r="G31" s="1"/>
      <c r="H31" s="189"/>
      <c r="I31" s="189"/>
      <c r="J31" s="189"/>
      <c r="K31" s="189"/>
      <c r="L31" s="189"/>
    </row>
    <row r="32" spans="1:12" ht="19.5" customHeight="1" x14ac:dyDescent="0.25">
      <c r="A32" s="186" t="s">
        <v>75</v>
      </c>
      <c r="B32" s="187"/>
      <c r="C32" s="187"/>
      <c r="D32" s="188"/>
      <c r="E32" s="87"/>
      <c r="F32" s="1"/>
      <c r="G32" s="1"/>
      <c r="H32" s="189"/>
      <c r="I32" s="189"/>
      <c r="J32" s="189"/>
      <c r="K32" s="189"/>
      <c r="L32" s="189"/>
    </row>
    <row r="33" spans="1:12" ht="27.75" customHeight="1" x14ac:dyDescent="0.25">
      <c r="A33" s="186" t="s">
        <v>76</v>
      </c>
      <c r="B33" s="187"/>
      <c r="C33" s="187"/>
      <c r="D33" s="188"/>
      <c r="E33" s="87"/>
      <c r="F33" s="1"/>
      <c r="G33" s="1"/>
      <c r="H33" s="189"/>
      <c r="I33" s="189"/>
      <c r="J33" s="189"/>
      <c r="K33" s="189"/>
      <c r="L33" s="189"/>
    </row>
    <row r="34" spans="1:12" ht="61.5" customHeight="1" x14ac:dyDescent="0.25">
      <c r="A34" s="186" t="s">
        <v>77</v>
      </c>
      <c r="B34" s="187"/>
      <c r="C34" s="187"/>
      <c r="D34" s="188"/>
      <c r="E34" s="87"/>
      <c r="F34" s="1"/>
      <c r="G34" s="1"/>
      <c r="H34" s="189"/>
      <c r="I34" s="189"/>
      <c r="J34" s="189"/>
      <c r="K34" s="189"/>
      <c r="L34" s="189"/>
    </row>
    <row r="35" spans="1:12" ht="17.25" customHeight="1" x14ac:dyDescent="0.25">
      <c r="A35" s="186" t="s">
        <v>78</v>
      </c>
      <c r="B35" s="187"/>
      <c r="C35" s="187"/>
      <c r="D35" s="188"/>
      <c r="E35" s="87"/>
      <c r="F35" s="1"/>
      <c r="G35" s="1"/>
      <c r="H35" s="189"/>
      <c r="I35" s="189"/>
      <c r="J35" s="189"/>
      <c r="K35" s="189"/>
      <c r="L35" s="189"/>
    </row>
    <row r="36" spans="1:12" ht="24" customHeight="1" x14ac:dyDescent="0.25">
      <c r="A36" s="193" t="s">
        <v>98</v>
      </c>
      <c r="B36" s="194"/>
      <c r="C36" s="194"/>
      <c r="D36" s="195"/>
      <c r="E36" s="87"/>
      <c r="F36" s="1"/>
      <c r="G36" s="1"/>
      <c r="H36" s="190"/>
      <c r="I36" s="191"/>
      <c r="J36" s="191"/>
      <c r="K36" s="191"/>
      <c r="L36" s="192"/>
    </row>
    <row r="37" spans="1:12" ht="24" customHeight="1" x14ac:dyDescent="0.25">
      <c r="A37" s="186" t="s">
        <v>103</v>
      </c>
      <c r="B37" s="187"/>
      <c r="C37" s="187"/>
      <c r="D37" s="188"/>
      <c r="E37" s="87"/>
      <c r="F37" s="1"/>
      <c r="G37" s="1"/>
      <c r="H37" s="190"/>
      <c r="I37" s="191"/>
      <c r="J37" s="191"/>
      <c r="K37" s="191"/>
      <c r="L37" s="192"/>
    </row>
    <row r="38" spans="1:12" ht="28.5" customHeight="1" x14ac:dyDescent="0.25">
      <c r="A38" s="186" t="s">
        <v>104</v>
      </c>
      <c r="B38" s="187"/>
      <c r="C38" s="187"/>
      <c r="D38" s="188"/>
      <c r="E38" s="89"/>
      <c r="F38" s="1"/>
      <c r="G38" s="1"/>
      <c r="H38" s="189"/>
      <c r="I38" s="189"/>
      <c r="J38" s="189"/>
      <c r="K38" s="189"/>
      <c r="L38" s="189"/>
    </row>
    <row r="41" spans="1:12" x14ac:dyDescent="0.25">
      <c r="A41" s="199" t="s">
        <v>100</v>
      </c>
      <c r="B41" s="199"/>
      <c r="C41" s="199"/>
      <c r="D41" s="199"/>
      <c r="E41" s="199"/>
      <c r="F41" s="199"/>
      <c r="G41" s="199"/>
      <c r="H41" s="199"/>
      <c r="I41" s="199"/>
      <c r="J41" s="199"/>
      <c r="K41" s="199"/>
      <c r="L41" s="199"/>
    </row>
    <row r="43" spans="1:12" ht="15" customHeight="1" x14ac:dyDescent="0.25">
      <c r="A43" s="200" t="s">
        <v>69</v>
      </c>
      <c r="B43" s="200"/>
      <c r="C43" s="200"/>
      <c r="D43" s="200"/>
      <c r="E43" s="85" t="s">
        <v>70</v>
      </c>
      <c r="F43" s="92" t="s">
        <v>71</v>
      </c>
      <c r="G43" s="92" t="s">
        <v>72</v>
      </c>
      <c r="H43" s="200" t="s">
        <v>3</v>
      </c>
      <c r="I43" s="200"/>
      <c r="J43" s="200"/>
      <c r="K43" s="200"/>
      <c r="L43" s="200"/>
    </row>
    <row r="44" spans="1:12" ht="30" customHeight="1" x14ac:dyDescent="0.25">
      <c r="A44" s="201" t="s">
        <v>101</v>
      </c>
      <c r="B44" s="202"/>
      <c r="C44" s="202"/>
      <c r="D44" s="203"/>
      <c r="E44" s="86"/>
      <c r="F44" s="1"/>
      <c r="G44" s="1"/>
      <c r="H44" s="189"/>
      <c r="I44" s="189"/>
      <c r="J44" s="189"/>
      <c r="K44" s="189"/>
      <c r="L44" s="189"/>
    </row>
    <row r="45" spans="1:12" ht="15" customHeight="1" x14ac:dyDescent="0.25">
      <c r="A45" s="186" t="s">
        <v>102</v>
      </c>
      <c r="B45" s="187"/>
      <c r="C45" s="187"/>
      <c r="D45" s="188"/>
      <c r="E45" s="87"/>
      <c r="F45" s="1"/>
      <c r="G45" s="1"/>
      <c r="H45" s="189"/>
      <c r="I45" s="189"/>
      <c r="J45" s="189"/>
      <c r="K45" s="189"/>
      <c r="L45" s="189"/>
    </row>
    <row r="46" spans="1:12" ht="15" customHeight="1" x14ac:dyDescent="0.25">
      <c r="A46" s="186" t="s">
        <v>141</v>
      </c>
      <c r="B46" s="187"/>
      <c r="C46" s="187"/>
      <c r="D46" s="188"/>
      <c r="E46" s="87"/>
      <c r="F46" s="1"/>
      <c r="G46" s="1"/>
      <c r="H46" s="189"/>
      <c r="I46" s="189"/>
      <c r="J46" s="189"/>
      <c r="K46" s="189"/>
      <c r="L46" s="189"/>
    </row>
    <row r="47" spans="1:12" ht="15" customHeight="1" x14ac:dyDescent="0.25">
      <c r="A47" s="196" t="s">
        <v>73</v>
      </c>
      <c r="B47" s="197"/>
      <c r="C47" s="197"/>
      <c r="D47" s="198"/>
      <c r="E47" s="88"/>
      <c r="F47" s="1"/>
      <c r="G47" s="1"/>
      <c r="H47" s="189"/>
      <c r="I47" s="189"/>
      <c r="J47" s="189"/>
      <c r="K47" s="189"/>
      <c r="L47" s="189"/>
    </row>
    <row r="48" spans="1:12" ht="15" customHeight="1" x14ac:dyDescent="0.25">
      <c r="A48" s="196" t="s">
        <v>96</v>
      </c>
      <c r="B48" s="197"/>
      <c r="C48" s="197"/>
      <c r="D48" s="198"/>
      <c r="E48" s="88"/>
      <c r="F48" s="1"/>
      <c r="G48" s="1"/>
      <c r="H48" s="190"/>
      <c r="I48" s="191"/>
      <c r="J48" s="191"/>
      <c r="K48" s="191"/>
      <c r="L48" s="192"/>
    </row>
    <row r="49" spans="1:12" ht="37.5" customHeight="1" x14ac:dyDescent="0.25">
      <c r="A49" s="196" t="s">
        <v>142</v>
      </c>
      <c r="B49" s="197"/>
      <c r="C49" s="197"/>
      <c r="D49" s="198"/>
      <c r="E49" s="88"/>
      <c r="F49" s="1"/>
      <c r="G49" s="1"/>
      <c r="H49" s="189"/>
      <c r="I49" s="189"/>
      <c r="J49" s="189"/>
      <c r="K49" s="189"/>
      <c r="L49" s="189"/>
    </row>
    <row r="50" spans="1:12" ht="15" customHeight="1" x14ac:dyDescent="0.25">
      <c r="A50" s="196" t="s">
        <v>99</v>
      </c>
      <c r="B50" s="197"/>
      <c r="C50" s="197"/>
      <c r="D50" s="198"/>
      <c r="E50" s="88"/>
      <c r="F50" s="1"/>
      <c r="G50" s="1"/>
      <c r="H50" s="190"/>
      <c r="I50" s="191"/>
      <c r="J50" s="191"/>
      <c r="K50" s="191"/>
      <c r="L50" s="192"/>
    </row>
    <row r="51" spans="1:12" ht="15" customHeight="1" x14ac:dyDescent="0.25">
      <c r="A51" s="186" t="s">
        <v>74</v>
      </c>
      <c r="B51" s="187"/>
      <c r="C51" s="187"/>
      <c r="D51" s="188"/>
      <c r="E51" s="87"/>
      <c r="F51" s="1"/>
      <c r="G51" s="1"/>
      <c r="H51" s="189"/>
      <c r="I51" s="189"/>
      <c r="J51" s="189"/>
      <c r="K51" s="189"/>
      <c r="L51" s="189"/>
    </row>
    <row r="52" spans="1:12" ht="15" customHeight="1" x14ac:dyDescent="0.25">
      <c r="A52" s="186" t="s">
        <v>75</v>
      </c>
      <c r="B52" s="187"/>
      <c r="C52" s="187"/>
      <c r="D52" s="188"/>
      <c r="E52" s="87"/>
      <c r="F52" s="1"/>
      <c r="G52" s="1"/>
      <c r="H52" s="189"/>
      <c r="I52" s="189"/>
      <c r="J52" s="189"/>
      <c r="K52" s="189"/>
      <c r="L52" s="189"/>
    </row>
    <row r="53" spans="1:12" ht="15" customHeight="1" x14ac:dyDescent="0.25">
      <c r="A53" s="186" t="s">
        <v>76</v>
      </c>
      <c r="B53" s="187"/>
      <c r="C53" s="187"/>
      <c r="D53" s="188"/>
      <c r="E53" s="87"/>
      <c r="F53" s="1"/>
      <c r="G53" s="1"/>
      <c r="H53" s="189"/>
      <c r="I53" s="189"/>
      <c r="J53" s="189"/>
      <c r="K53" s="189"/>
      <c r="L53" s="189"/>
    </row>
    <row r="54" spans="1:12" ht="15" customHeight="1" x14ac:dyDescent="0.25">
      <c r="A54" s="186" t="s">
        <v>77</v>
      </c>
      <c r="B54" s="187"/>
      <c r="C54" s="187"/>
      <c r="D54" s="188"/>
      <c r="E54" s="87"/>
      <c r="F54" s="1"/>
      <c r="G54" s="1"/>
      <c r="H54" s="189"/>
      <c r="I54" s="189"/>
      <c r="J54" s="189"/>
      <c r="K54" s="189"/>
      <c r="L54" s="189"/>
    </row>
    <row r="55" spans="1:12" ht="15" customHeight="1" x14ac:dyDescent="0.25">
      <c r="A55" s="186" t="s">
        <v>78</v>
      </c>
      <c r="B55" s="187"/>
      <c r="C55" s="187"/>
      <c r="D55" s="188"/>
      <c r="E55" s="87"/>
      <c r="F55" s="1"/>
      <c r="G55" s="1"/>
      <c r="H55" s="189"/>
      <c r="I55" s="189"/>
      <c r="J55" s="189"/>
      <c r="K55" s="189"/>
      <c r="L55" s="189"/>
    </row>
    <row r="56" spans="1:12" ht="15" customHeight="1" x14ac:dyDescent="0.25">
      <c r="A56" s="193" t="s">
        <v>98</v>
      </c>
      <c r="B56" s="194"/>
      <c r="C56" s="194"/>
      <c r="D56" s="195"/>
      <c r="E56" s="87"/>
      <c r="F56" s="1"/>
      <c r="G56" s="1"/>
      <c r="H56" s="190"/>
      <c r="I56" s="191"/>
      <c r="J56" s="191"/>
      <c r="K56" s="191"/>
      <c r="L56" s="192"/>
    </row>
    <row r="57" spans="1:12" ht="15" customHeight="1" x14ac:dyDescent="0.25">
      <c r="A57" s="186" t="s">
        <v>103</v>
      </c>
      <c r="B57" s="187"/>
      <c r="C57" s="187"/>
      <c r="D57" s="188"/>
      <c r="E57" s="87"/>
      <c r="F57" s="1"/>
      <c r="G57" s="1"/>
      <c r="H57" s="190"/>
      <c r="I57" s="191"/>
      <c r="J57" s="191"/>
      <c r="K57" s="191"/>
      <c r="L57" s="192"/>
    </row>
    <row r="58" spans="1:12" ht="15" customHeight="1" x14ac:dyDescent="0.25">
      <c r="A58" s="186" t="s">
        <v>104</v>
      </c>
      <c r="B58" s="187"/>
      <c r="C58" s="187"/>
      <c r="D58" s="188"/>
      <c r="E58" s="89"/>
      <c r="F58" s="1"/>
      <c r="G58" s="1"/>
      <c r="H58" s="189"/>
      <c r="I58" s="189"/>
      <c r="J58" s="189"/>
      <c r="K58" s="189"/>
      <c r="L58" s="189"/>
    </row>
  </sheetData>
  <mergeCells count="77">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6:L36"/>
    <mergeCell ref="A36:D36"/>
    <mergeCell ref="A37:D37"/>
    <mergeCell ref="A30:D30"/>
    <mergeCell ref="H30:L30"/>
    <mergeCell ref="A31:D31"/>
    <mergeCell ref="A41:L41"/>
    <mergeCell ref="A43:D43"/>
    <mergeCell ref="H43:L43"/>
    <mergeCell ref="A44:D44"/>
    <mergeCell ref="H44:L44"/>
    <mergeCell ref="A45:D45"/>
    <mergeCell ref="H45:L45"/>
    <mergeCell ref="A46:D46"/>
    <mergeCell ref="H46:L46"/>
    <mergeCell ref="A47:D47"/>
    <mergeCell ref="H47:L47"/>
    <mergeCell ref="H53:L53"/>
    <mergeCell ref="A48:D48"/>
    <mergeCell ref="H48:L48"/>
    <mergeCell ref="A49:D49"/>
    <mergeCell ref="H49:L49"/>
    <mergeCell ref="A50:D50"/>
    <mergeCell ref="H50:L50"/>
    <mergeCell ref="A57:D57"/>
    <mergeCell ref="A58:D58"/>
    <mergeCell ref="H58:L58"/>
    <mergeCell ref="H57:L57"/>
    <mergeCell ref="H37:L37"/>
    <mergeCell ref="A54:D54"/>
    <mergeCell ref="H54:L54"/>
    <mergeCell ref="A55:D55"/>
    <mergeCell ref="H55:L55"/>
    <mergeCell ref="A56:D56"/>
    <mergeCell ref="H56:L56"/>
    <mergeCell ref="A51:D51"/>
    <mergeCell ref="H51:L51"/>
    <mergeCell ref="A52:D52"/>
    <mergeCell ref="H52:L52"/>
    <mergeCell ref="A53:D5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4" workbookViewId="0">
      <selection activeCell="C12" sqref="C12:D12"/>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8" ht="15.75" customHeight="1" x14ac:dyDescent="0.25">
      <c r="A1" s="250" t="s">
        <v>95</v>
      </c>
      <c r="B1" s="251"/>
      <c r="C1" s="251"/>
      <c r="D1" s="251"/>
      <c r="E1" s="130"/>
    </row>
    <row r="2" spans="1:8" x14ac:dyDescent="0.25">
      <c r="A2" s="131"/>
      <c r="B2" s="252" t="s">
        <v>79</v>
      </c>
      <c r="C2" s="252"/>
      <c r="D2" s="252"/>
      <c r="E2" s="132"/>
    </row>
    <row r="3" spans="1:8" x14ac:dyDescent="0.25">
      <c r="A3" s="133"/>
      <c r="B3" s="252" t="s">
        <v>158</v>
      </c>
      <c r="C3" s="252"/>
      <c r="D3" s="252"/>
      <c r="E3" s="134"/>
    </row>
    <row r="4" spans="1:8" thickBot="1" x14ac:dyDescent="0.3">
      <c r="A4" s="135"/>
      <c r="B4" s="136"/>
      <c r="C4" s="136"/>
      <c r="D4" s="136"/>
      <c r="E4" s="137"/>
    </row>
    <row r="5" spans="1:8" ht="16.5" thickBot="1" x14ac:dyDescent="0.3">
      <c r="A5" s="135"/>
      <c r="B5" s="138" t="s">
        <v>80</v>
      </c>
      <c r="C5" s="253" t="s">
        <v>196</v>
      </c>
      <c r="D5" s="254"/>
      <c r="E5" s="137"/>
    </row>
    <row r="6" spans="1:8" ht="16.5" thickBot="1" x14ac:dyDescent="0.3">
      <c r="A6" s="135"/>
      <c r="B6" s="162" t="s">
        <v>81</v>
      </c>
      <c r="C6" s="255" t="s">
        <v>197</v>
      </c>
      <c r="D6" s="256"/>
      <c r="E6" s="137"/>
    </row>
    <row r="7" spans="1:8" ht="16.5" customHeight="1" thickBot="1" x14ac:dyDescent="0.3">
      <c r="A7" s="135"/>
      <c r="B7" s="162" t="s">
        <v>159</v>
      </c>
      <c r="C7" s="248" t="s">
        <v>160</v>
      </c>
      <c r="D7" s="249"/>
      <c r="E7" s="137"/>
    </row>
    <row r="8" spans="1:8" ht="16.5" thickBot="1" x14ac:dyDescent="0.3">
      <c r="A8" s="135"/>
      <c r="B8" s="163">
        <v>9</v>
      </c>
      <c r="C8" s="243">
        <v>2169723959</v>
      </c>
      <c r="D8" s="244"/>
      <c r="E8" s="137"/>
    </row>
    <row r="9" spans="1:8" ht="16.5" thickBot="1" x14ac:dyDescent="0.3">
      <c r="A9" s="135"/>
      <c r="B9" s="163">
        <v>14</v>
      </c>
      <c r="C9" s="243">
        <v>2297109100</v>
      </c>
      <c r="D9" s="244"/>
      <c r="E9" s="137"/>
    </row>
    <row r="10" spans="1:8" ht="16.5" thickBot="1" x14ac:dyDescent="0.3">
      <c r="A10" s="135"/>
      <c r="B10" s="163" t="s">
        <v>221</v>
      </c>
      <c r="C10" s="243">
        <v>532511655</v>
      </c>
      <c r="D10" s="244"/>
      <c r="E10" s="137"/>
    </row>
    <row r="11" spans="1:8" ht="16.5" thickBot="1" x14ac:dyDescent="0.3">
      <c r="A11" s="135"/>
      <c r="B11" s="163" t="s">
        <v>222</v>
      </c>
      <c r="C11" s="243">
        <v>1524445130</v>
      </c>
      <c r="D11" s="244"/>
      <c r="E11" s="137"/>
      <c r="H11" s="184"/>
    </row>
    <row r="12" spans="1:8" ht="16.5" thickBot="1" x14ac:dyDescent="0.3">
      <c r="A12" s="135"/>
      <c r="B12" s="163" t="s">
        <v>223</v>
      </c>
      <c r="C12" s="243">
        <v>3477108401</v>
      </c>
      <c r="D12" s="244"/>
      <c r="E12" s="137"/>
    </row>
    <row r="13" spans="1:8" ht="16.5" thickBot="1" x14ac:dyDescent="0.3">
      <c r="A13" s="135"/>
      <c r="B13" s="163" t="s">
        <v>240</v>
      </c>
      <c r="C13" s="243">
        <v>13310000000</v>
      </c>
      <c r="D13" s="244"/>
      <c r="E13" s="137"/>
    </row>
    <row r="14" spans="1:8" ht="16.5" thickBot="1" x14ac:dyDescent="0.3">
      <c r="A14" s="135"/>
      <c r="B14" s="163"/>
      <c r="C14" s="243"/>
      <c r="D14" s="244"/>
      <c r="E14" s="137"/>
    </row>
    <row r="15" spans="1:8" ht="16.5" thickBot="1" x14ac:dyDescent="0.3">
      <c r="A15" s="135"/>
      <c r="B15" s="163"/>
      <c r="C15" s="243">
        <v>0</v>
      </c>
      <c r="D15" s="244"/>
      <c r="E15" s="137"/>
    </row>
    <row r="16" spans="1:8" ht="32.25" thickBot="1" x14ac:dyDescent="0.3">
      <c r="A16" s="135"/>
      <c r="B16" s="164" t="s">
        <v>161</v>
      </c>
      <c r="C16" s="243">
        <f>SUM(C8:D15)</f>
        <v>23310898245</v>
      </c>
      <c r="D16" s="244"/>
      <c r="E16" s="137"/>
    </row>
    <row r="17" spans="1:6" ht="48" thickBot="1" x14ac:dyDescent="0.3">
      <c r="A17" s="135"/>
      <c r="B17" s="164" t="s">
        <v>162</v>
      </c>
      <c r="C17" s="243">
        <f>+C16/616000</f>
        <v>37842.367280844155</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v>2046522151</v>
      </c>
      <c r="E20" s="137"/>
    </row>
    <row r="21" spans="1:6" ht="28.5" customHeight="1" x14ac:dyDescent="0.25">
      <c r="A21" s="135"/>
      <c r="B21" s="135" t="s">
        <v>83</v>
      </c>
      <c r="C21" s="145"/>
      <c r="D21" s="137">
        <v>2202823325</v>
      </c>
      <c r="E21" s="137"/>
    </row>
    <row r="22" spans="1:6" ht="15" x14ac:dyDescent="0.25">
      <c r="A22" s="135"/>
      <c r="B22" s="135" t="s">
        <v>84</v>
      </c>
      <c r="C22" s="145"/>
      <c r="D22" s="137">
        <v>1522150004</v>
      </c>
      <c r="E22" s="137"/>
    </row>
    <row r="23" spans="1:6" ht="27" customHeight="1" thickBot="1" x14ac:dyDescent="0.3">
      <c r="A23" s="135"/>
      <c r="B23" s="146" t="s">
        <v>85</v>
      </c>
      <c r="C23" s="147"/>
      <c r="D23" s="148">
        <v>1522150004</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1.34</v>
      </c>
      <c r="D26" s="141" t="s">
        <v>88</v>
      </c>
      <c r="E26" s="137"/>
    </row>
    <row r="27" spans="1:6" ht="16.5" thickBot="1" x14ac:dyDescent="0.3">
      <c r="A27" s="135"/>
      <c r="B27" s="165" t="s">
        <v>89</v>
      </c>
      <c r="C27" s="169">
        <v>0.69099999999999995</v>
      </c>
      <c r="D27" s="151" t="s">
        <v>88</v>
      </c>
      <c r="E27" s="137"/>
    </row>
    <row r="28" spans="1:6" ht="16.5" thickBot="1" x14ac:dyDescent="0.3">
      <c r="A28" s="135"/>
      <c r="B28" s="152"/>
      <c r="C28" s="153"/>
      <c r="D28" s="136"/>
      <c r="E28" s="154"/>
    </row>
    <row r="29" spans="1:6" x14ac:dyDescent="0.25">
      <c r="A29" s="260"/>
      <c r="B29" s="261" t="s">
        <v>90</v>
      </c>
      <c r="C29" s="263" t="s">
        <v>198</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E15" sqref="E15"/>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customHeight="1" thickBot="1" x14ac:dyDescent="0.3">
      <c r="A5" s="135"/>
      <c r="B5" s="138" t="s">
        <v>80</v>
      </c>
      <c r="C5" s="253" t="s">
        <v>199</v>
      </c>
      <c r="D5" s="254"/>
      <c r="E5" s="137"/>
    </row>
    <row r="6" spans="1:5" ht="16.5" thickBot="1" x14ac:dyDescent="0.3">
      <c r="A6" s="135"/>
      <c r="B6" s="162" t="s">
        <v>81</v>
      </c>
      <c r="C6" s="255" t="s">
        <v>200</v>
      </c>
      <c r="D6" s="256"/>
      <c r="E6" s="137"/>
    </row>
    <row r="7" spans="1:5" ht="16.5" customHeight="1" thickBot="1" x14ac:dyDescent="0.3">
      <c r="A7" s="135"/>
      <c r="B7" s="162" t="s">
        <v>159</v>
      </c>
      <c r="C7" s="248" t="s">
        <v>160</v>
      </c>
      <c r="D7" s="249"/>
      <c r="E7" s="137"/>
    </row>
    <row r="8" spans="1:5" ht="16.5" thickBot="1" x14ac:dyDescent="0.3">
      <c r="A8" s="135"/>
      <c r="B8" s="163">
        <v>9</v>
      </c>
      <c r="C8" s="243">
        <v>2169723959</v>
      </c>
      <c r="D8" s="244"/>
      <c r="E8" s="137"/>
    </row>
    <row r="9" spans="1:5" ht="16.5" thickBot="1" x14ac:dyDescent="0.3">
      <c r="A9" s="135"/>
      <c r="B9" s="163"/>
      <c r="C9" s="243">
        <v>0</v>
      </c>
      <c r="D9" s="244"/>
      <c r="E9" s="137"/>
    </row>
    <row r="10" spans="1:5" ht="16.5" thickBot="1" x14ac:dyDescent="0.3">
      <c r="A10" s="135"/>
      <c r="B10" s="163"/>
      <c r="C10" s="243">
        <v>0</v>
      </c>
      <c r="D10" s="244"/>
      <c r="E10" s="137"/>
    </row>
    <row r="11" spans="1:5" ht="16.5" thickBot="1" x14ac:dyDescent="0.3">
      <c r="A11" s="135"/>
      <c r="B11" s="163"/>
      <c r="C11" s="243">
        <v>0</v>
      </c>
      <c r="D11" s="244"/>
      <c r="E11" s="137"/>
    </row>
    <row r="12" spans="1:5" ht="16.5" thickBot="1" x14ac:dyDescent="0.3">
      <c r="A12" s="135"/>
      <c r="B12" s="163"/>
      <c r="C12" s="243">
        <v>0</v>
      </c>
      <c r="D12" s="244"/>
      <c r="E12" s="137"/>
    </row>
    <row r="13" spans="1:5" ht="16.5" thickBot="1" x14ac:dyDescent="0.3">
      <c r="A13" s="135"/>
      <c r="B13" s="163"/>
      <c r="C13" s="243"/>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2169723959</v>
      </c>
      <c r="D16" s="244"/>
      <c r="E16" s="137"/>
    </row>
    <row r="17" spans="1:6" ht="48" thickBot="1" x14ac:dyDescent="0.3">
      <c r="A17" s="135"/>
      <c r="B17" s="164" t="s">
        <v>162</v>
      </c>
      <c r="C17" s="243">
        <f>+C16/616000</f>
        <v>3522.2791542207792</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v>217976847</v>
      </c>
      <c r="E20" s="137"/>
    </row>
    <row r="21" spans="1:6" ht="28.5" customHeight="1" x14ac:dyDescent="0.25">
      <c r="A21" s="135"/>
      <c r="B21" s="135" t="s">
        <v>83</v>
      </c>
      <c r="C21" s="145"/>
      <c r="D21" s="137">
        <v>238500912</v>
      </c>
      <c r="E21" s="137"/>
    </row>
    <row r="22" spans="1:6" ht="15" x14ac:dyDescent="0.25">
      <c r="A22" s="135"/>
      <c r="B22" s="135" t="s">
        <v>84</v>
      </c>
      <c r="C22" s="145"/>
      <c r="D22" s="137">
        <v>106644470</v>
      </c>
      <c r="E22" s="137"/>
    </row>
    <row r="23" spans="1:6" ht="27" customHeight="1" thickBot="1" x14ac:dyDescent="0.3">
      <c r="A23" s="135"/>
      <c r="B23" s="146" t="s">
        <v>85</v>
      </c>
      <c r="C23" s="147"/>
      <c r="D23" s="148">
        <v>106644470</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2.04</v>
      </c>
      <c r="D26" s="141" t="s">
        <v>88</v>
      </c>
      <c r="E26" s="137"/>
    </row>
    <row r="27" spans="1:6" ht="16.5" thickBot="1" x14ac:dyDescent="0.3">
      <c r="A27" s="135"/>
      <c r="B27" s="165" t="s">
        <v>89</v>
      </c>
      <c r="C27" s="170">
        <v>0.4471</v>
      </c>
      <c r="D27" s="151" t="s">
        <v>88</v>
      </c>
      <c r="E27" s="137"/>
    </row>
    <row r="28" spans="1:6" ht="16.5" thickBot="1" x14ac:dyDescent="0.3">
      <c r="A28" s="135"/>
      <c r="B28" s="152"/>
      <c r="C28" s="153"/>
      <c r="D28" s="136"/>
      <c r="E28" s="154"/>
    </row>
    <row r="29" spans="1:6" x14ac:dyDescent="0.25">
      <c r="A29" s="260"/>
      <c r="B29" s="261" t="s">
        <v>90</v>
      </c>
      <c r="C29" s="263" t="s">
        <v>215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activeCell="C8" sqref="C8:D15"/>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7" width="11.42578125" style="107"/>
    <col min="8" max="9" width="12.7109375" style="107" bestFit="1" customWidth="1"/>
    <col min="10" max="16384" width="11.42578125" style="107"/>
  </cols>
  <sheetData>
    <row r="1" spans="1:9" ht="15.75" customHeight="1" x14ac:dyDescent="0.25">
      <c r="A1" s="250" t="s">
        <v>95</v>
      </c>
      <c r="B1" s="251"/>
      <c r="C1" s="251"/>
      <c r="D1" s="251"/>
      <c r="E1" s="130"/>
    </row>
    <row r="2" spans="1:9" x14ac:dyDescent="0.25">
      <c r="A2" s="131"/>
      <c r="B2" s="252" t="s">
        <v>79</v>
      </c>
      <c r="C2" s="252"/>
      <c r="D2" s="252"/>
      <c r="E2" s="132"/>
    </row>
    <row r="3" spans="1:9" x14ac:dyDescent="0.25">
      <c r="A3" s="133"/>
      <c r="B3" s="252" t="s">
        <v>158</v>
      </c>
      <c r="C3" s="252"/>
      <c r="D3" s="252"/>
      <c r="E3" s="134"/>
    </row>
    <row r="4" spans="1:9" thickBot="1" x14ac:dyDescent="0.3">
      <c r="A4" s="135"/>
      <c r="B4" s="136"/>
      <c r="C4" s="136"/>
      <c r="D4" s="136"/>
      <c r="E4" s="137"/>
    </row>
    <row r="5" spans="1:9" ht="30.75" customHeight="1" thickBot="1" x14ac:dyDescent="0.3">
      <c r="A5" s="135"/>
      <c r="B5" s="138" t="s">
        <v>80</v>
      </c>
      <c r="C5" s="253" t="s">
        <v>201</v>
      </c>
      <c r="D5" s="254"/>
      <c r="E5" s="137"/>
    </row>
    <row r="6" spans="1:9" ht="16.5" customHeight="1" thickBot="1" x14ac:dyDescent="0.3">
      <c r="A6" s="135"/>
      <c r="B6" s="162" t="s">
        <v>81</v>
      </c>
      <c r="C6" s="255" t="s">
        <v>202</v>
      </c>
      <c r="D6" s="256"/>
      <c r="E6" s="137"/>
    </row>
    <row r="7" spans="1:9" ht="16.5" customHeight="1" thickBot="1" x14ac:dyDescent="0.3">
      <c r="A7" s="135"/>
      <c r="B7" s="162" t="s">
        <v>159</v>
      </c>
      <c r="C7" s="248" t="s">
        <v>160</v>
      </c>
      <c r="D7" s="249"/>
      <c r="E7" s="137"/>
    </row>
    <row r="8" spans="1:9" ht="16.5" thickBot="1" x14ac:dyDescent="0.3">
      <c r="A8" s="135"/>
      <c r="B8" s="163">
        <v>1</v>
      </c>
      <c r="C8" s="243">
        <v>1133936583</v>
      </c>
      <c r="D8" s="244"/>
      <c r="E8" s="137"/>
      <c r="H8" s="107" t="s">
        <v>232</v>
      </c>
      <c r="I8" s="107" t="s">
        <v>233</v>
      </c>
    </row>
    <row r="9" spans="1:9" ht="16.5" thickBot="1" x14ac:dyDescent="0.3">
      <c r="A9" s="135"/>
      <c r="B9" s="163">
        <v>2</v>
      </c>
      <c r="C9" s="243">
        <v>1227909228</v>
      </c>
      <c r="D9" s="244"/>
      <c r="E9" s="137"/>
      <c r="H9" s="183">
        <v>3223311221</v>
      </c>
      <c r="I9" s="183">
        <v>1773739831</v>
      </c>
    </row>
    <row r="10" spans="1:9" ht="16.5" thickBot="1" x14ac:dyDescent="0.3">
      <c r="A10" s="135"/>
      <c r="B10" s="163">
        <v>5</v>
      </c>
      <c r="C10" s="243">
        <v>3278601170</v>
      </c>
      <c r="D10" s="244"/>
      <c r="E10" s="137"/>
      <c r="H10" s="183">
        <v>1451607104</v>
      </c>
    </row>
    <row r="11" spans="1:9" ht="16.5" thickBot="1" x14ac:dyDescent="0.3">
      <c r="A11" s="135"/>
      <c r="B11" s="163" t="s">
        <v>229</v>
      </c>
      <c r="C11" s="243">
        <v>3223311221</v>
      </c>
      <c r="D11" s="244"/>
      <c r="E11" s="137"/>
      <c r="H11" s="185">
        <f>SUM(H9:H10)</f>
        <v>4674918325</v>
      </c>
    </row>
    <row r="12" spans="1:9" ht="16.5" thickBot="1" x14ac:dyDescent="0.3">
      <c r="A12" s="135"/>
      <c r="B12" s="163" t="s">
        <v>230</v>
      </c>
      <c r="C12" s="243">
        <v>1451607104</v>
      </c>
      <c r="D12" s="244"/>
      <c r="E12" s="137"/>
    </row>
    <row r="13" spans="1:9" ht="16.5" thickBot="1" x14ac:dyDescent="0.3">
      <c r="A13" s="135"/>
      <c r="B13" s="163" t="s">
        <v>231</v>
      </c>
      <c r="C13" s="243">
        <v>1773739831</v>
      </c>
      <c r="D13" s="244"/>
      <c r="E13" s="137"/>
    </row>
    <row r="14" spans="1:9" ht="16.5" thickBot="1" x14ac:dyDescent="0.3">
      <c r="A14" s="135"/>
      <c r="B14" s="163" t="s">
        <v>242</v>
      </c>
      <c r="C14" s="243">
        <v>626484300</v>
      </c>
      <c r="D14" s="244"/>
      <c r="E14" s="137"/>
    </row>
    <row r="15" spans="1:9" ht="16.5" thickBot="1" x14ac:dyDescent="0.3">
      <c r="A15" s="135"/>
      <c r="B15" s="163" t="s">
        <v>243</v>
      </c>
      <c r="C15" s="243">
        <v>1914704122</v>
      </c>
      <c r="D15" s="244"/>
      <c r="E15" s="137"/>
    </row>
    <row r="16" spans="1:9" ht="32.25" thickBot="1" x14ac:dyDescent="0.3">
      <c r="A16" s="135"/>
      <c r="B16" s="164" t="s">
        <v>161</v>
      </c>
      <c r="C16" s="243">
        <f>SUM(C8:D15)</f>
        <v>14630293559</v>
      </c>
      <c r="D16" s="244"/>
      <c r="E16" s="137"/>
    </row>
    <row r="17" spans="1:6" ht="48" thickBot="1" x14ac:dyDescent="0.3">
      <c r="A17" s="135"/>
      <c r="B17" s="164" t="s">
        <v>162</v>
      </c>
      <c r="C17" s="243">
        <f>+C16/616000</f>
        <v>23750.476556818183</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80">
        <f>CALCULOS!C86</f>
        <v>1827883000</v>
      </c>
      <c r="E20" s="137"/>
    </row>
    <row r="21" spans="1:6" ht="28.5" customHeight="1" x14ac:dyDescent="0.25">
      <c r="A21" s="135"/>
      <c r="B21" s="135" t="s">
        <v>83</v>
      </c>
      <c r="C21" s="145"/>
      <c r="D21" s="181">
        <f>CALCULOS!E86</f>
        <v>2322724400</v>
      </c>
      <c r="E21" s="137"/>
    </row>
    <row r="22" spans="1:6" ht="15" x14ac:dyDescent="0.25">
      <c r="A22" s="135"/>
      <c r="B22" s="135" t="s">
        <v>84</v>
      </c>
      <c r="C22" s="145"/>
      <c r="D22" s="181">
        <f>CALCULOS!D86</f>
        <v>285970600</v>
      </c>
      <c r="E22" s="137"/>
    </row>
    <row r="23" spans="1:6" ht="27" customHeight="1" thickBot="1" x14ac:dyDescent="0.3">
      <c r="A23" s="135"/>
      <c r="B23" s="146" t="s">
        <v>85</v>
      </c>
      <c r="C23" s="147"/>
      <c r="D23" s="182">
        <f>CALCULOS!F86</f>
        <v>328015600</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50">
        <v>6.39</v>
      </c>
      <c r="D26" s="141" t="s">
        <v>88</v>
      </c>
      <c r="E26" s="137"/>
    </row>
    <row r="27" spans="1:6" ht="16.5" thickBot="1" x14ac:dyDescent="0.3">
      <c r="A27" s="135"/>
      <c r="B27" s="165" t="s">
        <v>89</v>
      </c>
      <c r="C27" s="167">
        <v>0.14119999999999999</v>
      </c>
      <c r="D27" s="151" t="s">
        <v>88</v>
      </c>
      <c r="E27" s="137"/>
    </row>
    <row r="28" spans="1:6" ht="16.5" thickBot="1" x14ac:dyDescent="0.3">
      <c r="A28" s="135"/>
      <c r="B28" s="152"/>
      <c r="C28" s="153"/>
      <c r="D28" s="136"/>
      <c r="E28" s="154"/>
    </row>
    <row r="29" spans="1:6" x14ac:dyDescent="0.25">
      <c r="A29" s="260"/>
      <c r="B29" s="261" t="s">
        <v>90</v>
      </c>
      <c r="C29" s="263" t="s">
        <v>215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E29:E30"/>
    <mergeCell ref="F29:F30"/>
    <mergeCell ref="C30:D30"/>
    <mergeCell ref="C17:D17"/>
    <mergeCell ref="B24:D24"/>
    <mergeCell ref="B25:D25"/>
    <mergeCell ref="A29:A30"/>
    <mergeCell ref="B29:B30"/>
    <mergeCell ref="C29:D29"/>
    <mergeCell ref="C8:D8"/>
    <mergeCell ref="C9:D9"/>
    <mergeCell ref="C10:D10"/>
    <mergeCell ref="C12:D12"/>
    <mergeCell ref="C15:D15"/>
    <mergeCell ref="C16:D16"/>
    <mergeCell ref="C13:D13"/>
    <mergeCell ref="C14:D14"/>
    <mergeCell ref="C7:D7"/>
    <mergeCell ref="C11:D11"/>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10" workbookViewId="0">
      <selection activeCell="C13" sqref="C13:D13"/>
    </sheetView>
  </sheetViews>
  <sheetFormatPr baseColWidth="10" defaultRowHeight="15.75" x14ac:dyDescent="0.25"/>
  <cols>
    <col min="1" max="1" width="24.85546875" style="156" customWidth="1"/>
    <col min="2" max="2" width="55.5703125" style="156" customWidth="1"/>
    <col min="3" max="3" width="36.140625" style="156" customWidth="1"/>
    <col min="4" max="4" width="27.28515625" style="156" bestFit="1"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customHeight="1" thickBot="1" x14ac:dyDescent="0.3">
      <c r="A5" s="135"/>
      <c r="B5" s="138" t="s">
        <v>80</v>
      </c>
      <c r="C5" s="253" t="s">
        <v>211</v>
      </c>
      <c r="D5" s="254"/>
      <c r="E5" s="137"/>
    </row>
    <row r="6" spans="1:5" ht="16.5" thickBot="1" x14ac:dyDescent="0.3">
      <c r="A6" s="135"/>
      <c r="B6" s="162" t="s">
        <v>81</v>
      </c>
      <c r="C6" s="255" t="s">
        <v>212</v>
      </c>
      <c r="D6" s="256"/>
      <c r="E6" s="137"/>
    </row>
    <row r="7" spans="1:5" ht="16.5" customHeight="1" thickBot="1" x14ac:dyDescent="0.3">
      <c r="A7" s="135"/>
      <c r="B7" s="162" t="s">
        <v>159</v>
      </c>
      <c r="C7" s="248" t="s">
        <v>160</v>
      </c>
      <c r="D7" s="249"/>
      <c r="E7" s="137"/>
    </row>
    <row r="8" spans="1:5" ht="16.5" thickBot="1" x14ac:dyDescent="0.3">
      <c r="A8" s="135"/>
      <c r="B8" s="163">
        <v>13</v>
      </c>
      <c r="C8" s="243">
        <v>2505937200</v>
      </c>
      <c r="D8" s="244"/>
      <c r="E8" s="137"/>
    </row>
    <row r="9" spans="1:5" ht="16.5" thickBot="1" x14ac:dyDescent="0.3">
      <c r="A9" s="135"/>
      <c r="B9" s="163">
        <v>14</v>
      </c>
      <c r="C9" s="243">
        <v>2297109100</v>
      </c>
      <c r="D9" s="244"/>
      <c r="E9" s="137"/>
    </row>
    <row r="10" spans="1:5" ht="16.5" thickBot="1" x14ac:dyDescent="0.3">
      <c r="A10" s="135"/>
      <c r="B10" s="163">
        <v>17</v>
      </c>
      <c r="C10" s="243">
        <v>1647653709</v>
      </c>
      <c r="D10" s="244"/>
      <c r="E10" s="137"/>
    </row>
    <row r="11" spans="1:5" ht="16.5" thickBot="1" x14ac:dyDescent="0.3">
      <c r="A11" s="135"/>
      <c r="B11" s="163">
        <v>15</v>
      </c>
      <c r="C11" s="243">
        <v>2453730175</v>
      </c>
      <c r="D11" s="244"/>
      <c r="E11" s="137"/>
    </row>
    <row r="12" spans="1:5" ht="16.5" thickBot="1" x14ac:dyDescent="0.3">
      <c r="A12" s="135"/>
      <c r="B12" s="163">
        <v>20</v>
      </c>
      <c r="C12" s="243">
        <v>1252968600</v>
      </c>
      <c r="D12" s="244"/>
      <c r="E12" s="137"/>
    </row>
    <row r="13" spans="1:5" ht="16.5" thickBot="1" x14ac:dyDescent="0.3">
      <c r="A13" s="135"/>
      <c r="B13" s="163" t="s">
        <v>244</v>
      </c>
      <c r="C13" s="243">
        <v>8271681041</v>
      </c>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18429079825</v>
      </c>
      <c r="D16" s="244"/>
      <c r="E16" s="137"/>
    </row>
    <row r="17" spans="1:6" ht="48" thickBot="1" x14ac:dyDescent="0.3">
      <c r="A17" s="135"/>
      <c r="B17" s="164" t="s">
        <v>162</v>
      </c>
      <c r="C17" s="243">
        <f>+C16/616000</f>
        <v>29917.337378246753</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71">
        <v>58085233000</v>
      </c>
      <c r="E20" s="137"/>
    </row>
    <row r="21" spans="1:6" ht="28.5" customHeight="1" x14ac:dyDescent="0.25">
      <c r="A21" s="135"/>
      <c r="B21" s="135" t="s">
        <v>83</v>
      </c>
      <c r="C21" s="172"/>
      <c r="D21" s="174">
        <v>172909486000</v>
      </c>
      <c r="E21" s="137"/>
    </row>
    <row r="22" spans="1:6" ht="15" x14ac:dyDescent="0.25">
      <c r="A22" s="135"/>
      <c r="B22" s="135" t="s">
        <v>84</v>
      </c>
      <c r="C22" s="172"/>
      <c r="D22" s="137">
        <v>12288508000</v>
      </c>
      <c r="E22" s="137"/>
    </row>
    <row r="23" spans="1:6" ht="27" customHeight="1" thickBot="1" x14ac:dyDescent="0.3">
      <c r="A23" s="135"/>
      <c r="B23" s="146" t="s">
        <v>85</v>
      </c>
      <c r="C23" s="147"/>
      <c r="D23" s="148">
        <v>17396955000</v>
      </c>
      <c r="E23" s="137"/>
    </row>
    <row r="24" spans="1:6" ht="27" customHeight="1" thickBot="1" x14ac:dyDescent="0.3">
      <c r="A24" s="135"/>
      <c r="B24" s="245" t="s">
        <v>86</v>
      </c>
      <c r="C24" s="246"/>
      <c r="D24" s="266"/>
      <c r="E24" s="137"/>
    </row>
    <row r="25" spans="1:6" ht="16.5" thickBot="1" x14ac:dyDescent="0.3">
      <c r="A25" s="135"/>
      <c r="B25" s="245" t="s">
        <v>87</v>
      </c>
      <c r="C25" s="246"/>
      <c r="D25" s="266"/>
      <c r="E25" s="137"/>
    </row>
    <row r="26" spans="1:6" x14ac:dyDescent="0.25">
      <c r="A26" s="135"/>
      <c r="B26" s="149" t="s">
        <v>164</v>
      </c>
      <c r="C26" s="173">
        <v>4.7300000000000004</v>
      </c>
      <c r="D26" s="141" t="s">
        <v>88</v>
      </c>
      <c r="E26" s="137"/>
    </row>
    <row r="27" spans="1:6" ht="16.5" thickBot="1" x14ac:dyDescent="0.3">
      <c r="A27" s="135"/>
      <c r="B27" s="165" t="s">
        <v>89</v>
      </c>
      <c r="C27" s="170">
        <v>0.10059999999999999</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paperSize="9" scale="65"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topLeftCell="A7" workbookViewId="0">
      <selection activeCell="E26" sqref="E26"/>
    </sheetView>
  </sheetViews>
  <sheetFormatPr baseColWidth="10" defaultRowHeight="15.75" x14ac:dyDescent="0.25"/>
  <cols>
    <col min="1" max="1" width="24.85546875" style="156" customWidth="1"/>
    <col min="2" max="2" width="55.5703125" style="156" customWidth="1"/>
    <col min="3" max="3" width="36.140625" style="156" customWidth="1"/>
    <col min="4" max="4" width="27.28515625" style="156" bestFit="1" customWidth="1"/>
    <col min="5" max="5" width="29.140625" style="156" customWidth="1"/>
    <col min="6" max="7" width="11.42578125" style="107"/>
    <col min="8" max="8" width="17.85546875" style="107" bestFit="1" customWidth="1"/>
    <col min="9" max="9" width="11.42578125" style="107"/>
    <col min="10" max="10" width="16.28515625" style="107" bestFit="1" customWidth="1"/>
    <col min="11" max="16384" width="11.42578125" style="107"/>
  </cols>
  <sheetData>
    <row r="1" spans="1:11" ht="15.75" customHeight="1" x14ac:dyDescent="0.25">
      <c r="A1" s="250" t="s">
        <v>95</v>
      </c>
      <c r="B1" s="251"/>
      <c r="C1" s="251"/>
      <c r="D1" s="251"/>
      <c r="E1" s="130"/>
    </row>
    <row r="2" spans="1:11" x14ac:dyDescent="0.25">
      <c r="A2" s="131"/>
      <c r="B2" s="252" t="s">
        <v>79</v>
      </c>
      <c r="C2" s="252"/>
      <c r="D2" s="252"/>
      <c r="E2" s="132"/>
    </row>
    <row r="3" spans="1:11" x14ac:dyDescent="0.25">
      <c r="A3" s="133"/>
      <c r="B3" s="252" t="s">
        <v>158</v>
      </c>
      <c r="C3" s="252"/>
      <c r="D3" s="252"/>
      <c r="E3" s="134"/>
    </row>
    <row r="4" spans="1:11" thickBot="1" x14ac:dyDescent="0.3">
      <c r="A4" s="135"/>
      <c r="B4" s="136"/>
      <c r="C4" s="136"/>
      <c r="D4" s="136"/>
      <c r="E4" s="137"/>
    </row>
    <row r="5" spans="1:11" ht="16.5" customHeight="1" thickBot="1" x14ac:dyDescent="0.3">
      <c r="A5" s="135"/>
      <c r="B5" s="138" t="s">
        <v>80</v>
      </c>
      <c r="C5" s="253" t="s">
        <v>213</v>
      </c>
      <c r="D5" s="254"/>
      <c r="E5" s="137"/>
    </row>
    <row r="6" spans="1:11" ht="16.5" thickBot="1" x14ac:dyDescent="0.3">
      <c r="A6" s="135"/>
      <c r="B6" s="162" t="s">
        <v>81</v>
      </c>
      <c r="C6" s="255" t="s">
        <v>214</v>
      </c>
      <c r="D6" s="256"/>
      <c r="E6" s="137"/>
    </row>
    <row r="7" spans="1:11" ht="16.5" customHeight="1" thickBot="1" x14ac:dyDescent="0.3">
      <c r="A7" s="135"/>
      <c r="B7" s="162" t="s">
        <v>159</v>
      </c>
      <c r="C7" s="248" t="s">
        <v>160</v>
      </c>
      <c r="D7" s="249"/>
      <c r="E7" s="137"/>
    </row>
    <row r="8" spans="1:11" ht="16.5" thickBot="1" x14ac:dyDescent="0.3">
      <c r="A8" s="135"/>
      <c r="B8" s="163">
        <v>13</v>
      </c>
      <c r="C8" s="243">
        <v>2505937200</v>
      </c>
      <c r="D8" s="244"/>
      <c r="E8" s="137"/>
      <c r="J8" s="107" t="s">
        <v>226</v>
      </c>
    </row>
    <row r="9" spans="1:11" ht="16.5" thickBot="1" x14ac:dyDescent="0.3">
      <c r="A9" s="135"/>
      <c r="B9" s="163" t="s">
        <v>224</v>
      </c>
      <c r="C9" s="243">
        <v>2579027035</v>
      </c>
      <c r="D9" s="244"/>
      <c r="E9" s="137"/>
      <c r="H9" s="184">
        <v>2579027035</v>
      </c>
      <c r="J9" s="183">
        <v>269068845</v>
      </c>
      <c r="K9" s="183">
        <v>184439015</v>
      </c>
    </row>
    <row r="10" spans="1:11" ht="16.5" thickBot="1" x14ac:dyDescent="0.3">
      <c r="A10" s="135"/>
      <c r="B10" s="163" t="s">
        <v>225</v>
      </c>
      <c r="C10" s="243">
        <v>3184628525</v>
      </c>
      <c r="D10" s="244"/>
      <c r="E10" s="137"/>
      <c r="J10" s="183">
        <v>208615164</v>
      </c>
      <c r="K10" s="183">
        <v>93972645</v>
      </c>
    </row>
    <row r="11" spans="1:11" ht="16.5" thickBot="1" x14ac:dyDescent="0.3">
      <c r="A11" s="135"/>
      <c r="B11" s="163" t="s">
        <v>227</v>
      </c>
      <c r="C11" s="243">
        <v>1628685202</v>
      </c>
      <c r="D11" s="244"/>
      <c r="E11" s="137"/>
      <c r="H11" s="183">
        <v>3184628525</v>
      </c>
      <c r="J11" s="183">
        <v>257216925</v>
      </c>
      <c r="K11" s="183">
        <v>304676090</v>
      </c>
    </row>
    <row r="12" spans="1:11" ht="16.5" thickBot="1" x14ac:dyDescent="0.3">
      <c r="A12" s="135"/>
      <c r="B12" s="163" t="s">
        <v>228</v>
      </c>
      <c r="C12" s="243">
        <v>877428903</v>
      </c>
      <c r="D12" s="244"/>
      <c r="E12" s="137"/>
      <c r="J12" s="183">
        <v>893784268</v>
      </c>
      <c r="K12" s="183">
        <v>100131020</v>
      </c>
    </row>
    <row r="13" spans="1:11" ht="16.5" thickBot="1" x14ac:dyDescent="0.3">
      <c r="A13" s="135"/>
      <c r="B13" s="163"/>
      <c r="C13" s="243"/>
      <c r="D13" s="244"/>
      <c r="E13" s="137"/>
      <c r="J13" s="185">
        <f>SUM(J9:J12)</f>
        <v>1628685202</v>
      </c>
      <c r="K13" s="183">
        <v>194210133</v>
      </c>
    </row>
    <row r="14" spans="1:11" ht="16.5" thickBot="1" x14ac:dyDescent="0.3">
      <c r="A14" s="135"/>
      <c r="B14" s="163"/>
      <c r="C14" s="243"/>
      <c r="D14" s="244"/>
      <c r="E14" s="137"/>
      <c r="K14" s="185">
        <f>SUM(K9:K13)</f>
        <v>877428903</v>
      </c>
    </row>
    <row r="15" spans="1:11" ht="16.5" thickBot="1" x14ac:dyDescent="0.3">
      <c r="A15" s="135"/>
      <c r="B15" s="163"/>
      <c r="C15" s="243">
        <v>0</v>
      </c>
      <c r="D15" s="244"/>
      <c r="E15" s="137"/>
    </row>
    <row r="16" spans="1:11" ht="32.25" thickBot="1" x14ac:dyDescent="0.3">
      <c r="A16" s="135"/>
      <c r="B16" s="164" t="s">
        <v>161</v>
      </c>
      <c r="C16" s="243">
        <f>SUM(C8:D15)</f>
        <v>10775706865</v>
      </c>
      <c r="D16" s="244"/>
      <c r="E16" s="137"/>
      <c r="J16" s="183">
        <f>J13+K14</f>
        <v>2506114105</v>
      </c>
    </row>
    <row r="17" spans="1:6" ht="48" thickBot="1" x14ac:dyDescent="0.3">
      <c r="A17" s="135"/>
      <c r="B17" s="164" t="s">
        <v>162</v>
      </c>
      <c r="C17" s="243">
        <f>+C16/616000</f>
        <v>17493.030624999999</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71">
        <v>1152435000</v>
      </c>
      <c r="E20" s="137"/>
    </row>
    <row r="21" spans="1:6" ht="28.5" customHeight="1" x14ac:dyDescent="0.25">
      <c r="A21" s="135"/>
      <c r="B21" s="135" t="s">
        <v>83</v>
      </c>
      <c r="C21" s="172"/>
      <c r="D21" s="174">
        <v>1440348000</v>
      </c>
      <c r="E21" s="137"/>
    </row>
    <row r="22" spans="1:6" ht="15" x14ac:dyDescent="0.25">
      <c r="A22" s="135"/>
      <c r="B22" s="135" t="s">
        <v>84</v>
      </c>
      <c r="C22" s="172"/>
      <c r="D22" s="137">
        <v>360500000</v>
      </c>
      <c r="E22" s="137"/>
    </row>
    <row r="23" spans="1:6" ht="27" customHeight="1" thickBot="1" x14ac:dyDescent="0.3">
      <c r="A23" s="135"/>
      <c r="B23" s="146" t="s">
        <v>85</v>
      </c>
      <c r="C23" s="147"/>
      <c r="D23" s="148">
        <v>360500000</v>
      </c>
      <c r="E23" s="137"/>
    </row>
    <row r="24" spans="1:6" ht="27" customHeight="1" thickBot="1" x14ac:dyDescent="0.3">
      <c r="A24" s="135"/>
      <c r="B24" s="245" t="s">
        <v>86</v>
      </c>
      <c r="C24" s="246"/>
      <c r="D24" s="266"/>
      <c r="E24" s="137"/>
    </row>
    <row r="25" spans="1:6" ht="16.5" thickBot="1" x14ac:dyDescent="0.3">
      <c r="A25" s="135"/>
      <c r="B25" s="245" t="s">
        <v>87</v>
      </c>
      <c r="C25" s="246"/>
      <c r="D25" s="266"/>
      <c r="E25" s="137"/>
    </row>
    <row r="26" spans="1:6" x14ac:dyDescent="0.25">
      <c r="A26" s="135"/>
      <c r="B26" s="149" t="s">
        <v>164</v>
      </c>
      <c r="C26" s="173">
        <v>3.2</v>
      </c>
      <c r="D26" s="141" t="s">
        <v>88</v>
      </c>
      <c r="E26" s="137"/>
    </row>
    <row r="27" spans="1:6" ht="16.5" thickBot="1" x14ac:dyDescent="0.3">
      <c r="A27" s="135"/>
      <c r="B27" s="165" t="s">
        <v>89</v>
      </c>
      <c r="C27" s="170">
        <v>0.25030000000000002</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A4" workbookViewId="0">
      <selection activeCell="C11" sqref="C11:D11"/>
    </sheetView>
  </sheetViews>
  <sheetFormatPr baseColWidth="10" defaultRowHeight="15.75" x14ac:dyDescent="0.25"/>
  <cols>
    <col min="1" max="1" width="24.85546875" style="156" customWidth="1"/>
    <col min="2" max="2" width="55.5703125" style="156" customWidth="1"/>
    <col min="3" max="3" width="36.140625" style="156" customWidth="1"/>
    <col min="4" max="4" width="27.28515625" style="156" bestFit="1" customWidth="1"/>
    <col min="5" max="5" width="29.140625" style="156" customWidth="1"/>
    <col min="6" max="16384" width="11.42578125" style="107"/>
  </cols>
  <sheetData>
    <row r="1" spans="1:9" ht="15.75" customHeight="1" x14ac:dyDescent="0.25">
      <c r="A1" s="250" t="s">
        <v>95</v>
      </c>
      <c r="B1" s="251"/>
      <c r="C1" s="251"/>
      <c r="D1" s="251"/>
      <c r="E1" s="130"/>
    </row>
    <row r="2" spans="1:9" x14ac:dyDescent="0.25">
      <c r="A2" s="131"/>
      <c r="B2" s="252" t="s">
        <v>79</v>
      </c>
      <c r="C2" s="252"/>
      <c r="D2" s="252"/>
      <c r="E2" s="132"/>
    </row>
    <row r="3" spans="1:9" x14ac:dyDescent="0.25">
      <c r="A3" s="133"/>
      <c r="B3" s="252" t="s">
        <v>158</v>
      </c>
      <c r="C3" s="252"/>
      <c r="D3" s="252"/>
      <c r="E3" s="134"/>
    </row>
    <row r="4" spans="1:9" thickBot="1" x14ac:dyDescent="0.3">
      <c r="A4" s="135"/>
      <c r="B4" s="136"/>
      <c r="C4" s="136"/>
      <c r="D4" s="136"/>
      <c r="E4" s="137"/>
    </row>
    <row r="5" spans="1:9" ht="16.5" customHeight="1" thickBot="1" x14ac:dyDescent="0.3">
      <c r="A5" s="135"/>
      <c r="B5" s="138" t="s">
        <v>80</v>
      </c>
      <c r="C5" s="253" t="s">
        <v>216</v>
      </c>
      <c r="D5" s="254"/>
      <c r="E5" s="137"/>
    </row>
    <row r="6" spans="1:9" ht="16.5" thickBot="1" x14ac:dyDescent="0.3">
      <c r="A6" s="135"/>
      <c r="B6" s="162" t="s">
        <v>81</v>
      </c>
      <c r="C6" s="255" t="s">
        <v>234</v>
      </c>
      <c r="D6" s="256"/>
      <c r="E6" s="137"/>
    </row>
    <row r="7" spans="1:9" ht="16.5" customHeight="1" thickBot="1" x14ac:dyDescent="0.3">
      <c r="A7" s="135"/>
      <c r="B7" s="162" t="s">
        <v>159</v>
      </c>
      <c r="C7" s="248" t="s">
        <v>160</v>
      </c>
      <c r="D7" s="249"/>
      <c r="E7" s="137"/>
    </row>
    <row r="8" spans="1:9" ht="16.5" thickBot="1" x14ac:dyDescent="0.3">
      <c r="A8" s="135"/>
      <c r="B8" s="163">
        <v>5</v>
      </c>
      <c r="C8" s="243">
        <v>3278601170</v>
      </c>
      <c r="D8" s="244"/>
      <c r="E8" s="137"/>
    </row>
    <row r="9" spans="1:9" ht="16.5" thickBot="1" x14ac:dyDescent="0.3">
      <c r="A9" s="135"/>
      <c r="B9" s="163">
        <v>1</v>
      </c>
      <c r="C9" s="243">
        <v>1133936583</v>
      </c>
      <c r="D9" s="244"/>
      <c r="E9" s="137"/>
    </row>
    <row r="10" spans="1:9" ht="16.5" thickBot="1" x14ac:dyDescent="0.3">
      <c r="A10" s="135"/>
      <c r="B10" s="163" t="s">
        <v>241</v>
      </c>
      <c r="C10" s="243">
        <v>1718674864</v>
      </c>
      <c r="D10" s="244"/>
      <c r="E10" s="137"/>
    </row>
    <row r="11" spans="1:9" ht="16.5" thickBot="1" x14ac:dyDescent="0.3">
      <c r="A11" s="135"/>
      <c r="B11" s="163"/>
      <c r="C11" s="243">
        <v>0</v>
      </c>
      <c r="D11" s="244"/>
      <c r="E11" s="137"/>
    </row>
    <row r="12" spans="1:9" ht="16.5" thickBot="1" x14ac:dyDescent="0.3">
      <c r="A12" s="135"/>
      <c r="B12" s="163"/>
      <c r="C12" s="243">
        <v>0</v>
      </c>
      <c r="D12" s="244"/>
      <c r="E12" s="137"/>
      <c r="I12">
        <v>1133936583</v>
      </c>
    </row>
    <row r="13" spans="1:9" ht="16.5" thickBot="1" x14ac:dyDescent="0.3">
      <c r="A13" s="135"/>
      <c r="B13" s="163"/>
      <c r="C13" s="243"/>
      <c r="D13" s="244"/>
      <c r="E13" s="137"/>
    </row>
    <row r="14" spans="1:9" ht="16.5" thickBot="1" x14ac:dyDescent="0.3">
      <c r="A14" s="135"/>
      <c r="B14" s="163"/>
      <c r="C14" s="243"/>
      <c r="D14" s="244"/>
      <c r="E14" s="137"/>
    </row>
    <row r="15" spans="1:9" ht="16.5" thickBot="1" x14ac:dyDescent="0.3">
      <c r="A15" s="135"/>
      <c r="B15" s="163"/>
      <c r="C15" s="243">
        <v>0</v>
      </c>
      <c r="D15" s="244"/>
      <c r="E15" s="137"/>
    </row>
    <row r="16" spans="1:9" ht="32.25" thickBot="1" x14ac:dyDescent="0.3">
      <c r="A16" s="135"/>
      <c r="B16" s="164" t="s">
        <v>161</v>
      </c>
      <c r="C16" s="243">
        <f>SUM(C8:D15)</f>
        <v>6131212617</v>
      </c>
      <c r="D16" s="244"/>
      <c r="E16" s="137"/>
    </row>
    <row r="17" spans="1:6" ht="48" thickBot="1" x14ac:dyDescent="0.3">
      <c r="A17" s="135"/>
      <c r="B17" s="164" t="s">
        <v>162</v>
      </c>
      <c r="C17" s="243">
        <f>+C16/616000</f>
        <v>9953.2672353896105</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71">
        <v>978391399</v>
      </c>
      <c r="E20" s="137"/>
    </row>
    <row r="21" spans="1:6" ht="28.5" customHeight="1" x14ac:dyDescent="0.25">
      <c r="A21" s="135"/>
      <c r="B21" s="135" t="s">
        <v>83</v>
      </c>
      <c r="C21" s="172"/>
      <c r="D21" s="174">
        <v>1073849066</v>
      </c>
      <c r="E21" s="137"/>
    </row>
    <row r="22" spans="1:6" ht="15" x14ac:dyDescent="0.25">
      <c r="A22" s="135"/>
      <c r="B22" s="135" t="s">
        <v>84</v>
      </c>
      <c r="C22" s="172"/>
      <c r="D22" s="137">
        <v>615546262</v>
      </c>
      <c r="E22" s="137"/>
    </row>
    <row r="23" spans="1:6" ht="27" customHeight="1" thickBot="1" x14ac:dyDescent="0.3">
      <c r="A23" s="135"/>
      <c r="B23" s="146" t="s">
        <v>85</v>
      </c>
      <c r="C23" s="147"/>
      <c r="D23" s="148">
        <v>615546262</v>
      </c>
      <c r="E23" s="137"/>
    </row>
    <row r="24" spans="1:6" ht="27" customHeight="1" thickBot="1" x14ac:dyDescent="0.3">
      <c r="A24" s="135"/>
      <c r="B24" s="245" t="s">
        <v>86</v>
      </c>
      <c r="C24" s="246"/>
      <c r="D24" s="266"/>
      <c r="E24" s="137"/>
    </row>
    <row r="25" spans="1:6" ht="16.5" thickBot="1" x14ac:dyDescent="0.3">
      <c r="A25" s="135"/>
      <c r="B25" s="245" t="s">
        <v>87</v>
      </c>
      <c r="C25" s="246"/>
      <c r="D25" s="266"/>
      <c r="E25" s="137"/>
    </row>
    <row r="26" spans="1:6" x14ac:dyDescent="0.25">
      <c r="A26" s="135"/>
      <c r="B26" s="149" t="s">
        <v>164</v>
      </c>
      <c r="C26" s="173">
        <v>1.59</v>
      </c>
      <c r="D26" s="141" t="s">
        <v>88</v>
      </c>
      <c r="E26" s="137"/>
    </row>
    <row r="27" spans="1:6" ht="16.5" thickBot="1" x14ac:dyDescent="0.3">
      <c r="A27" s="135"/>
      <c r="B27" s="165" t="s">
        <v>89</v>
      </c>
      <c r="C27" s="170">
        <v>0.57320000000000004</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activeCell="C10" sqref="C10:D10"/>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9" ht="15.75" customHeight="1" x14ac:dyDescent="0.25">
      <c r="A1" s="250" t="s">
        <v>95</v>
      </c>
      <c r="B1" s="251"/>
      <c r="C1" s="251"/>
      <c r="D1" s="251"/>
      <c r="E1" s="130"/>
    </row>
    <row r="2" spans="1:9" x14ac:dyDescent="0.25">
      <c r="A2" s="131"/>
      <c r="B2" s="252" t="s">
        <v>79</v>
      </c>
      <c r="C2" s="252"/>
      <c r="D2" s="252"/>
      <c r="E2" s="132"/>
    </row>
    <row r="3" spans="1:9" x14ac:dyDescent="0.25">
      <c r="A3" s="133"/>
      <c r="B3" s="252" t="s">
        <v>158</v>
      </c>
      <c r="C3" s="252"/>
      <c r="D3" s="252"/>
      <c r="E3" s="134"/>
    </row>
    <row r="4" spans="1:9" thickBot="1" x14ac:dyDescent="0.3">
      <c r="A4" s="135"/>
      <c r="B4" s="136"/>
      <c r="C4" s="136"/>
      <c r="D4" s="136"/>
      <c r="E4" s="137"/>
    </row>
    <row r="5" spans="1:9" ht="16.5" customHeight="1" thickBot="1" x14ac:dyDescent="0.3">
      <c r="A5" s="135"/>
      <c r="B5" s="138" t="s">
        <v>80</v>
      </c>
      <c r="C5" s="253" t="s">
        <v>217</v>
      </c>
      <c r="D5" s="254"/>
      <c r="E5" s="137"/>
    </row>
    <row r="6" spans="1:9" ht="16.5" customHeight="1" thickBot="1" x14ac:dyDescent="0.3">
      <c r="A6" s="135"/>
      <c r="B6" s="162" t="s">
        <v>81</v>
      </c>
      <c r="C6" s="255" t="s">
        <v>218</v>
      </c>
      <c r="D6" s="256"/>
      <c r="E6" s="137"/>
    </row>
    <row r="7" spans="1:9" ht="16.5" customHeight="1" thickBot="1" x14ac:dyDescent="0.3">
      <c r="A7" s="135"/>
      <c r="B7" s="162" t="s">
        <v>159</v>
      </c>
      <c r="C7" s="248" t="s">
        <v>160</v>
      </c>
      <c r="D7" s="249"/>
      <c r="E7" s="137"/>
    </row>
    <row r="8" spans="1:9" ht="16.5" thickBot="1" x14ac:dyDescent="0.3">
      <c r="A8" s="135"/>
      <c r="B8" s="163">
        <v>1</v>
      </c>
      <c r="C8" s="243">
        <v>1133936583</v>
      </c>
      <c r="D8" s="244"/>
      <c r="E8" s="137"/>
    </row>
    <row r="9" spans="1:9" ht="16.5" thickBot="1" x14ac:dyDescent="0.3">
      <c r="A9" s="135"/>
      <c r="B9" s="163">
        <v>5</v>
      </c>
      <c r="C9" s="243">
        <v>3278601170</v>
      </c>
      <c r="D9" s="244"/>
      <c r="E9" s="137"/>
      <c r="I9">
        <v>3278601170</v>
      </c>
    </row>
    <row r="10" spans="1:9" ht="16.5" thickBot="1" x14ac:dyDescent="0.3">
      <c r="A10" s="135"/>
      <c r="B10" s="163"/>
      <c r="C10" s="243" t="s">
        <v>235</v>
      </c>
      <c r="D10" s="244"/>
      <c r="E10" s="137"/>
    </row>
    <row r="11" spans="1:9" ht="16.5" thickBot="1" x14ac:dyDescent="0.3">
      <c r="A11" s="135"/>
      <c r="B11" s="163"/>
      <c r="C11" s="243">
        <v>0</v>
      </c>
      <c r="D11" s="244"/>
      <c r="E11" s="137"/>
    </row>
    <row r="12" spans="1:9" ht="16.5" thickBot="1" x14ac:dyDescent="0.3">
      <c r="A12" s="135"/>
      <c r="B12" s="163"/>
      <c r="C12" s="243">
        <v>0</v>
      </c>
      <c r="D12" s="244"/>
      <c r="E12" s="137"/>
    </row>
    <row r="13" spans="1:9" ht="32.25" thickBot="1" x14ac:dyDescent="0.3">
      <c r="A13" s="135"/>
      <c r="B13" s="164" t="s">
        <v>161</v>
      </c>
      <c r="C13" s="243">
        <f>SUM(C8:D12)</f>
        <v>4412537753</v>
      </c>
      <c r="D13" s="244"/>
      <c r="E13" s="137"/>
    </row>
    <row r="14" spans="1:9" ht="48" thickBot="1" x14ac:dyDescent="0.3">
      <c r="A14" s="135"/>
      <c r="B14" s="164" t="s">
        <v>162</v>
      </c>
      <c r="C14" s="243">
        <f>+C13/616000</f>
        <v>7163.2106379870129</v>
      </c>
      <c r="D14" s="244"/>
      <c r="E14" s="137"/>
    </row>
    <row r="15" spans="1:9" x14ac:dyDescent="0.25">
      <c r="A15" s="135"/>
      <c r="B15" s="136"/>
      <c r="C15" s="140"/>
      <c r="D15" s="141"/>
      <c r="E15" s="137"/>
    </row>
    <row r="16" spans="1:9" ht="16.5" thickBot="1" x14ac:dyDescent="0.3">
      <c r="A16" s="135"/>
      <c r="B16" s="136" t="s">
        <v>163</v>
      </c>
      <c r="C16" s="140"/>
      <c r="D16" s="141"/>
      <c r="E16" s="137"/>
    </row>
    <row r="17" spans="1:6" ht="27" customHeight="1" x14ac:dyDescent="0.25">
      <c r="A17" s="135"/>
      <c r="B17" s="142" t="s">
        <v>82</v>
      </c>
      <c r="C17" s="143"/>
      <c r="D17" s="144">
        <f>CALCULOS!C120</f>
        <v>979594439</v>
      </c>
      <c r="E17" s="137"/>
    </row>
    <row r="18" spans="1:6" ht="28.5" customHeight="1" x14ac:dyDescent="0.25">
      <c r="A18" s="135"/>
      <c r="B18" s="135" t="s">
        <v>83</v>
      </c>
      <c r="C18" s="145"/>
      <c r="D18" s="137">
        <f>CALCULOS!E120</f>
        <v>1084349066</v>
      </c>
      <c r="E18" s="137"/>
    </row>
    <row r="19" spans="1:6" ht="15" x14ac:dyDescent="0.25">
      <c r="A19" s="135"/>
      <c r="B19" s="135" t="s">
        <v>84</v>
      </c>
      <c r="C19" s="145"/>
      <c r="D19" s="137">
        <f>CALCULOS!D120</f>
        <v>616046262</v>
      </c>
      <c r="E19" s="137"/>
    </row>
    <row r="20" spans="1:6" ht="27" customHeight="1" thickBot="1" x14ac:dyDescent="0.3">
      <c r="A20" s="135"/>
      <c r="B20" s="146" t="s">
        <v>85</v>
      </c>
      <c r="C20" s="147"/>
      <c r="D20" s="148">
        <f>CALCULOS!F120</f>
        <v>616046262</v>
      </c>
      <c r="E20" s="137"/>
    </row>
    <row r="21" spans="1:6" ht="27" customHeight="1" thickBot="1" x14ac:dyDescent="0.3">
      <c r="A21" s="135"/>
      <c r="B21" s="245" t="s">
        <v>86</v>
      </c>
      <c r="C21" s="246"/>
      <c r="D21" s="247"/>
      <c r="E21" s="137"/>
    </row>
    <row r="22" spans="1:6" ht="16.5" thickBot="1" x14ac:dyDescent="0.3">
      <c r="A22" s="135"/>
      <c r="B22" s="245" t="s">
        <v>87</v>
      </c>
      <c r="C22" s="246"/>
      <c r="D22" s="247"/>
      <c r="E22" s="137"/>
    </row>
    <row r="23" spans="1:6" x14ac:dyDescent="0.25">
      <c r="A23" s="135"/>
      <c r="B23" s="149" t="s">
        <v>164</v>
      </c>
      <c r="C23" s="150">
        <v>1.59</v>
      </c>
      <c r="D23" s="141" t="s">
        <v>88</v>
      </c>
      <c r="E23" s="137"/>
    </row>
    <row r="24" spans="1:6" ht="16.5" thickBot="1" x14ac:dyDescent="0.3">
      <c r="A24" s="135"/>
      <c r="B24" s="165" t="s">
        <v>89</v>
      </c>
      <c r="C24" s="167">
        <v>0.56810000000000005</v>
      </c>
      <c r="D24" s="151" t="s">
        <v>88</v>
      </c>
      <c r="E24" s="137"/>
    </row>
    <row r="25" spans="1:6" ht="16.5" thickBot="1" x14ac:dyDescent="0.3">
      <c r="A25" s="135"/>
      <c r="B25" s="152"/>
      <c r="C25" s="153"/>
      <c r="D25" s="136"/>
      <c r="E25" s="154"/>
    </row>
    <row r="26" spans="1:6" x14ac:dyDescent="0.25">
      <c r="A26" s="260"/>
      <c r="B26" s="261" t="s">
        <v>90</v>
      </c>
      <c r="C26" s="263" t="s">
        <v>175</v>
      </c>
      <c r="D26" s="264"/>
      <c r="E26" s="265"/>
      <c r="F26" s="257"/>
    </row>
    <row r="27" spans="1:6" ht="16.5" thickBot="1" x14ac:dyDescent="0.3">
      <c r="A27" s="260"/>
      <c r="B27" s="262"/>
      <c r="C27" s="258" t="s">
        <v>91</v>
      </c>
      <c r="D27" s="259"/>
      <c r="E27" s="265"/>
      <c r="F27" s="257"/>
    </row>
    <row r="28" spans="1:6" thickBot="1" x14ac:dyDescent="0.3">
      <c r="A28" s="146"/>
      <c r="B28" s="155"/>
      <c r="C28" s="155"/>
      <c r="D28" s="155"/>
      <c r="E28" s="148"/>
      <c r="F28" s="129"/>
    </row>
    <row r="29" spans="1:6" x14ac:dyDescent="0.25">
      <c r="B29" s="157" t="s">
        <v>165</v>
      </c>
    </row>
  </sheetData>
  <mergeCells count="21">
    <mergeCell ref="E26:E27"/>
    <mergeCell ref="F26:F27"/>
    <mergeCell ref="C27:D27"/>
    <mergeCell ref="C14:D14"/>
    <mergeCell ref="B21:D21"/>
    <mergeCell ref="B22:D22"/>
    <mergeCell ref="A26:A27"/>
    <mergeCell ref="B26:B27"/>
    <mergeCell ref="C26:D26"/>
    <mergeCell ref="C8:D8"/>
    <mergeCell ref="C9:D9"/>
    <mergeCell ref="C10:D10"/>
    <mergeCell ref="C11:D11"/>
    <mergeCell ref="C12:D12"/>
    <mergeCell ref="C13:D13"/>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topLeftCell="A31" workbookViewId="0">
      <selection activeCell="C83" sqref="C83"/>
    </sheetView>
  </sheetViews>
  <sheetFormatPr baseColWidth="10" defaultRowHeight="15" x14ac:dyDescent="0.25"/>
  <cols>
    <col min="1" max="1" width="31.85546875" customWidth="1"/>
    <col min="2" max="2" width="11.7109375" style="107" bestFit="1" customWidth="1"/>
    <col min="3" max="3" width="20.140625" customWidth="1"/>
    <col min="4" max="4" width="20.42578125" customWidth="1"/>
    <col min="5" max="5" width="18.85546875" bestFit="1" customWidth="1"/>
    <col min="6" max="6" width="18.5703125" customWidth="1"/>
  </cols>
  <sheetData>
    <row r="1" spans="1:6" x14ac:dyDescent="0.25">
      <c r="B1" s="107" t="s">
        <v>176</v>
      </c>
      <c r="C1" s="107" t="s">
        <v>168</v>
      </c>
      <c r="D1" s="107" t="s">
        <v>169</v>
      </c>
      <c r="E1" s="107" t="s">
        <v>170</v>
      </c>
      <c r="F1" s="107" t="s">
        <v>85</v>
      </c>
    </row>
    <row r="2" spans="1:6" x14ac:dyDescent="0.25">
      <c r="A2" s="107" t="s">
        <v>167</v>
      </c>
      <c r="B2" s="107" t="s">
        <v>179</v>
      </c>
      <c r="C2" s="166">
        <v>5895419303.2700005</v>
      </c>
      <c r="D2" s="166">
        <v>1761460857.4000001</v>
      </c>
      <c r="E2" s="166">
        <v>7620920691.2700005</v>
      </c>
      <c r="F2" s="166">
        <v>2930371857.4000001</v>
      </c>
    </row>
    <row r="3" spans="1:6" x14ac:dyDescent="0.25">
      <c r="A3" s="107" t="s">
        <v>171</v>
      </c>
      <c r="B3" s="107" t="s">
        <v>178</v>
      </c>
      <c r="C3" s="166">
        <v>12226455000</v>
      </c>
      <c r="D3" s="166">
        <v>3507758000</v>
      </c>
      <c r="E3" s="166">
        <v>12887954000</v>
      </c>
      <c r="F3" s="166">
        <v>4092213000</v>
      </c>
    </row>
    <row r="4" spans="1:6" x14ac:dyDescent="0.25">
      <c r="A4" s="107" t="s">
        <v>172</v>
      </c>
      <c r="B4" s="107" t="s">
        <v>177</v>
      </c>
      <c r="C4" s="166">
        <v>11221892000</v>
      </c>
      <c r="D4" s="166">
        <v>1822722000</v>
      </c>
      <c r="E4" s="166">
        <v>12029622000</v>
      </c>
      <c r="F4" s="166">
        <v>2505577000</v>
      </c>
    </row>
    <row r="5" spans="1:6" x14ac:dyDescent="0.25">
      <c r="A5" s="107" t="s">
        <v>17</v>
      </c>
      <c r="C5" s="166">
        <f>SUM(C2:C4)</f>
        <v>29343766303.27</v>
      </c>
      <c r="D5" s="166">
        <f t="shared" ref="D5:F5" si="0">SUM(D2:D4)</f>
        <v>7091940857.3999996</v>
      </c>
      <c r="E5" s="166">
        <f t="shared" si="0"/>
        <v>32538496691.27</v>
      </c>
      <c r="F5" s="166">
        <f t="shared" si="0"/>
        <v>9528161857.3999996</v>
      </c>
    </row>
    <row r="6" spans="1:6" x14ac:dyDescent="0.25">
      <c r="C6" s="166"/>
      <c r="D6" s="166"/>
    </row>
    <row r="8" spans="1:6" x14ac:dyDescent="0.25">
      <c r="A8" s="107" t="s">
        <v>173</v>
      </c>
      <c r="C8" s="175">
        <f>C5/D5</f>
        <v>4.1376214062264216</v>
      </c>
    </row>
    <row r="9" spans="1:6" x14ac:dyDescent="0.25">
      <c r="A9" s="107" t="s">
        <v>174</v>
      </c>
      <c r="C9" s="175">
        <f>F5/E5*100</f>
        <v>29.282735302139457</v>
      </c>
    </row>
    <row r="12" spans="1:6" x14ac:dyDescent="0.25">
      <c r="A12" s="107"/>
      <c r="B12" s="107" t="s">
        <v>176</v>
      </c>
      <c r="C12" s="107" t="s">
        <v>168</v>
      </c>
      <c r="D12" s="107" t="s">
        <v>169</v>
      </c>
      <c r="E12" s="107" t="s">
        <v>170</v>
      </c>
      <c r="F12" s="107" t="s">
        <v>85</v>
      </c>
    </row>
    <row r="13" spans="1:6" x14ac:dyDescent="0.25">
      <c r="A13" s="107" t="s">
        <v>182</v>
      </c>
      <c r="B13" s="107" t="s">
        <v>181</v>
      </c>
      <c r="C13" s="166">
        <v>1204082364</v>
      </c>
      <c r="D13" s="166">
        <v>85400862</v>
      </c>
      <c r="E13" s="166">
        <v>1493950327</v>
      </c>
      <c r="F13" s="166">
        <v>826292161</v>
      </c>
    </row>
    <row r="15" spans="1:6" x14ac:dyDescent="0.25">
      <c r="A15" s="107" t="s">
        <v>173</v>
      </c>
      <c r="C15" s="175">
        <f>C13/D13</f>
        <v>14.09918279279195</v>
      </c>
    </row>
    <row r="16" spans="1:6" x14ac:dyDescent="0.25">
      <c r="A16" s="107" t="s">
        <v>174</v>
      </c>
      <c r="C16" s="179">
        <f>F13/E13*100</f>
        <v>55.309212499673691</v>
      </c>
    </row>
    <row r="19" spans="1:6" x14ac:dyDescent="0.25">
      <c r="A19" s="107"/>
      <c r="B19" s="107" t="s">
        <v>176</v>
      </c>
      <c r="C19" s="107" t="s">
        <v>168</v>
      </c>
      <c r="D19" s="107" t="s">
        <v>169</v>
      </c>
      <c r="E19" s="107" t="s">
        <v>170</v>
      </c>
      <c r="F19" s="107" t="s">
        <v>85</v>
      </c>
    </row>
    <row r="20" spans="1:6" x14ac:dyDescent="0.25">
      <c r="A20" s="107" t="s">
        <v>183</v>
      </c>
      <c r="B20" s="107" t="s">
        <v>184</v>
      </c>
      <c r="C20" s="166">
        <v>11123115000</v>
      </c>
      <c r="D20" s="166">
        <v>2326830000</v>
      </c>
      <c r="E20" s="166">
        <v>20986583000</v>
      </c>
      <c r="F20" s="166">
        <v>11776515000</v>
      </c>
    </row>
    <row r="21" spans="1:6" x14ac:dyDescent="0.25">
      <c r="A21" s="107"/>
      <c r="C21" s="107"/>
      <c r="D21" s="107"/>
      <c r="E21" s="107"/>
      <c r="F21" s="107"/>
    </row>
    <row r="22" spans="1:6" x14ac:dyDescent="0.25">
      <c r="A22" s="107" t="s">
        <v>173</v>
      </c>
      <c r="C22" s="175">
        <f>C20/D20</f>
        <v>4.7803728678072739</v>
      </c>
      <c r="D22" s="107"/>
      <c r="E22" s="107"/>
      <c r="F22" s="107"/>
    </row>
    <row r="23" spans="1:6" x14ac:dyDescent="0.25">
      <c r="A23" s="107" t="s">
        <v>174</v>
      </c>
      <c r="C23" s="179">
        <f>F20/E20*100</f>
        <v>56.114494675002589</v>
      </c>
      <c r="D23" s="107"/>
      <c r="E23" s="107"/>
      <c r="F23" s="107"/>
    </row>
    <row r="26" spans="1:6" x14ac:dyDescent="0.25">
      <c r="A26" s="107"/>
      <c r="B26" s="107" t="s">
        <v>176</v>
      </c>
      <c r="C26" s="107" t="s">
        <v>168</v>
      </c>
      <c r="D26" s="107" t="s">
        <v>169</v>
      </c>
      <c r="E26" s="107" t="s">
        <v>170</v>
      </c>
      <c r="F26" s="107" t="s">
        <v>85</v>
      </c>
    </row>
    <row r="27" spans="1:6" x14ac:dyDescent="0.25">
      <c r="A27" s="107" t="s">
        <v>188</v>
      </c>
      <c r="B27" s="107" t="s">
        <v>187</v>
      </c>
      <c r="C27" s="166">
        <v>503349126</v>
      </c>
      <c r="D27" s="166">
        <v>0</v>
      </c>
      <c r="E27" s="166">
        <v>614616982</v>
      </c>
      <c r="F27" s="166">
        <v>0</v>
      </c>
    </row>
    <row r="28" spans="1:6" x14ac:dyDescent="0.25">
      <c r="A28" s="107"/>
      <c r="C28" s="107"/>
      <c r="D28" s="107"/>
      <c r="E28" s="107"/>
      <c r="F28" s="107"/>
    </row>
    <row r="29" spans="1:6" x14ac:dyDescent="0.25">
      <c r="A29" s="107" t="s">
        <v>173</v>
      </c>
      <c r="C29" s="175" t="e">
        <f>C27/D27</f>
        <v>#DIV/0!</v>
      </c>
      <c r="D29" s="107"/>
      <c r="E29" s="107"/>
      <c r="F29" s="107"/>
    </row>
    <row r="30" spans="1:6" x14ac:dyDescent="0.25">
      <c r="A30" s="107" t="s">
        <v>174</v>
      </c>
      <c r="C30" s="179">
        <f>F27/E27*100</f>
        <v>0</v>
      </c>
      <c r="D30" s="107"/>
      <c r="E30" s="107"/>
      <c r="F30" s="107"/>
    </row>
    <row r="33" spans="1:6" x14ac:dyDescent="0.25">
      <c r="A33" s="107"/>
      <c r="B33" s="107" t="s">
        <v>176</v>
      </c>
      <c r="C33" s="107" t="s">
        <v>168</v>
      </c>
      <c r="D33" s="107" t="s">
        <v>169</v>
      </c>
      <c r="E33" s="107" t="s">
        <v>170</v>
      </c>
      <c r="F33" s="107" t="s">
        <v>85</v>
      </c>
    </row>
    <row r="34" spans="1:6" x14ac:dyDescent="0.25">
      <c r="A34" s="107" t="s">
        <v>190</v>
      </c>
      <c r="B34" s="107" t="s">
        <v>191</v>
      </c>
      <c r="C34" s="166">
        <v>443349126</v>
      </c>
      <c r="D34" s="166">
        <v>1000000</v>
      </c>
      <c r="E34" s="166">
        <v>475349126</v>
      </c>
      <c r="F34" s="166">
        <v>1000000</v>
      </c>
    </row>
    <row r="35" spans="1:6" x14ac:dyDescent="0.25">
      <c r="A35" s="107"/>
      <c r="C35" s="107"/>
      <c r="D35" s="107"/>
      <c r="E35" s="107"/>
      <c r="F35" s="107"/>
    </row>
    <row r="36" spans="1:6" x14ac:dyDescent="0.25">
      <c r="A36" s="107" t="s">
        <v>173</v>
      </c>
      <c r="C36" s="175">
        <f>C34/D34</f>
        <v>443.34912600000001</v>
      </c>
      <c r="D36" s="107"/>
      <c r="E36" s="107"/>
      <c r="F36" s="107"/>
    </row>
    <row r="37" spans="1:6" x14ac:dyDescent="0.25">
      <c r="A37" s="107" t="s">
        <v>174</v>
      </c>
      <c r="C37" s="179">
        <f>F34/E34*100</f>
        <v>0.21037169215285356</v>
      </c>
      <c r="D37" s="107"/>
      <c r="E37" s="107"/>
      <c r="F37" s="107"/>
    </row>
    <row r="41" spans="1:6" x14ac:dyDescent="0.25">
      <c r="A41" s="107"/>
      <c r="B41" s="107" t="s">
        <v>176</v>
      </c>
      <c r="C41" s="107" t="s">
        <v>168</v>
      </c>
      <c r="D41" s="107" t="s">
        <v>169</v>
      </c>
      <c r="E41" s="107" t="s">
        <v>170</v>
      </c>
      <c r="F41" s="107" t="s">
        <v>85</v>
      </c>
    </row>
    <row r="42" spans="1:6" ht="15.75" customHeight="1" x14ac:dyDescent="0.25">
      <c r="A42" s="107" t="s">
        <v>192</v>
      </c>
      <c r="B42" s="107" t="s">
        <v>193</v>
      </c>
      <c r="C42" s="166">
        <v>102441964</v>
      </c>
      <c r="D42" s="166">
        <v>1066536</v>
      </c>
      <c r="E42" s="166">
        <v>159205068</v>
      </c>
      <c r="F42" s="166">
        <v>31847872</v>
      </c>
    </row>
    <row r="43" spans="1:6" x14ac:dyDescent="0.25">
      <c r="A43" s="107"/>
      <c r="C43" s="107"/>
      <c r="D43" s="107"/>
      <c r="E43" s="107"/>
      <c r="F43" s="107"/>
    </row>
    <row r="44" spans="1:6" x14ac:dyDescent="0.25">
      <c r="A44" s="107" t="s">
        <v>173</v>
      </c>
      <c r="C44" s="175">
        <f>C42/D42</f>
        <v>96.05110751067005</v>
      </c>
      <c r="D44" s="107"/>
      <c r="E44" s="107"/>
      <c r="F44" s="107"/>
    </row>
    <row r="45" spans="1:6" x14ac:dyDescent="0.25">
      <c r="A45" s="107" t="s">
        <v>174</v>
      </c>
      <c r="C45" s="179">
        <f>F42/E42*100</f>
        <v>20.004307903062482</v>
      </c>
      <c r="D45" s="107"/>
      <c r="E45" s="107"/>
      <c r="F45" s="107"/>
    </row>
    <row r="49" spans="1:6" x14ac:dyDescent="0.25">
      <c r="A49" s="107"/>
      <c r="B49" s="107" t="s">
        <v>176</v>
      </c>
      <c r="C49" s="107" t="s">
        <v>168</v>
      </c>
      <c r="D49" s="107" t="s">
        <v>169</v>
      </c>
      <c r="E49" s="107" t="s">
        <v>170</v>
      </c>
      <c r="F49" s="107" t="s">
        <v>85</v>
      </c>
    </row>
    <row r="50" spans="1:6" x14ac:dyDescent="0.25">
      <c r="A50" s="107" t="s">
        <v>194</v>
      </c>
      <c r="B50" s="107" t="s">
        <v>195</v>
      </c>
      <c r="C50" s="166">
        <v>919295712</v>
      </c>
      <c r="D50" s="166">
        <v>138499283</v>
      </c>
      <c r="E50" s="166">
        <v>1319295712</v>
      </c>
      <c r="F50" s="166">
        <v>692496418</v>
      </c>
    </row>
    <row r="51" spans="1:6" x14ac:dyDescent="0.25">
      <c r="A51" s="107"/>
      <c r="C51" s="107"/>
      <c r="D51" s="107"/>
      <c r="E51" s="107"/>
      <c r="F51" s="107"/>
    </row>
    <row r="52" spans="1:6" x14ac:dyDescent="0.25">
      <c r="A52" s="107" t="s">
        <v>173</v>
      </c>
      <c r="C52" s="175">
        <f>C50/D50</f>
        <v>6.6375485279588053</v>
      </c>
      <c r="D52" s="107"/>
      <c r="E52" s="107"/>
      <c r="F52" s="107"/>
    </row>
    <row r="53" spans="1:6" x14ac:dyDescent="0.25">
      <c r="A53" s="107" t="s">
        <v>174</v>
      </c>
      <c r="C53" s="179">
        <f>F50/E50*100</f>
        <v>52.489855890625378</v>
      </c>
      <c r="D53" s="107"/>
      <c r="E53" s="107"/>
      <c r="F53" s="107"/>
    </row>
    <row r="57" spans="1:6" x14ac:dyDescent="0.25">
      <c r="A57" s="107"/>
      <c r="B57" s="107" t="s">
        <v>176</v>
      </c>
      <c r="C57" s="107" t="s">
        <v>168</v>
      </c>
      <c r="D57" s="107" t="s">
        <v>169</v>
      </c>
      <c r="E57" s="107" t="s">
        <v>170</v>
      </c>
      <c r="F57" s="107" t="s">
        <v>85</v>
      </c>
    </row>
    <row r="58" spans="1:6" x14ac:dyDescent="0.25">
      <c r="A58" s="107" t="s">
        <v>194</v>
      </c>
      <c r="B58" s="107" t="s">
        <v>195</v>
      </c>
      <c r="C58" s="166">
        <v>919295712</v>
      </c>
      <c r="D58" s="166">
        <v>138499283</v>
      </c>
      <c r="E58" s="166">
        <v>1319295712</v>
      </c>
      <c r="F58" s="166">
        <v>692496418</v>
      </c>
    </row>
    <row r="59" spans="1:6" x14ac:dyDescent="0.25">
      <c r="A59" s="107"/>
      <c r="C59" s="107"/>
      <c r="D59" s="107"/>
      <c r="E59" s="107"/>
      <c r="F59" s="107"/>
    </row>
    <row r="60" spans="1:6" x14ac:dyDescent="0.25">
      <c r="A60" s="107" t="s">
        <v>173</v>
      </c>
      <c r="C60" s="178">
        <f>C58/D58</f>
        <v>6.6375485279588053</v>
      </c>
      <c r="D60" s="107"/>
      <c r="E60" s="107"/>
      <c r="F60" s="107"/>
    </row>
    <row r="61" spans="1:6" x14ac:dyDescent="0.25">
      <c r="A61" s="107" t="s">
        <v>174</v>
      </c>
      <c r="C61" s="176">
        <f>F58/E58*100</f>
        <v>52.489855890625378</v>
      </c>
      <c r="D61" s="107"/>
      <c r="E61" s="107"/>
      <c r="F61" s="107"/>
    </row>
    <row r="65" spans="1:6" x14ac:dyDescent="0.25">
      <c r="A65" s="107"/>
      <c r="B65" s="107" t="s">
        <v>176</v>
      </c>
      <c r="C65" s="107" t="s">
        <v>168</v>
      </c>
      <c r="D65" s="107" t="s">
        <v>169</v>
      </c>
      <c r="E65" s="107" t="s">
        <v>170</v>
      </c>
      <c r="F65" s="107" t="s">
        <v>85</v>
      </c>
    </row>
    <row r="66" spans="1:6" x14ac:dyDescent="0.25">
      <c r="A66" s="107" t="s">
        <v>196</v>
      </c>
      <c r="B66" s="107" t="s">
        <v>197</v>
      </c>
      <c r="C66" s="166">
        <f>'CONSTRUYENDO FUTURO'!D20</f>
        <v>2046522151</v>
      </c>
      <c r="D66" s="166">
        <f>'CONSTRUYENDO FUTURO'!D22</f>
        <v>1522150004</v>
      </c>
      <c r="E66" s="166">
        <f>'CONSTRUYENDO FUTURO'!D21</f>
        <v>2202823325</v>
      </c>
      <c r="F66" s="166">
        <f>'CONSTRUYENDO FUTURO'!D23</f>
        <v>1522150004</v>
      </c>
    </row>
    <row r="67" spans="1:6" x14ac:dyDescent="0.25">
      <c r="A67" s="107"/>
      <c r="C67" s="107"/>
      <c r="D67" s="107"/>
      <c r="E67" s="107"/>
      <c r="F67" s="107"/>
    </row>
    <row r="68" spans="1:6" x14ac:dyDescent="0.25">
      <c r="A68" s="107" t="s">
        <v>173</v>
      </c>
      <c r="C68" s="175">
        <f>C66/D66</f>
        <v>1.3444943964931331</v>
      </c>
      <c r="D68" s="107"/>
      <c r="E68" s="107"/>
      <c r="F68" s="107"/>
    </row>
    <row r="69" spans="1:6" x14ac:dyDescent="0.25">
      <c r="A69" s="107" t="s">
        <v>174</v>
      </c>
      <c r="C69" s="177">
        <f>F66/E66*100</f>
        <v>69.09995852708704</v>
      </c>
      <c r="D69" s="107"/>
      <c r="E69" s="107"/>
      <c r="F69" s="107"/>
    </row>
    <row r="73" spans="1:6" x14ac:dyDescent="0.25">
      <c r="A73" s="107"/>
      <c r="B73" s="107" t="s">
        <v>176</v>
      </c>
      <c r="C73" s="107" t="s">
        <v>168</v>
      </c>
      <c r="D73" s="107" t="s">
        <v>169</v>
      </c>
      <c r="E73" s="107" t="s">
        <v>170</v>
      </c>
      <c r="F73" s="107" t="s">
        <v>85</v>
      </c>
    </row>
    <row r="74" spans="1:6" x14ac:dyDescent="0.25">
      <c r="A74" s="107" t="s">
        <v>199</v>
      </c>
      <c r="B74" s="107" t="s">
        <v>200</v>
      </c>
      <c r="C74" s="166">
        <f>'MENORES DEL FUTURO'!D20</f>
        <v>217976847</v>
      </c>
      <c r="D74" s="166">
        <f>'MENORES DEL FUTURO'!D22</f>
        <v>106644470</v>
      </c>
      <c r="E74" s="166">
        <f>'MENORES DEL FUTURO'!D21</f>
        <v>238500912</v>
      </c>
      <c r="F74" s="166">
        <f>'MENORES DEL FUTURO'!D23</f>
        <v>106644470</v>
      </c>
    </row>
    <row r="75" spans="1:6" x14ac:dyDescent="0.25">
      <c r="A75" s="107"/>
      <c r="C75" s="107"/>
      <c r="D75" s="107"/>
      <c r="E75" s="107"/>
      <c r="F75" s="107"/>
    </row>
    <row r="76" spans="1:6" x14ac:dyDescent="0.25">
      <c r="A76" s="107" t="s">
        <v>173</v>
      </c>
      <c r="C76" s="175">
        <f>C74/D74</f>
        <v>2.0439582755674062</v>
      </c>
      <c r="D76" s="107"/>
      <c r="E76" s="107"/>
      <c r="F76" s="107"/>
    </row>
    <row r="77" spans="1:6" x14ac:dyDescent="0.25">
      <c r="A77" s="107" t="s">
        <v>174</v>
      </c>
      <c r="C77" s="176">
        <f>F74/E74*100</f>
        <v>44.714491490078665</v>
      </c>
      <c r="D77" s="107"/>
      <c r="E77" s="107"/>
      <c r="F77" s="107"/>
    </row>
    <row r="81" spans="1:6" x14ac:dyDescent="0.25">
      <c r="A81" s="107"/>
      <c r="B81" s="107" t="s">
        <v>176</v>
      </c>
      <c r="C81" s="107" t="s">
        <v>82</v>
      </c>
      <c r="D81" s="107" t="s">
        <v>169</v>
      </c>
      <c r="E81" s="107" t="s">
        <v>170</v>
      </c>
      <c r="F81" s="107" t="s">
        <v>85</v>
      </c>
    </row>
    <row r="82" spans="1:6" x14ac:dyDescent="0.25">
      <c r="A82" s="107" t="s">
        <v>203</v>
      </c>
      <c r="B82" s="107" t="s">
        <v>204</v>
      </c>
      <c r="C82" s="166">
        <v>6317000</v>
      </c>
      <c r="D82" s="166">
        <v>0</v>
      </c>
      <c r="E82" s="166">
        <v>98881000</v>
      </c>
      <c r="F82" s="166">
        <v>0</v>
      </c>
    </row>
    <row r="83" spans="1:6" x14ac:dyDescent="0.25">
      <c r="A83" s="107" t="s">
        <v>205</v>
      </c>
      <c r="B83" s="107" t="s">
        <v>206</v>
      </c>
      <c r="C83" s="166">
        <v>576060000</v>
      </c>
      <c r="D83" s="166">
        <v>152281000</v>
      </c>
      <c r="E83" s="166">
        <v>669063000</v>
      </c>
      <c r="F83" s="166">
        <v>194326000</v>
      </c>
    </row>
    <row r="84" spans="1:6" x14ac:dyDescent="0.25">
      <c r="A84" s="107" t="s">
        <v>207</v>
      </c>
      <c r="B84" s="107" t="s">
        <v>208</v>
      </c>
      <c r="C84" s="166">
        <v>1000000000</v>
      </c>
      <c r="D84" s="166">
        <v>111100000</v>
      </c>
      <c r="E84" s="166">
        <v>1026140000</v>
      </c>
      <c r="F84" s="166">
        <v>111100000</v>
      </c>
    </row>
    <row r="85" spans="1:6" s="107" customFormat="1" x14ac:dyDescent="0.25">
      <c r="A85" s="107" t="s">
        <v>209</v>
      </c>
      <c r="B85" s="107" t="s">
        <v>210</v>
      </c>
      <c r="C85" s="166">
        <v>245506000</v>
      </c>
      <c r="D85" s="166">
        <v>22589600</v>
      </c>
      <c r="E85" s="166">
        <v>528640400</v>
      </c>
      <c r="F85" s="166">
        <v>22589600</v>
      </c>
    </row>
    <row r="86" spans="1:6" x14ac:dyDescent="0.25">
      <c r="A86" s="107" t="s">
        <v>17</v>
      </c>
      <c r="C86" s="166">
        <f>SUM(C82:C85)</f>
        <v>1827883000</v>
      </c>
      <c r="D86" s="166">
        <f>SUM(D82:D85)</f>
        <v>285970600</v>
      </c>
      <c r="E86" s="166">
        <f>SUM(E82:E85)</f>
        <v>2322724400</v>
      </c>
      <c r="F86" s="166">
        <f>SUM(F82:F85)</f>
        <v>328015600</v>
      </c>
    </row>
    <row r="87" spans="1:6" x14ac:dyDescent="0.25">
      <c r="A87" s="107"/>
      <c r="C87" s="166"/>
      <c r="D87" s="166"/>
      <c r="E87" s="107"/>
      <c r="F87" s="107"/>
    </row>
    <row r="88" spans="1:6" x14ac:dyDescent="0.25">
      <c r="A88" s="107"/>
      <c r="C88" s="107"/>
      <c r="D88" s="107"/>
      <c r="E88" s="107"/>
      <c r="F88" s="107"/>
    </row>
    <row r="89" spans="1:6" x14ac:dyDescent="0.25">
      <c r="A89" s="107" t="s">
        <v>173</v>
      </c>
      <c r="C89" s="175">
        <f>C86/D86</f>
        <v>6.3918563656543714</v>
      </c>
      <c r="D89" s="107"/>
      <c r="E89" s="107"/>
      <c r="F89" s="107"/>
    </row>
    <row r="90" spans="1:6" x14ac:dyDescent="0.25">
      <c r="A90" s="107" t="s">
        <v>174</v>
      </c>
      <c r="C90" s="175">
        <f>F86/E86*100</f>
        <v>14.122019814318049</v>
      </c>
      <c r="D90" s="107"/>
      <c r="E90" s="107"/>
      <c r="F90" s="107"/>
    </row>
    <row r="94" spans="1:6" x14ac:dyDescent="0.25">
      <c r="A94" s="107"/>
      <c r="B94" s="107" t="s">
        <v>176</v>
      </c>
      <c r="C94" s="107" t="s">
        <v>168</v>
      </c>
      <c r="D94" s="107" t="s">
        <v>169</v>
      </c>
      <c r="E94" s="107" t="s">
        <v>170</v>
      </c>
      <c r="F94" s="107" t="s">
        <v>85</v>
      </c>
    </row>
    <row r="95" spans="1:6" x14ac:dyDescent="0.25">
      <c r="A95" s="107" t="s">
        <v>211</v>
      </c>
      <c r="B95" s="107" t="s">
        <v>212</v>
      </c>
      <c r="C95" s="166">
        <f>'U. MAGDALENA'!D20</f>
        <v>58085233000</v>
      </c>
      <c r="D95" s="166">
        <f>'U. MAGDALENA'!D22</f>
        <v>12288508000</v>
      </c>
      <c r="E95" s="166">
        <f>'U. MAGDALENA'!D21</f>
        <v>172909486000</v>
      </c>
      <c r="F95" s="166">
        <f>'U. MAGDALENA'!D23</f>
        <v>17396955000</v>
      </c>
    </row>
    <row r="96" spans="1:6" x14ac:dyDescent="0.25">
      <c r="A96" s="107"/>
      <c r="C96" s="107"/>
      <c r="D96" s="107"/>
      <c r="E96" s="107"/>
      <c r="F96" s="107"/>
    </row>
    <row r="97" spans="1:6" x14ac:dyDescent="0.25">
      <c r="A97" s="107" t="s">
        <v>173</v>
      </c>
      <c r="C97" s="175">
        <f>C95/D95</f>
        <v>4.7267929515934721</v>
      </c>
      <c r="D97" s="107"/>
      <c r="E97" s="107"/>
      <c r="F97" s="107"/>
    </row>
    <row r="98" spans="1:6" x14ac:dyDescent="0.25">
      <c r="A98" s="107" t="s">
        <v>174</v>
      </c>
      <c r="C98" s="176">
        <f>F95/E95*100</f>
        <v>10.06130745192314</v>
      </c>
      <c r="D98" s="107"/>
      <c r="E98" s="107"/>
      <c r="F98" s="107"/>
    </row>
    <row r="102" spans="1:6" x14ac:dyDescent="0.25">
      <c r="A102" s="107"/>
      <c r="B102" s="107" t="s">
        <v>176</v>
      </c>
      <c r="C102" s="107" t="s">
        <v>168</v>
      </c>
      <c r="D102" s="107" t="s">
        <v>169</v>
      </c>
      <c r="E102" s="107" t="s">
        <v>170</v>
      </c>
      <c r="F102" s="107" t="s">
        <v>85</v>
      </c>
    </row>
    <row r="103" spans="1:6" x14ac:dyDescent="0.25">
      <c r="A103" s="107" t="s">
        <v>213</v>
      </c>
      <c r="B103" s="107" t="s">
        <v>214</v>
      </c>
      <c r="C103" s="166">
        <f>'FUNDACION NUEVA ERA'!D20</f>
        <v>1152435000</v>
      </c>
      <c r="D103" s="166">
        <f>'FUNDACION NUEVA ERA'!D22</f>
        <v>360500000</v>
      </c>
      <c r="E103" s="166">
        <f>'FUNDACION NUEVA ERA'!D21</f>
        <v>1440348000</v>
      </c>
      <c r="F103" s="166">
        <f>'FUNDACION NUEVA ERA'!D23</f>
        <v>360500000</v>
      </c>
    </row>
    <row r="104" spans="1:6" x14ac:dyDescent="0.25">
      <c r="A104" s="107"/>
      <c r="C104" s="107"/>
      <c r="D104" s="107"/>
      <c r="E104" s="107"/>
      <c r="F104" s="107"/>
    </row>
    <row r="105" spans="1:6" x14ac:dyDescent="0.25">
      <c r="A105" s="107" t="s">
        <v>173</v>
      </c>
      <c r="C105" s="175">
        <f>C103/D103</f>
        <v>3.196768377253814</v>
      </c>
      <c r="D105" s="107"/>
      <c r="E105" s="107"/>
      <c r="F105" s="107"/>
    </row>
    <row r="106" spans="1:6" x14ac:dyDescent="0.25">
      <c r="A106" s="107" t="s">
        <v>174</v>
      </c>
      <c r="C106" s="176">
        <f>F103/E103*100</f>
        <v>25.028673626095916</v>
      </c>
      <c r="D106" s="107"/>
      <c r="E106" s="107"/>
      <c r="F106" s="107"/>
    </row>
    <row r="109" spans="1:6" x14ac:dyDescent="0.25">
      <c r="A109" s="107"/>
      <c r="B109" s="107" t="s">
        <v>176</v>
      </c>
      <c r="C109" s="107" t="s">
        <v>168</v>
      </c>
      <c r="D109" s="107" t="s">
        <v>169</v>
      </c>
      <c r="E109" s="107" t="s">
        <v>170</v>
      </c>
      <c r="F109" s="107" t="s">
        <v>85</v>
      </c>
    </row>
    <row r="110" spans="1:6" x14ac:dyDescent="0.25">
      <c r="A110" s="107" t="s">
        <v>216</v>
      </c>
      <c r="B110" s="107" t="s">
        <v>214</v>
      </c>
      <c r="C110" s="166">
        <f>'FUNDACION MANOS UNIDAS'!D20</f>
        <v>978391399</v>
      </c>
      <c r="D110" s="166">
        <f>'FUNDACION MANOS UNIDAS'!D22</f>
        <v>615546262</v>
      </c>
      <c r="E110" s="166">
        <f>'FUNDACION MANOS UNIDAS'!D21</f>
        <v>1073849066</v>
      </c>
      <c r="F110" s="166">
        <f>'FUNDACION MANOS UNIDAS'!D23</f>
        <v>615546262</v>
      </c>
    </row>
    <row r="111" spans="1:6" x14ac:dyDescent="0.25">
      <c r="A111" s="107"/>
      <c r="C111" s="107"/>
      <c r="D111" s="107"/>
      <c r="E111" s="107"/>
      <c r="F111" s="107"/>
    </row>
    <row r="112" spans="1:6" x14ac:dyDescent="0.25">
      <c r="A112" s="107" t="s">
        <v>173</v>
      </c>
      <c r="C112" s="175">
        <f>C110/D110</f>
        <v>1.5894685085424172</v>
      </c>
      <c r="D112" s="107"/>
      <c r="E112" s="107"/>
      <c r="F112" s="107"/>
    </row>
    <row r="113" spans="1:6" x14ac:dyDescent="0.25">
      <c r="A113" s="107" t="s">
        <v>174</v>
      </c>
      <c r="C113" s="176">
        <f>F110/E110*100</f>
        <v>57.321487859821815</v>
      </c>
      <c r="D113" s="107"/>
      <c r="E113" s="107"/>
      <c r="F113" s="107"/>
    </row>
    <row r="117" spans="1:6" x14ac:dyDescent="0.25">
      <c r="A117" s="107"/>
      <c r="B117" s="107" t="s">
        <v>176</v>
      </c>
      <c r="C117" s="107" t="s">
        <v>82</v>
      </c>
      <c r="D117" s="107" t="s">
        <v>169</v>
      </c>
      <c r="E117" s="107" t="s">
        <v>170</v>
      </c>
      <c r="F117" s="107" t="s">
        <v>85</v>
      </c>
    </row>
    <row r="118" spans="1:6" x14ac:dyDescent="0.25">
      <c r="A118" s="107" t="s">
        <v>216</v>
      </c>
      <c r="B118" s="107" t="s">
        <v>214</v>
      </c>
      <c r="C118" s="166">
        <v>978391399</v>
      </c>
      <c r="D118" s="166">
        <v>615546262</v>
      </c>
      <c r="E118" s="166">
        <v>1073849066</v>
      </c>
      <c r="F118" s="166">
        <v>615546262</v>
      </c>
    </row>
    <row r="119" spans="1:6" x14ac:dyDescent="0.25">
      <c r="A119" s="107" t="s">
        <v>219</v>
      </c>
      <c r="B119" s="107" t="s">
        <v>220</v>
      </c>
      <c r="C119" s="166">
        <v>1203040</v>
      </c>
      <c r="D119" s="166">
        <v>500000</v>
      </c>
      <c r="E119" s="166">
        <v>10500000</v>
      </c>
      <c r="F119" s="166">
        <v>500000</v>
      </c>
    </row>
    <row r="120" spans="1:6" x14ac:dyDescent="0.25">
      <c r="A120" s="107" t="s">
        <v>17</v>
      </c>
      <c r="C120" s="166">
        <f>SUM(C118:C119)</f>
        <v>979594439</v>
      </c>
      <c r="D120" s="166">
        <f>SUM(D118:D119)</f>
        <v>616046262</v>
      </c>
      <c r="E120" s="166">
        <f>SUM(E118:E119)</f>
        <v>1084349066</v>
      </c>
      <c r="F120" s="166">
        <f>SUM(F118:F119)</f>
        <v>616046262</v>
      </c>
    </row>
    <row r="121" spans="1:6" x14ac:dyDescent="0.25">
      <c r="A121" s="107"/>
      <c r="C121" s="166"/>
      <c r="D121" s="166"/>
      <c r="E121" s="107"/>
      <c r="F121" s="107"/>
    </row>
    <row r="122" spans="1:6" x14ac:dyDescent="0.25">
      <c r="A122" s="107"/>
      <c r="C122" s="107"/>
      <c r="D122" s="107"/>
      <c r="E122" s="107"/>
      <c r="F122" s="107"/>
    </row>
    <row r="123" spans="1:6" x14ac:dyDescent="0.25">
      <c r="A123" s="107" t="s">
        <v>173</v>
      </c>
      <c r="C123" s="175">
        <f>C120/D120</f>
        <v>1.5901312927696978</v>
      </c>
      <c r="D123" s="107"/>
      <c r="E123" s="107"/>
      <c r="F123" s="107"/>
    </row>
    <row r="124" spans="1:6" x14ac:dyDescent="0.25">
      <c r="A124" s="107" t="s">
        <v>174</v>
      </c>
      <c r="C124" s="175">
        <f>F120/E120*100</f>
        <v>56.812541396148532</v>
      </c>
      <c r="D124" s="107"/>
      <c r="E124" s="107"/>
      <c r="F124" s="10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5"/>
  <sheetViews>
    <sheetView topLeftCell="B127" zoomScale="70" zoomScaleNormal="70" workbookViewId="0">
      <selection activeCell="C148" sqref="C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216" t="s">
        <v>64</v>
      </c>
      <c r="C2" s="217"/>
      <c r="D2" s="217"/>
      <c r="E2" s="217"/>
      <c r="F2" s="217"/>
      <c r="G2" s="217"/>
      <c r="H2" s="217"/>
      <c r="I2" s="217"/>
      <c r="J2" s="217"/>
      <c r="K2" s="217"/>
      <c r="L2" s="217"/>
      <c r="M2" s="217"/>
      <c r="N2" s="217"/>
      <c r="O2" s="217"/>
      <c r="P2" s="217"/>
    </row>
    <row r="4" spans="2:16" ht="26.25" x14ac:dyDescent="0.25">
      <c r="B4" s="216" t="s">
        <v>49</v>
      </c>
      <c r="C4" s="217"/>
      <c r="D4" s="217"/>
      <c r="E4" s="217"/>
      <c r="F4" s="217"/>
      <c r="G4" s="217"/>
      <c r="H4" s="217"/>
      <c r="I4" s="217"/>
      <c r="J4" s="217"/>
      <c r="K4" s="217"/>
      <c r="L4" s="217"/>
      <c r="M4" s="217"/>
      <c r="N4" s="217"/>
      <c r="O4" s="217"/>
      <c r="P4" s="217"/>
    </row>
    <row r="5" spans="2:16" ht="15.75" thickBot="1" x14ac:dyDescent="0.3"/>
    <row r="6" spans="2:16" ht="21.75" thickBot="1" x14ac:dyDescent="0.3">
      <c r="B6" s="11" t="s">
        <v>4</v>
      </c>
      <c r="C6" s="220"/>
      <c r="D6" s="220"/>
      <c r="E6" s="220"/>
      <c r="F6" s="220"/>
      <c r="G6" s="220"/>
      <c r="H6" s="220"/>
      <c r="I6" s="220"/>
      <c r="J6" s="220"/>
      <c r="K6" s="220"/>
      <c r="L6" s="220"/>
      <c r="M6" s="220"/>
      <c r="N6" s="221"/>
    </row>
    <row r="7" spans="2:16" ht="16.5" thickBot="1" x14ac:dyDescent="0.3">
      <c r="B7" s="12" t="s">
        <v>5</v>
      </c>
      <c r="C7" s="220"/>
      <c r="D7" s="220"/>
      <c r="E7" s="220"/>
      <c r="F7" s="220"/>
      <c r="G7" s="220"/>
      <c r="H7" s="220"/>
      <c r="I7" s="220"/>
      <c r="J7" s="220"/>
      <c r="K7" s="220"/>
      <c r="L7" s="220"/>
      <c r="M7" s="220"/>
      <c r="N7" s="221"/>
    </row>
    <row r="8" spans="2:16" ht="16.5" thickBot="1" x14ac:dyDescent="0.3">
      <c r="B8" s="12" t="s">
        <v>6</v>
      </c>
      <c r="C8" s="220"/>
      <c r="D8" s="220"/>
      <c r="E8" s="220"/>
      <c r="F8" s="220"/>
      <c r="G8" s="220"/>
      <c r="H8" s="220"/>
      <c r="I8" s="220"/>
      <c r="J8" s="220"/>
      <c r="K8" s="220"/>
      <c r="L8" s="220"/>
      <c r="M8" s="220"/>
      <c r="N8" s="221"/>
    </row>
    <row r="9" spans="2:16" ht="16.5" thickBot="1" x14ac:dyDescent="0.3">
      <c r="B9" s="12" t="s">
        <v>7</v>
      </c>
      <c r="C9" s="220"/>
      <c r="D9" s="220"/>
      <c r="E9" s="220"/>
      <c r="F9" s="220"/>
      <c r="G9" s="220"/>
      <c r="H9" s="220"/>
      <c r="I9" s="220"/>
      <c r="J9" s="220"/>
      <c r="K9" s="220"/>
      <c r="L9" s="220"/>
      <c r="M9" s="220"/>
      <c r="N9" s="221"/>
    </row>
    <row r="10" spans="2:16" ht="16.5" thickBot="1" x14ac:dyDescent="0.3">
      <c r="B10" s="12" t="s">
        <v>8</v>
      </c>
      <c r="C10" s="222"/>
      <c r="D10" s="222"/>
      <c r="E10" s="223"/>
      <c r="F10" s="34"/>
      <c r="G10" s="34"/>
      <c r="H10" s="34"/>
      <c r="I10" s="34"/>
      <c r="J10" s="34"/>
      <c r="K10" s="34"/>
      <c r="L10" s="34"/>
      <c r="M10" s="34"/>
      <c r="N10" s="35"/>
    </row>
    <row r="11" spans="2:16" ht="16.5" thickBot="1" x14ac:dyDescent="0.3">
      <c r="B11" s="14" t="s">
        <v>9</v>
      </c>
      <c r="C11" s="15" t="s">
        <v>10</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226" t="s">
        <v>105</v>
      </c>
      <c r="C14" s="226"/>
      <c r="D14" s="53" t="s">
        <v>13</v>
      </c>
      <c r="E14" s="53" t="s">
        <v>14</v>
      </c>
      <c r="F14" s="53" t="s">
        <v>30</v>
      </c>
      <c r="G14" s="95"/>
      <c r="I14" s="38"/>
      <c r="J14" s="38"/>
      <c r="K14" s="38"/>
      <c r="L14" s="38"/>
      <c r="M14" s="38"/>
      <c r="N14" s="21"/>
    </row>
    <row r="15" spans="2:16" x14ac:dyDescent="0.25">
      <c r="B15" s="226"/>
      <c r="C15" s="226"/>
      <c r="D15" s="53">
        <v>1</v>
      </c>
      <c r="E15" s="36"/>
      <c r="F15" s="36"/>
      <c r="G15" s="96"/>
      <c r="I15" s="39"/>
      <c r="J15" s="39"/>
      <c r="K15" s="39"/>
      <c r="L15" s="39"/>
      <c r="M15" s="39"/>
      <c r="N15" s="21"/>
    </row>
    <row r="16" spans="2:16" x14ac:dyDescent="0.25">
      <c r="B16" s="226"/>
      <c r="C16" s="226"/>
      <c r="D16" s="53">
        <v>2</v>
      </c>
      <c r="E16" s="36"/>
      <c r="F16" s="36"/>
      <c r="G16" s="96"/>
      <c r="I16" s="39"/>
      <c r="J16" s="39"/>
      <c r="K16" s="39"/>
      <c r="L16" s="39"/>
      <c r="M16" s="39"/>
      <c r="N16" s="21"/>
    </row>
    <row r="17" spans="1:14" x14ac:dyDescent="0.25">
      <c r="B17" s="226"/>
      <c r="C17" s="226"/>
      <c r="D17" s="53">
        <v>3</v>
      </c>
      <c r="E17" s="36"/>
      <c r="F17" s="36"/>
      <c r="G17" s="96"/>
      <c r="I17" s="39"/>
      <c r="J17" s="39"/>
      <c r="K17" s="39"/>
      <c r="L17" s="39"/>
      <c r="M17" s="39"/>
      <c r="N17" s="21"/>
    </row>
    <row r="18" spans="1:14" x14ac:dyDescent="0.25">
      <c r="B18" s="226"/>
      <c r="C18" s="226"/>
      <c r="D18" s="53">
        <v>4</v>
      </c>
      <c r="E18" s="37"/>
      <c r="F18" s="36"/>
      <c r="G18" s="96"/>
      <c r="H18" s="22"/>
      <c r="I18" s="39"/>
      <c r="J18" s="39"/>
      <c r="K18" s="39"/>
      <c r="L18" s="39"/>
      <c r="M18" s="39"/>
      <c r="N18" s="20"/>
    </row>
    <row r="19" spans="1:14" x14ac:dyDescent="0.25">
      <c r="B19" s="226"/>
      <c r="C19" s="226"/>
      <c r="D19" s="53">
        <v>5</v>
      </c>
      <c r="E19" s="37"/>
      <c r="F19" s="36"/>
      <c r="G19" s="96"/>
      <c r="H19" s="22"/>
      <c r="I19" s="41"/>
      <c r="J19" s="41"/>
      <c r="K19" s="41"/>
      <c r="L19" s="41"/>
      <c r="M19" s="41"/>
      <c r="N19" s="20"/>
    </row>
    <row r="20" spans="1:14" x14ac:dyDescent="0.25">
      <c r="B20" s="226"/>
      <c r="C20" s="226"/>
      <c r="D20" s="53">
        <v>6</v>
      </c>
      <c r="E20" s="37"/>
      <c r="F20" s="36"/>
      <c r="G20" s="96"/>
      <c r="H20" s="22"/>
      <c r="I20" s="8"/>
      <c r="J20" s="8"/>
      <c r="K20" s="8"/>
      <c r="L20" s="8"/>
      <c r="M20" s="8"/>
      <c r="N20" s="20"/>
    </row>
    <row r="21" spans="1:14" x14ac:dyDescent="0.25">
      <c r="B21" s="226"/>
      <c r="C21" s="226"/>
      <c r="D21" s="53">
        <v>7</v>
      </c>
      <c r="E21" s="37"/>
      <c r="F21" s="36"/>
      <c r="G21" s="96"/>
      <c r="H21" s="22"/>
      <c r="I21" s="8"/>
      <c r="J21" s="8"/>
      <c r="K21" s="8"/>
      <c r="L21" s="8"/>
      <c r="M21" s="8"/>
      <c r="N21" s="20"/>
    </row>
    <row r="22" spans="1:14" ht="15.75" thickBot="1" x14ac:dyDescent="0.3">
      <c r="B22" s="218" t="s">
        <v>15</v>
      </c>
      <c r="C22" s="219"/>
      <c r="D22" s="53"/>
      <c r="E22" s="65"/>
      <c r="F22" s="36"/>
      <c r="G22" s="96"/>
      <c r="H22" s="22"/>
      <c r="I22" s="8"/>
      <c r="J22" s="8"/>
      <c r="K22" s="8"/>
      <c r="L22" s="8"/>
      <c r="M22" s="8"/>
      <c r="N22" s="20"/>
    </row>
    <row r="23" spans="1:14" ht="45.75" thickBot="1" x14ac:dyDescent="0.3">
      <c r="A23" s="43"/>
      <c r="B23" s="54" t="s">
        <v>16</v>
      </c>
      <c r="C23" s="54" t="s">
        <v>106</v>
      </c>
      <c r="E23" s="38"/>
      <c r="F23" s="38"/>
      <c r="G23" s="38"/>
      <c r="H23" s="38"/>
      <c r="I23" s="10"/>
      <c r="J23" s="10"/>
      <c r="K23" s="10"/>
      <c r="L23" s="10"/>
      <c r="M23" s="10"/>
    </row>
    <row r="24" spans="1:14" ht="15.75" thickBot="1" x14ac:dyDescent="0.3">
      <c r="A24" s="44">
        <v>1</v>
      </c>
      <c r="C24" s="46">
        <f>+F22</f>
        <v>0</v>
      </c>
      <c r="D24" s="42"/>
      <c r="E24" s="45">
        <f>E22</f>
        <v>0</v>
      </c>
      <c r="F24" s="40"/>
      <c r="G24" s="40"/>
      <c r="H24" s="40"/>
      <c r="I24" s="23"/>
      <c r="J24" s="23"/>
      <c r="K24" s="23"/>
      <c r="L24" s="23"/>
      <c r="M24" s="23"/>
    </row>
    <row r="25" spans="1:14" x14ac:dyDescent="0.25">
      <c r="A25" s="102"/>
      <c r="C25" s="103"/>
      <c r="D25" s="39"/>
      <c r="E25" s="104"/>
      <c r="F25" s="40"/>
      <c r="G25" s="40"/>
      <c r="H25" s="40"/>
      <c r="I25" s="23"/>
      <c r="J25" s="23"/>
      <c r="K25" s="23"/>
      <c r="L25" s="23"/>
      <c r="M25" s="23"/>
    </row>
    <row r="26" spans="1:14" x14ac:dyDescent="0.25">
      <c r="A26" s="102"/>
      <c r="C26" s="103"/>
      <c r="D26" s="39"/>
      <c r="E26" s="104"/>
      <c r="F26" s="40"/>
      <c r="G26" s="40"/>
      <c r="H26" s="40"/>
      <c r="I26" s="23"/>
      <c r="J26" s="23"/>
      <c r="K26" s="23"/>
      <c r="L26" s="23"/>
      <c r="M26" s="23"/>
    </row>
    <row r="27" spans="1:14" x14ac:dyDescent="0.25">
      <c r="A27" s="102"/>
      <c r="B27" s="125" t="s">
        <v>143</v>
      </c>
      <c r="C27" s="107"/>
      <c r="D27" s="107"/>
      <c r="E27" s="107"/>
      <c r="F27" s="107"/>
      <c r="G27" s="107"/>
      <c r="H27" s="107"/>
      <c r="I27" s="110"/>
      <c r="J27" s="110"/>
      <c r="K27" s="110"/>
      <c r="L27" s="110"/>
      <c r="M27" s="110"/>
      <c r="N27" s="111"/>
    </row>
    <row r="28" spans="1:14" x14ac:dyDescent="0.25">
      <c r="A28" s="102"/>
      <c r="B28" s="107"/>
      <c r="C28" s="107"/>
      <c r="D28" s="107"/>
      <c r="E28" s="107"/>
      <c r="F28" s="107"/>
      <c r="G28" s="107"/>
      <c r="H28" s="107"/>
      <c r="I28" s="110"/>
      <c r="J28" s="110"/>
      <c r="K28" s="110"/>
      <c r="L28" s="110"/>
      <c r="M28" s="110"/>
      <c r="N28" s="111"/>
    </row>
    <row r="29" spans="1:14" x14ac:dyDescent="0.25">
      <c r="A29" s="102"/>
      <c r="B29" s="128" t="s">
        <v>34</v>
      </c>
      <c r="C29" s="128" t="s">
        <v>144</v>
      </c>
      <c r="D29" s="128" t="s">
        <v>145</v>
      </c>
      <c r="E29" s="107"/>
      <c r="F29" s="107"/>
      <c r="G29" s="107"/>
      <c r="H29" s="107"/>
      <c r="I29" s="110"/>
      <c r="J29" s="110"/>
      <c r="K29" s="110"/>
      <c r="L29" s="110"/>
      <c r="M29" s="110"/>
      <c r="N29" s="111"/>
    </row>
    <row r="30" spans="1:14" x14ac:dyDescent="0.25">
      <c r="A30" s="102"/>
      <c r="B30" s="124" t="s">
        <v>146</v>
      </c>
      <c r="C30" s="124"/>
      <c r="D30" s="124"/>
      <c r="E30" s="107"/>
      <c r="F30" s="107"/>
      <c r="G30" s="107"/>
      <c r="H30" s="107"/>
      <c r="I30" s="110"/>
      <c r="J30" s="110"/>
      <c r="K30" s="110"/>
      <c r="L30" s="110"/>
      <c r="M30" s="110"/>
      <c r="N30" s="111"/>
    </row>
    <row r="31" spans="1:14" x14ac:dyDescent="0.25">
      <c r="A31" s="102"/>
      <c r="B31" s="124" t="s">
        <v>147</v>
      </c>
      <c r="C31" s="124"/>
      <c r="D31" s="124"/>
      <c r="E31" s="107"/>
      <c r="F31" s="107"/>
      <c r="G31" s="107"/>
      <c r="H31" s="107"/>
      <c r="I31" s="110"/>
      <c r="J31" s="110"/>
      <c r="K31" s="110"/>
      <c r="L31" s="110"/>
      <c r="M31" s="110"/>
      <c r="N31" s="111"/>
    </row>
    <row r="32" spans="1:14" x14ac:dyDescent="0.25">
      <c r="A32" s="102"/>
      <c r="B32" s="124" t="s">
        <v>148</v>
      </c>
      <c r="C32" s="124"/>
      <c r="D32" s="124"/>
      <c r="E32" s="107"/>
      <c r="F32" s="107"/>
      <c r="G32" s="107"/>
      <c r="H32" s="107"/>
      <c r="I32" s="110"/>
      <c r="J32" s="110"/>
      <c r="K32" s="110"/>
      <c r="L32" s="110"/>
      <c r="M32" s="110"/>
      <c r="N32" s="111"/>
    </row>
    <row r="33" spans="1:17" x14ac:dyDescent="0.25">
      <c r="A33" s="102"/>
      <c r="B33" s="124" t="s">
        <v>149</v>
      </c>
      <c r="C33" s="124"/>
      <c r="D33" s="124"/>
      <c r="E33" s="107"/>
      <c r="F33" s="107"/>
      <c r="G33" s="107"/>
      <c r="H33" s="107"/>
      <c r="I33" s="110"/>
      <c r="J33" s="110"/>
      <c r="K33" s="110"/>
      <c r="L33" s="110"/>
      <c r="M33" s="110"/>
      <c r="N33" s="111"/>
    </row>
    <row r="34" spans="1:17" x14ac:dyDescent="0.25">
      <c r="A34" s="102"/>
      <c r="B34" s="107"/>
      <c r="C34" s="107"/>
      <c r="D34" s="107"/>
      <c r="E34" s="107"/>
      <c r="F34" s="107"/>
      <c r="G34" s="107"/>
      <c r="H34" s="107"/>
      <c r="I34" s="110"/>
      <c r="J34" s="110"/>
      <c r="K34" s="110"/>
      <c r="L34" s="110"/>
      <c r="M34" s="110"/>
      <c r="N34" s="111"/>
    </row>
    <row r="35" spans="1:17" x14ac:dyDescent="0.25">
      <c r="A35" s="102"/>
      <c r="B35" s="107"/>
      <c r="C35" s="107"/>
      <c r="D35" s="107"/>
      <c r="E35" s="107"/>
      <c r="F35" s="107"/>
      <c r="G35" s="107"/>
      <c r="H35" s="107"/>
      <c r="I35" s="110"/>
      <c r="J35" s="110"/>
      <c r="K35" s="110"/>
      <c r="L35" s="110"/>
      <c r="M35" s="110"/>
      <c r="N35" s="111"/>
    </row>
    <row r="36" spans="1:17" x14ac:dyDescent="0.25">
      <c r="A36" s="102"/>
      <c r="B36" s="125" t="s">
        <v>150</v>
      </c>
      <c r="C36" s="107"/>
      <c r="D36" s="107"/>
      <c r="E36" s="107"/>
      <c r="F36" s="107"/>
      <c r="G36" s="107"/>
      <c r="H36" s="107"/>
      <c r="I36" s="110"/>
      <c r="J36" s="110"/>
      <c r="K36" s="110"/>
      <c r="L36" s="110"/>
      <c r="M36" s="110"/>
      <c r="N36" s="111"/>
    </row>
    <row r="37" spans="1:17" x14ac:dyDescent="0.25">
      <c r="A37" s="102"/>
      <c r="B37" s="107"/>
      <c r="C37" s="107"/>
      <c r="D37" s="107"/>
      <c r="E37" s="107"/>
      <c r="F37" s="107"/>
      <c r="G37" s="107"/>
      <c r="H37" s="107"/>
      <c r="I37" s="110"/>
      <c r="J37" s="110"/>
      <c r="K37" s="110"/>
      <c r="L37" s="110"/>
      <c r="M37" s="110"/>
      <c r="N37" s="111"/>
    </row>
    <row r="38" spans="1:17" x14ac:dyDescent="0.25">
      <c r="A38" s="102"/>
      <c r="B38" s="107"/>
      <c r="C38" s="107"/>
      <c r="D38" s="107"/>
      <c r="E38" s="107"/>
      <c r="F38" s="107"/>
      <c r="G38" s="107"/>
      <c r="H38" s="107"/>
      <c r="I38" s="110"/>
      <c r="J38" s="110"/>
      <c r="K38" s="110"/>
      <c r="L38" s="110"/>
      <c r="M38" s="110"/>
      <c r="N38" s="111"/>
    </row>
    <row r="39" spans="1:17" x14ac:dyDescent="0.25">
      <c r="A39" s="102"/>
      <c r="B39" s="128" t="s">
        <v>34</v>
      </c>
      <c r="C39" s="128" t="s">
        <v>59</v>
      </c>
      <c r="D39" s="127" t="s">
        <v>52</v>
      </c>
      <c r="E39" s="127" t="s">
        <v>17</v>
      </c>
      <c r="F39" s="107"/>
      <c r="G39" s="107"/>
      <c r="H39" s="107"/>
      <c r="I39" s="110"/>
      <c r="J39" s="110"/>
      <c r="K39" s="110"/>
      <c r="L39" s="110"/>
      <c r="M39" s="110"/>
      <c r="N39" s="111"/>
    </row>
    <row r="40" spans="1:17" ht="28.5" x14ac:dyDescent="0.25">
      <c r="A40" s="102"/>
      <c r="B40" s="108" t="s">
        <v>151</v>
      </c>
      <c r="C40" s="109">
        <v>40</v>
      </c>
      <c r="D40" s="126">
        <v>0</v>
      </c>
      <c r="E40" s="235">
        <f>+D40+D41</f>
        <v>0</v>
      </c>
      <c r="F40" s="107"/>
      <c r="G40" s="107"/>
      <c r="H40" s="107"/>
      <c r="I40" s="110"/>
      <c r="J40" s="110"/>
      <c r="K40" s="110"/>
      <c r="L40" s="110"/>
      <c r="M40" s="110"/>
      <c r="N40" s="111"/>
    </row>
    <row r="41" spans="1:17" ht="42.75" x14ac:dyDescent="0.25">
      <c r="A41" s="102"/>
      <c r="B41" s="108" t="s">
        <v>152</v>
      </c>
      <c r="C41" s="109">
        <v>60</v>
      </c>
      <c r="D41" s="126">
        <f>+F144</f>
        <v>0</v>
      </c>
      <c r="E41" s="236"/>
      <c r="F41" s="107"/>
      <c r="G41" s="107"/>
      <c r="H41" s="107"/>
      <c r="I41" s="110"/>
      <c r="J41" s="110"/>
      <c r="K41" s="110"/>
      <c r="L41" s="110"/>
      <c r="M41" s="110"/>
      <c r="N41" s="111"/>
    </row>
    <row r="42" spans="1:17" x14ac:dyDescent="0.25">
      <c r="A42" s="102"/>
      <c r="C42" s="103"/>
      <c r="D42" s="39"/>
      <c r="E42" s="104"/>
      <c r="F42" s="40"/>
      <c r="G42" s="40"/>
      <c r="H42" s="40"/>
      <c r="I42" s="23"/>
      <c r="J42" s="23"/>
      <c r="K42" s="23"/>
      <c r="L42" s="23"/>
      <c r="M42" s="23"/>
    </row>
    <row r="43" spans="1:17" x14ac:dyDescent="0.25">
      <c r="A43" s="102"/>
      <c r="C43" s="103"/>
      <c r="D43" s="39"/>
      <c r="E43" s="104"/>
      <c r="F43" s="40"/>
      <c r="G43" s="40"/>
      <c r="H43" s="40"/>
      <c r="I43" s="23"/>
      <c r="J43" s="23"/>
      <c r="K43" s="23"/>
      <c r="L43" s="23"/>
      <c r="M43" s="23"/>
    </row>
    <row r="44" spans="1:17" x14ac:dyDescent="0.25">
      <c r="A44" s="102"/>
      <c r="C44" s="103"/>
      <c r="D44" s="39"/>
      <c r="E44" s="104"/>
      <c r="F44" s="40"/>
      <c r="G44" s="40"/>
      <c r="H44" s="40"/>
      <c r="I44" s="23"/>
      <c r="J44" s="23"/>
      <c r="K44" s="23"/>
      <c r="L44" s="23"/>
      <c r="M44" s="23"/>
    </row>
    <row r="45" spans="1:17" ht="15.75" thickBot="1" x14ac:dyDescent="0.3">
      <c r="M45" s="228" t="s">
        <v>36</v>
      </c>
      <c r="N45" s="228"/>
    </row>
    <row r="46" spans="1:17" x14ac:dyDescent="0.25">
      <c r="B46" s="67" t="s">
        <v>31</v>
      </c>
      <c r="M46" s="66"/>
      <c r="N46" s="66"/>
    </row>
    <row r="47" spans="1:17" ht="15.75" thickBot="1" x14ac:dyDescent="0.3">
      <c r="M47" s="66"/>
      <c r="N47" s="66"/>
    </row>
    <row r="48" spans="1:17" s="8" customFormat="1" ht="109.5" customHeight="1" x14ac:dyDescent="0.25">
      <c r="B48" s="121" t="s">
        <v>153</v>
      </c>
      <c r="C48" s="121" t="s">
        <v>154</v>
      </c>
      <c r="D48" s="121" t="s">
        <v>155</v>
      </c>
      <c r="E48" s="55" t="s">
        <v>46</v>
      </c>
      <c r="F48" s="55" t="s">
        <v>23</v>
      </c>
      <c r="G48" s="55" t="s">
        <v>107</v>
      </c>
      <c r="H48" s="55" t="s">
        <v>18</v>
      </c>
      <c r="I48" s="55" t="s">
        <v>11</v>
      </c>
      <c r="J48" s="55" t="s">
        <v>32</v>
      </c>
      <c r="K48" s="55" t="s">
        <v>62</v>
      </c>
      <c r="L48" s="55" t="s">
        <v>21</v>
      </c>
      <c r="M48" s="106" t="s">
        <v>27</v>
      </c>
      <c r="N48" s="121" t="s">
        <v>156</v>
      </c>
      <c r="O48" s="55" t="s">
        <v>37</v>
      </c>
      <c r="P48" s="56" t="s">
        <v>12</v>
      </c>
      <c r="Q48" s="56" t="s">
        <v>20</v>
      </c>
    </row>
    <row r="49" spans="1:26" s="29" customFormat="1" x14ac:dyDescent="0.25">
      <c r="A49" s="47">
        <v>1</v>
      </c>
      <c r="B49" s="48"/>
      <c r="C49" s="49"/>
      <c r="D49" s="48"/>
      <c r="E49" s="24"/>
      <c r="F49" s="25"/>
      <c r="G49" s="159"/>
      <c r="H49" s="52"/>
      <c r="I49" s="26"/>
      <c r="J49" s="26"/>
      <c r="K49" s="26"/>
      <c r="L49" s="26"/>
      <c r="M49" s="105"/>
      <c r="N49" s="105">
        <f>+M49*G49</f>
        <v>0</v>
      </c>
      <c r="O49" s="27"/>
      <c r="P49" s="27"/>
      <c r="Q49" s="160"/>
      <c r="R49" s="28"/>
      <c r="S49" s="28"/>
      <c r="T49" s="28"/>
      <c r="U49" s="28"/>
      <c r="V49" s="28"/>
      <c r="W49" s="28"/>
      <c r="X49" s="28"/>
      <c r="Y49" s="28"/>
      <c r="Z49" s="28"/>
    </row>
    <row r="50" spans="1:26" s="29" customFormat="1" x14ac:dyDescent="0.25">
      <c r="A50" s="47">
        <f>+A49+1</f>
        <v>2</v>
      </c>
      <c r="B50" s="48"/>
      <c r="C50" s="49"/>
      <c r="D50" s="48"/>
      <c r="E50" s="24"/>
      <c r="F50" s="25"/>
      <c r="G50" s="25"/>
      <c r="H50" s="25"/>
      <c r="I50" s="26"/>
      <c r="J50" s="26"/>
      <c r="K50" s="26"/>
      <c r="L50" s="26"/>
      <c r="M50" s="105"/>
      <c r="N50" s="105"/>
      <c r="O50" s="27"/>
      <c r="P50" s="27"/>
      <c r="Q50" s="160"/>
      <c r="R50" s="28"/>
      <c r="S50" s="28"/>
      <c r="T50" s="28"/>
      <c r="U50" s="28"/>
      <c r="V50" s="28"/>
      <c r="W50" s="28"/>
      <c r="X50" s="28"/>
      <c r="Y50" s="28"/>
      <c r="Z50" s="28"/>
    </row>
    <row r="51" spans="1:26" s="29" customFormat="1" x14ac:dyDescent="0.25">
      <c r="A51" s="47">
        <f t="shared" ref="A51:A56" si="0">+A50+1</f>
        <v>3</v>
      </c>
      <c r="B51" s="48"/>
      <c r="C51" s="49"/>
      <c r="D51" s="48"/>
      <c r="E51" s="24"/>
      <c r="F51" s="25"/>
      <c r="G51" s="25"/>
      <c r="H51" s="25"/>
      <c r="I51" s="26"/>
      <c r="J51" s="26"/>
      <c r="K51" s="26"/>
      <c r="L51" s="26"/>
      <c r="M51" s="105"/>
      <c r="N51" s="105"/>
      <c r="O51" s="27"/>
      <c r="P51" s="27"/>
      <c r="Q51" s="160"/>
      <c r="R51" s="28"/>
      <c r="S51" s="28"/>
      <c r="T51" s="28"/>
      <c r="U51" s="28"/>
      <c r="V51" s="28"/>
      <c r="W51" s="28"/>
      <c r="X51" s="28"/>
      <c r="Y51" s="28"/>
      <c r="Z51" s="28"/>
    </row>
    <row r="52" spans="1:26" s="29" customFormat="1" x14ac:dyDescent="0.25">
      <c r="A52" s="47">
        <f t="shared" si="0"/>
        <v>4</v>
      </c>
      <c r="B52" s="48"/>
      <c r="C52" s="49"/>
      <c r="D52" s="48"/>
      <c r="E52" s="24"/>
      <c r="F52" s="25"/>
      <c r="G52" s="25"/>
      <c r="H52" s="25"/>
      <c r="I52" s="26"/>
      <c r="J52" s="26"/>
      <c r="K52" s="26"/>
      <c r="L52" s="26"/>
      <c r="M52" s="105"/>
      <c r="N52" s="105"/>
      <c r="O52" s="27"/>
      <c r="P52" s="27"/>
      <c r="Q52" s="160"/>
      <c r="R52" s="28"/>
      <c r="S52" s="28"/>
      <c r="T52" s="28"/>
      <c r="U52" s="28"/>
      <c r="V52" s="28"/>
      <c r="W52" s="28"/>
      <c r="X52" s="28"/>
      <c r="Y52" s="28"/>
      <c r="Z52" s="28"/>
    </row>
    <row r="53" spans="1:26" s="29" customFormat="1" x14ac:dyDescent="0.25">
      <c r="A53" s="47">
        <f t="shared" si="0"/>
        <v>5</v>
      </c>
      <c r="B53" s="48"/>
      <c r="C53" s="49"/>
      <c r="D53" s="48"/>
      <c r="E53" s="24"/>
      <c r="F53" s="25"/>
      <c r="G53" s="25"/>
      <c r="H53" s="25"/>
      <c r="I53" s="26"/>
      <c r="J53" s="26"/>
      <c r="K53" s="26"/>
      <c r="L53" s="26"/>
      <c r="M53" s="105"/>
      <c r="N53" s="105"/>
      <c r="O53" s="27"/>
      <c r="P53" s="27"/>
      <c r="Q53" s="160"/>
      <c r="R53" s="28"/>
      <c r="S53" s="28"/>
      <c r="T53" s="28"/>
      <c r="U53" s="28"/>
      <c r="V53" s="28"/>
      <c r="W53" s="28"/>
      <c r="X53" s="28"/>
      <c r="Y53" s="28"/>
      <c r="Z53" s="28"/>
    </row>
    <row r="54" spans="1:26" s="29" customFormat="1" x14ac:dyDescent="0.25">
      <c r="A54" s="47">
        <f t="shared" si="0"/>
        <v>6</v>
      </c>
      <c r="B54" s="48"/>
      <c r="C54" s="49"/>
      <c r="D54" s="48"/>
      <c r="E54" s="24"/>
      <c r="F54" s="25"/>
      <c r="G54" s="25"/>
      <c r="H54" s="25"/>
      <c r="I54" s="26"/>
      <c r="J54" s="26"/>
      <c r="K54" s="26"/>
      <c r="L54" s="26"/>
      <c r="M54" s="105"/>
      <c r="N54" s="105"/>
      <c r="O54" s="27"/>
      <c r="P54" s="27"/>
      <c r="Q54" s="160"/>
      <c r="R54" s="28"/>
      <c r="S54" s="28"/>
      <c r="T54" s="28"/>
      <c r="U54" s="28"/>
      <c r="V54" s="28"/>
      <c r="W54" s="28"/>
      <c r="X54" s="28"/>
      <c r="Y54" s="28"/>
      <c r="Z54" s="28"/>
    </row>
    <row r="55" spans="1:26" s="29" customFormat="1" x14ac:dyDescent="0.25">
      <c r="A55" s="47">
        <f t="shared" si="0"/>
        <v>7</v>
      </c>
      <c r="B55" s="48"/>
      <c r="C55" s="49"/>
      <c r="D55" s="48"/>
      <c r="E55" s="24"/>
      <c r="F55" s="25"/>
      <c r="G55" s="25"/>
      <c r="H55" s="25"/>
      <c r="I55" s="26"/>
      <c r="J55" s="26"/>
      <c r="K55" s="26"/>
      <c r="L55" s="26"/>
      <c r="M55" s="105"/>
      <c r="N55" s="105"/>
      <c r="O55" s="27"/>
      <c r="P55" s="27"/>
      <c r="Q55" s="160"/>
      <c r="R55" s="28"/>
      <c r="S55" s="28"/>
      <c r="T55" s="28"/>
      <c r="U55" s="28"/>
      <c r="V55" s="28"/>
      <c r="W55" s="28"/>
      <c r="X55" s="28"/>
      <c r="Y55" s="28"/>
      <c r="Z55" s="28"/>
    </row>
    <row r="56" spans="1:26" s="29" customFormat="1" x14ac:dyDescent="0.25">
      <c r="A56" s="47">
        <f t="shared" si="0"/>
        <v>8</v>
      </c>
      <c r="B56" s="48"/>
      <c r="C56" s="49"/>
      <c r="D56" s="48"/>
      <c r="E56" s="24"/>
      <c r="F56" s="25"/>
      <c r="G56" s="25"/>
      <c r="H56" s="25"/>
      <c r="I56" s="26"/>
      <c r="J56" s="26"/>
      <c r="K56" s="26"/>
      <c r="L56" s="26"/>
      <c r="M56" s="105"/>
      <c r="N56" s="105"/>
      <c r="O56" s="27"/>
      <c r="P56" s="27"/>
      <c r="Q56" s="160"/>
      <c r="R56" s="28"/>
      <c r="S56" s="28"/>
      <c r="T56" s="28"/>
      <c r="U56" s="28"/>
      <c r="V56" s="28"/>
      <c r="W56" s="28"/>
      <c r="X56" s="28"/>
      <c r="Y56" s="28"/>
      <c r="Z56" s="28"/>
    </row>
    <row r="57" spans="1:26" s="29" customFormat="1" x14ac:dyDescent="0.25">
      <c r="A57" s="47"/>
      <c r="B57" s="50" t="s">
        <v>17</v>
      </c>
      <c r="C57" s="49"/>
      <c r="D57" s="48"/>
      <c r="E57" s="24"/>
      <c r="F57" s="25"/>
      <c r="G57" s="25"/>
      <c r="H57" s="25"/>
      <c r="I57" s="26"/>
      <c r="J57" s="26"/>
      <c r="K57" s="51">
        <f t="shared" ref="K57" si="1">SUM(K49:K56)</f>
        <v>0</v>
      </c>
      <c r="L57" s="51">
        <f t="shared" ref="L57:N57" si="2">SUM(L49:L56)</f>
        <v>0</v>
      </c>
      <c r="M57" s="158">
        <f t="shared" si="2"/>
        <v>0</v>
      </c>
      <c r="N57" s="51">
        <f t="shared" si="2"/>
        <v>0</v>
      </c>
      <c r="O57" s="27"/>
      <c r="P57" s="27"/>
      <c r="Q57" s="161"/>
    </row>
    <row r="58" spans="1:26" s="30" customFormat="1" x14ac:dyDescent="0.25">
      <c r="E58" s="31"/>
    </row>
    <row r="59" spans="1:26" s="30" customFormat="1" x14ac:dyDescent="0.25">
      <c r="B59" s="229" t="s">
        <v>29</v>
      </c>
      <c r="C59" s="229" t="s">
        <v>28</v>
      </c>
      <c r="D59" s="227" t="s">
        <v>35</v>
      </c>
      <c r="E59" s="227"/>
    </row>
    <row r="60" spans="1:26" s="30" customFormat="1" x14ac:dyDescent="0.25">
      <c r="B60" s="230"/>
      <c r="C60" s="230"/>
      <c r="D60" s="62" t="s">
        <v>24</v>
      </c>
      <c r="E60" s="63" t="s">
        <v>25</v>
      </c>
    </row>
    <row r="61" spans="1:26" s="30" customFormat="1" ht="30.6" customHeight="1" x14ac:dyDescent="0.25">
      <c r="B61" s="60" t="s">
        <v>22</v>
      </c>
      <c r="C61" s="61">
        <f>+K57</f>
        <v>0</v>
      </c>
      <c r="D61" s="59"/>
      <c r="E61" s="59"/>
      <c r="F61" s="32"/>
      <c r="G61" s="32"/>
      <c r="H61" s="32"/>
      <c r="I61" s="32"/>
      <c r="J61" s="32"/>
      <c r="K61" s="32"/>
      <c r="L61" s="32"/>
      <c r="M61" s="32"/>
    </row>
    <row r="62" spans="1:26" s="30" customFormat="1" ht="30" customHeight="1" x14ac:dyDescent="0.25">
      <c r="B62" s="60" t="s">
        <v>26</v>
      </c>
      <c r="C62" s="61">
        <f>+M57</f>
        <v>0</v>
      </c>
      <c r="D62" s="59"/>
      <c r="E62" s="59"/>
    </row>
    <row r="63" spans="1:26" s="30" customFormat="1" x14ac:dyDescent="0.25">
      <c r="B63" s="33"/>
      <c r="C63" s="225"/>
      <c r="D63" s="225"/>
      <c r="E63" s="225"/>
      <c r="F63" s="225"/>
      <c r="G63" s="225"/>
      <c r="H63" s="225"/>
      <c r="I63" s="225"/>
      <c r="J63" s="225"/>
      <c r="K63" s="225"/>
      <c r="L63" s="225"/>
      <c r="M63" s="225"/>
      <c r="N63" s="225"/>
    </row>
    <row r="64" spans="1:26" ht="28.15" customHeight="1" thickBot="1" x14ac:dyDescent="0.3"/>
    <row r="65" spans="2:17" ht="27" thickBot="1" x14ac:dyDescent="0.3">
      <c r="B65" s="224" t="s">
        <v>108</v>
      </c>
      <c r="C65" s="224"/>
      <c r="D65" s="224"/>
      <c r="E65" s="224"/>
      <c r="F65" s="224"/>
      <c r="G65" s="224"/>
      <c r="H65" s="224"/>
      <c r="I65" s="224"/>
      <c r="J65" s="224"/>
      <c r="K65" s="224"/>
      <c r="L65" s="224"/>
      <c r="M65" s="224"/>
      <c r="N65" s="224"/>
    </row>
    <row r="68" spans="2:17" ht="109.5" customHeight="1" x14ac:dyDescent="0.25">
      <c r="B68" s="123" t="s">
        <v>157</v>
      </c>
      <c r="C68" s="69" t="s">
        <v>2</v>
      </c>
      <c r="D68" s="69" t="s">
        <v>110</v>
      </c>
      <c r="E68" s="69" t="s">
        <v>109</v>
      </c>
      <c r="F68" s="69" t="s">
        <v>111</v>
      </c>
      <c r="G68" s="69" t="s">
        <v>112</v>
      </c>
      <c r="H68" s="69" t="s">
        <v>113</v>
      </c>
      <c r="I68" s="69" t="s">
        <v>114</v>
      </c>
      <c r="J68" s="69" t="s">
        <v>115</v>
      </c>
      <c r="K68" s="69" t="s">
        <v>116</v>
      </c>
      <c r="L68" s="69" t="s">
        <v>117</v>
      </c>
      <c r="M68" s="99" t="s">
        <v>118</v>
      </c>
      <c r="N68" s="99" t="s">
        <v>119</v>
      </c>
      <c r="O68" s="210" t="s">
        <v>3</v>
      </c>
      <c r="P68" s="212"/>
      <c r="Q68" s="69" t="s">
        <v>19</v>
      </c>
    </row>
    <row r="69" spans="2:17" x14ac:dyDescent="0.25">
      <c r="B69" s="3"/>
      <c r="C69" s="3"/>
      <c r="D69" s="5"/>
      <c r="E69" s="5"/>
      <c r="F69" s="4"/>
      <c r="G69" s="4"/>
      <c r="H69" s="4"/>
      <c r="I69" s="100"/>
      <c r="J69" s="100"/>
      <c r="K69" s="64"/>
      <c r="L69" s="64"/>
      <c r="M69" s="64"/>
      <c r="N69" s="64"/>
      <c r="O69" s="214"/>
      <c r="P69" s="215"/>
      <c r="Q69" s="64"/>
    </row>
    <row r="70" spans="2:17" x14ac:dyDescent="0.25">
      <c r="B70" s="3"/>
      <c r="C70" s="3"/>
      <c r="D70" s="5"/>
      <c r="E70" s="5"/>
      <c r="F70" s="4"/>
      <c r="G70" s="4"/>
      <c r="H70" s="4"/>
      <c r="I70" s="100"/>
      <c r="J70" s="100"/>
      <c r="K70" s="64"/>
      <c r="L70" s="64"/>
      <c r="M70" s="64"/>
      <c r="N70" s="64"/>
      <c r="O70" s="214"/>
      <c r="P70" s="215"/>
      <c r="Q70" s="64"/>
    </row>
    <row r="71" spans="2:17" x14ac:dyDescent="0.25">
      <c r="B71" s="3"/>
      <c r="C71" s="3"/>
      <c r="D71" s="5"/>
      <c r="E71" s="5"/>
      <c r="F71" s="4"/>
      <c r="G71" s="4"/>
      <c r="H71" s="4"/>
      <c r="I71" s="100"/>
      <c r="J71" s="100"/>
      <c r="K71" s="64"/>
      <c r="L71" s="64"/>
      <c r="M71" s="64"/>
      <c r="N71" s="64"/>
      <c r="O71" s="214"/>
      <c r="P71" s="215"/>
      <c r="Q71" s="64"/>
    </row>
    <row r="72" spans="2:17" x14ac:dyDescent="0.25">
      <c r="B72" s="3"/>
      <c r="C72" s="3"/>
      <c r="D72" s="5"/>
      <c r="E72" s="5"/>
      <c r="F72" s="4"/>
      <c r="G72" s="4"/>
      <c r="H72" s="4"/>
      <c r="I72" s="100"/>
      <c r="J72" s="100"/>
      <c r="K72" s="64"/>
      <c r="L72" s="64"/>
      <c r="M72" s="64"/>
      <c r="N72" s="64"/>
      <c r="O72" s="214"/>
      <c r="P72" s="215"/>
      <c r="Q72" s="64"/>
    </row>
    <row r="73" spans="2:17" x14ac:dyDescent="0.25">
      <c r="B73" s="3"/>
      <c r="C73" s="3"/>
      <c r="D73" s="5"/>
      <c r="E73" s="5"/>
      <c r="F73" s="4"/>
      <c r="G73" s="4"/>
      <c r="H73" s="4"/>
      <c r="I73" s="100"/>
      <c r="J73" s="100"/>
      <c r="K73" s="64"/>
      <c r="L73" s="64"/>
      <c r="M73" s="64"/>
      <c r="N73" s="64"/>
      <c r="O73" s="214"/>
      <c r="P73" s="215"/>
      <c r="Q73" s="64"/>
    </row>
    <row r="74" spans="2:17" x14ac:dyDescent="0.25">
      <c r="B74" s="3"/>
      <c r="C74" s="3"/>
      <c r="D74" s="5"/>
      <c r="E74" s="5"/>
      <c r="F74" s="4"/>
      <c r="G74" s="4"/>
      <c r="H74" s="4"/>
      <c r="I74" s="100"/>
      <c r="J74" s="100"/>
      <c r="K74" s="64"/>
      <c r="L74" s="64"/>
      <c r="M74" s="64"/>
      <c r="N74" s="64"/>
      <c r="O74" s="214"/>
      <c r="P74" s="215"/>
      <c r="Q74" s="64"/>
    </row>
    <row r="75" spans="2:17" x14ac:dyDescent="0.25">
      <c r="B75" s="64"/>
      <c r="C75" s="64"/>
      <c r="D75" s="64"/>
      <c r="E75" s="64"/>
      <c r="F75" s="64"/>
      <c r="G75" s="64"/>
      <c r="H75" s="64"/>
      <c r="I75" s="64"/>
      <c r="J75" s="64"/>
      <c r="K75" s="64"/>
      <c r="L75" s="64"/>
      <c r="M75" s="64"/>
      <c r="N75" s="64"/>
      <c r="O75" s="214"/>
      <c r="P75" s="215"/>
      <c r="Q75" s="64"/>
    </row>
    <row r="76" spans="2:17" x14ac:dyDescent="0.25">
      <c r="B76" s="9" t="s">
        <v>1</v>
      </c>
    </row>
    <row r="77" spans="2:17" x14ac:dyDescent="0.25">
      <c r="B77" s="9" t="s">
        <v>38</v>
      </c>
    </row>
    <row r="78" spans="2:17" x14ac:dyDescent="0.25">
      <c r="B78" s="9" t="s">
        <v>63</v>
      </c>
    </row>
    <row r="80" spans="2:17" ht="15.75" thickBot="1" x14ac:dyDescent="0.3"/>
    <row r="81" spans="2:17" ht="27" thickBot="1" x14ac:dyDescent="0.3">
      <c r="B81" s="237" t="s">
        <v>39</v>
      </c>
      <c r="C81" s="238"/>
      <c r="D81" s="238"/>
      <c r="E81" s="238"/>
      <c r="F81" s="238"/>
      <c r="G81" s="238"/>
      <c r="H81" s="238"/>
      <c r="I81" s="238"/>
      <c r="J81" s="238"/>
      <c r="K81" s="238"/>
      <c r="L81" s="238"/>
      <c r="M81" s="238"/>
      <c r="N81" s="239"/>
    </row>
    <row r="86" spans="2:17" ht="76.5" customHeight="1" x14ac:dyDescent="0.25">
      <c r="B86" s="57" t="s">
        <v>0</v>
      </c>
      <c r="C86" s="57" t="s">
        <v>40</v>
      </c>
      <c r="D86" s="57" t="s">
        <v>41</v>
      </c>
      <c r="E86" s="57" t="s">
        <v>120</v>
      </c>
      <c r="F86" s="57" t="s">
        <v>122</v>
      </c>
      <c r="G86" s="57" t="s">
        <v>123</v>
      </c>
      <c r="H86" s="57" t="s">
        <v>124</v>
      </c>
      <c r="I86" s="57" t="s">
        <v>121</v>
      </c>
      <c r="J86" s="210" t="s">
        <v>125</v>
      </c>
      <c r="K86" s="211"/>
      <c r="L86" s="212"/>
      <c r="M86" s="57" t="s">
        <v>129</v>
      </c>
      <c r="N86" s="57" t="s">
        <v>42</v>
      </c>
      <c r="O86" s="57" t="s">
        <v>43</v>
      </c>
      <c r="P86" s="210" t="s">
        <v>3</v>
      </c>
      <c r="Q86" s="212"/>
    </row>
    <row r="87" spans="2:17" ht="60.75" customHeight="1" x14ac:dyDescent="0.25">
      <c r="B87" s="93" t="s">
        <v>44</v>
      </c>
      <c r="C87" s="93"/>
      <c r="D87" s="3"/>
      <c r="E87" s="3"/>
      <c r="F87" s="3"/>
      <c r="G87" s="3"/>
      <c r="H87" s="3"/>
      <c r="I87" s="5"/>
      <c r="J87" s="1" t="s">
        <v>126</v>
      </c>
      <c r="K87" s="101" t="s">
        <v>127</v>
      </c>
      <c r="L87" s="100" t="s">
        <v>128</v>
      </c>
      <c r="M87" s="64"/>
      <c r="N87" s="64"/>
      <c r="O87" s="64"/>
      <c r="P87" s="213"/>
      <c r="Q87" s="213"/>
    </row>
    <row r="88" spans="2:17" ht="33.6" customHeight="1" x14ac:dyDescent="0.25">
      <c r="B88" s="93" t="s">
        <v>45</v>
      </c>
      <c r="C88" s="93"/>
      <c r="D88" s="3"/>
      <c r="E88" s="3"/>
      <c r="F88" s="3"/>
      <c r="G88" s="3"/>
      <c r="H88" s="3"/>
      <c r="I88" s="5"/>
      <c r="J88" s="1"/>
      <c r="K88" s="100"/>
      <c r="L88" s="100"/>
      <c r="M88" s="64"/>
      <c r="N88" s="64"/>
      <c r="O88" s="64"/>
      <c r="P88" s="213"/>
      <c r="Q88" s="213"/>
    </row>
    <row r="90" spans="2:17" ht="15.75" thickBot="1" x14ac:dyDescent="0.3"/>
    <row r="91" spans="2:17" ht="27" thickBot="1" x14ac:dyDescent="0.3">
      <c r="B91" s="237" t="s">
        <v>47</v>
      </c>
      <c r="C91" s="238"/>
      <c r="D91" s="238"/>
      <c r="E91" s="238"/>
      <c r="F91" s="238"/>
      <c r="G91" s="238"/>
      <c r="H91" s="238"/>
      <c r="I91" s="238"/>
      <c r="J91" s="238"/>
      <c r="K91" s="238"/>
      <c r="L91" s="238"/>
      <c r="M91" s="238"/>
      <c r="N91" s="239"/>
    </row>
    <row r="94" spans="2:17" ht="46.15" customHeight="1" x14ac:dyDescent="0.25">
      <c r="B94" s="69" t="s">
        <v>34</v>
      </c>
      <c r="C94" s="69" t="s">
        <v>48</v>
      </c>
      <c r="D94" s="210" t="s">
        <v>3</v>
      </c>
      <c r="E94" s="212"/>
    </row>
    <row r="95" spans="2:17" ht="46.9" customHeight="1" x14ac:dyDescent="0.25">
      <c r="B95" s="70" t="s">
        <v>130</v>
      </c>
      <c r="C95" s="64"/>
      <c r="D95" s="213"/>
      <c r="E95" s="213"/>
    </row>
    <row r="98" spans="1:26" ht="26.25" x14ac:dyDescent="0.25">
      <c r="B98" s="216" t="s">
        <v>65</v>
      </c>
      <c r="C98" s="217"/>
      <c r="D98" s="217"/>
      <c r="E98" s="217"/>
      <c r="F98" s="217"/>
      <c r="G98" s="217"/>
      <c r="H98" s="217"/>
      <c r="I98" s="217"/>
      <c r="J98" s="217"/>
      <c r="K98" s="217"/>
      <c r="L98" s="217"/>
      <c r="M98" s="217"/>
      <c r="N98" s="217"/>
      <c r="O98" s="217"/>
      <c r="P98" s="217"/>
    </row>
    <row r="100" spans="1:26" ht="15.75" thickBot="1" x14ac:dyDescent="0.3"/>
    <row r="101" spans="1:26" ht="27" thickBot="1" x14ac:dyDescent="0.3">
      <c r="B101" s="237" t="s">
        <v>55</v>
      </c>
      <c r="C101" s="238"/>
      <c r="D101" s="238"/>
      <c r="E101" s="238"/>
      <c r="F101" s="238"/>
      <c r="G101" s="238"/>
      <c r="H101" s="238"/>
      <c r="I101" s="238"/>
      <c r="J101" s="238"/>
      <c r="K101" s="238"/>
      <c r="L101" s="238"/>
      <c r="M101" s="238"/>
      <c r="N101" s="239"/>
    </row>
    <row r="103" spans="1:26" ht="15.75" thickBot="1" x14ac:dyDescent="0.3">
      <c r="M103" s="66"/>
      <c r="N103" s="66"/>
    </row>
    <row r="104" spans="1:26" s="110" customFormat="1" ht="109.5" customHeight="1" x14ac:dyDescent="0.25">
      <c r="B104" s="121" t="s">
        <v>153</v>
      </c>
      <c r="C104" s="121" t="s">
        <v>154</v>
      </c>
      <c r="D104" s="121" t="s">
        <v>155</v>
      </c>
      <c r="E104" s="121" t="s">
        <v>46</v>
      </c>
      <c r="F104" s="121" t="s">
        <v>23</v>
      </c>
      <c r="G104" s="121" t="s">
        <v>107</v>
      </c>
      <c r="H104" s="121" t="s">
        <v>18</v>
      </c>
      <c r="I104" s="121" t="s">
        <v>11</v>
      </c>
      <c r="J104" s="121" t="s">
        <v>32</v>
      </c>
      <c r="K104" s="121" t="s">
        <v>62</v>
      </c>
      <c r="L104" s="121" t="s">
        <v>21</v>
      </c>
      <c r="M104" s="106" t="s">
        <v>27</v>
      </c>
      <c r="N104" s="121" t="s">
        <v>156</v>
      </c>
      <c r="O104" s="121" t="s">
        <v>37</v>
      </c>
      <c r="P104" s="122" t="s">
        <v>12</v>
      </c>
      <c r="Q104" s="122" t="s">
        <v>20</v>
      </c>
    </row>
    <row r="105" spans="1:26" s="116" customFormat="1" x14ac:dyDescent="0.25">
      <c r="A105" s="47">
        <v>1</v>
      </c>
      <c r="B105" s="117"/>
      <c r="C105" s="118"/>
      <c r="D105" s="117"/>
      <c r="E105" s="112"/>
      <c r="F105" s="113"/>
      <c r="G105" s="159"/>
      <c r="H105" s="120"/>
      <c r="I105" s="114"/>
      <c r="J105" s="114"/>
      <c r="K105" s="114"/>
      <c r="L105" s="114"/>
      <c r="M105" s="105"/>
      <c r="N105" s="105">
        <f>+M105*G105</f>
        <v>0</v>
      </c>
      <c r="O105" s="27"/>
      <c r="P105" s="27"/>
      <c r="Q105" s="160"/>
      <c r="R105" s="115"/>
      <c r="S105" s="115"/>
      <c r="T105" s="115"/>
      <c r="U105" s="115"/>
      <c r="V105" s="115"/>
      <c r="W105" s="115"/>
      <c r="X105" s="115"/>
      <c r="Y105" s="115"/>
      <c r="Z105" s="115"/>
    </row>
    <row r="106" spans="1:26" s="116" customFormat="1" x14ac:dyDescent="0.25">
      <c r="A106" s="47">
        <f>+A105+1</f>
        <v>2</v>
      </c>
      <c r="B106" s="117"/>
      <c r="C106" s="118"/>
      <c r="D106" s="117"/>
      <c r="E106" s="112"/>
      <c r="F106" s="113"/>
      <c r="G106" s="113"/>
      <c r="H106" s="113"/>
      <c r="I106" s="114"/>
      <c r="J106" s="114"/>
      <c r="K106" s="114"/>
      <c r="L106" s="114"/>
      <c r="M106" s="105"/>
      <c r="N106" s="105"/>
      <c r="O106" s="27"/>
      <c r="P106" s="27"/>
      <c r="Q106" s="160"/>
      <c r="R106" s="115"/>
      <c r="S106" s="115"/>
      <c r="T106" s="115"/>
      <c r="U106" s="115"/>
      <c r="V106" s="115"/>
      <c r="W106" s="115"/>
      <c r="X106" s="115"/>
      <c r="Y106" s="115"/>
      <c r="Z106" s="115"/>
    </row>
    <row r="107" spans="1:26" s="116" customFormat="1" x14ac:dyDescent="0.25">
      <c r="A107" s="47">
        <f t="shared" ref="A107:A112" si="3">+A106+1</f>
        <v>3</v>
      </c>
      <c r="B107" s="117"/>
      <c r="C107" s="118"/>
      <c r="D107" s="117"/>
      <c r="E107" s="112"/>
      <c r="F107" s="113"/>
      <c r="G107" s="113"/>
      <c r="H107" s="113"/>
      <c r="I107" s="114"/>
      <c r="J107" s="114"/>
      <c r="K107" s="114"/>
      <c r="L107" s="114"/>
      <c r="M107" s="105"/>
      <c r="N107" s="105"/>
      <c r="O107" s="27"/>
      <c r="P107" s="27"/>
      <c r="Q107" s="160"/>
      <c r="R107" s="115"/>
      <c r="S107" s="115"/>
      <c r="T107" s="115"/>
      <c r="U107" s="115"/>
      <c r="V107" s="115"/>
      <c r="W107" s="115"/>
      <c r="X107" s="115"/>
      <c r="Y107" s="115"/>
      <c r="Z107" s="115"/>
    </row>
    <row r="108" spans="1:26" s="116" customFormat="1" x14ac:dyDescent="0.25">
      <c r="A108" s="47">
        <f t="shared" si="3"/>
        <v>4</v>
      </c>
      <c r="B108" s="117"/>
      <c r="C108" s="118"/>
      <c r="D108" s="117"/>
      <c r="E108" s="112"/>
      <c r="F108" s="113"/>
      <c r="G108" s="113"/>
      <c r="H108" s="113"/>
      <c r="I108" s="114"/>
      <c r="J108" s="114"/>
      <c r="K108" s="114"/>
      <c r="L108" s="114"/>
      <c r="M108" s="105"/>
      <c r="N108" s="105"/>
      <c r="O108" s="27"/>
      <c r="P108" s="27"/>
      <c r="Q108" s="160"/>
      <c r="R108" s="115"/>
      <c r="S108" s="115"/>
      <c r="T108" s="115"/>
      <c r="U108" s="115"/>
      <c r="V108" s="115"/>
      <c r="W108" s="115"/>
      <c r="X108" s="115"/>
      <c r="Y108" s="115"/>
      <c r="Z108" s="115"/>
    </row>
    <row r="109" spans="1:26" s="116" customFormat="1" x14ac:dyDescent="0.25">
      <c r="A109" s="47">
        <f t="shared" si="3"/>
        <v>5</v>
      </c>
      <c r="B109" s="117"/>
      <c r="C109" s="118"/>
      <c r="D109" s="117"/>
      <c r="E109" s="112"/>
      <c r="F109" s="113"/>
      <c r="G109" s="113"/>
      <c r="H109" s="113"/>
      <c r="I109" s="114"/>
      <c r="J109" s="114"/>
      <c r="K109" s="114"/>
      <c r="L109" s="114"/>
      <c r="M109" s="105"/>
      <c r="N109" s="105"/>
      <c r="O109" s="27"/>
      <c r="P109" s="27"/>
      <c r="Q109" s="160"/>
      <c r="R109" s="115"/>
      <c r="S109" s="115"/>
      <c r="T109" s="115"/>
      <c r="U109" s="115"/>
      <c r="V109" s="115"/>
      <c r="W109" s="115"/>
      <c r="X109" s="115"/>
      <c r="Y109" s="115"/>
      <c r="Z109" s="115"/>
    </row>
    <row r="110" spans="1:26" s="116" customFormat="1" x14ac:dyDescent="0.25">
      <c r="A110" s="47">
        <f t="shared" si="3"/>
        <v>6</v>
      </c>
      <c r="B110" s="117"/>
      <c r="C110" s="118"/>
      <c r="D110" s="117"/>
      <c r="E110" s="112"/>
      <c r="F110" s="113"/>
      <c r="G110" s="113"/>
      <c r="H110" s="113"/>
      <c r="I110" s="114"/>
      <c r="J110" s="114"/>
      <c r="K110" s="114"/>
      <c r="L110" s="114"/>
      <c r="M110" s="105"/>
      <c r="N110" s="105"/>
      <c r="O110" s="27"/>
      <c r="P110" s="27"/>
      <c r="Q110" s="160"/>
      <c r="R110" s="115"/>
      <c r="S110" s="115"/>
      <c r="T110" s="115"/>
      <c r="U110" s="115"/>
      <c r="V110" s="115"/>
      <c r="W110" s="115"/>
      <c r="X110" s="115"/>
      <c r="Y110" s="115"/>
      <c r="Z110" s="115"/>
    </row>
    <row r="111" spans="1:26" s="116" customFormat="1" x14ac:dyDescent="0.25">
      <c r="A111" s="47">
        <f t="shared" si="3"/>
        <v>7</v>
      </c>
      <c r="B111" s="117"/>
      <c r="C111" s="118"/>
      <c r="D111" s="117"/>
      <c r="E111" s="112"/>
      <c r="F111" s="113"/>
      <c r="G111" s="113"/>
      <c r="H111" s="113"/>
      <c r="I111" s="114"/>
      <c r="J111" s="114"/>
      <c r="K111" s="114"/>
      <c r="L111" s="114"/>
      <c r="M111" s="105"/>
      <c r="N111" s="105"/>
      <c r="O111" s="27"/>
      <c r="P111" s="27"/>
      <c r="Q111" s="160"/>
      <c r="R111" s="115"/>
      <c r="S111" s="115"/>
      <c r="T111" s="115"/>
      <c r="U111" s="115"/>
      <c r="V111" s="115"/>
      <c r="W111" s="115"/>
      <c r="X111" s="115"/>
      <c r="Y111" s="115"/>
      <c r="Z111" s="115"/>
    </row>
    <row r="112" spans="1:26" s="116" customFormat="1" x14ac:dyDescent="0.25">
      <c r="A112" s="47">
        <f t="shared" si="3"/>
        <v>8</v>
      </c>
      <c r="B112" s="117"/>
      <c r="C112" s="118"/>
      <c r="D112" s="117"/>
      <c r="E112" s="112"/>
      <c r="F112" s="113"/>
      <c r="G112" s="113"/>
      <c r="H112" s="113"/>
      <c r="I112" s="114"/>
      <c r="J112" s="114"/>
      <c r="K112" s="114"/>
      <c r="L112" s="114"/>
      <c r="M112" s="105"/>
      <c r="N112" s="105"/>
      <c r="O112" s="27"/>
      <c r="P112" s="27"/>
      <c r="Q112" s="160"/>
      <c r="R112" s="115"/>
      <c r="S112" s="115"/>
      <c r="T112" s="115"/>
      <c r="U112" s="115"/>
      <c r="V112" s="115"/>
      <c r="W112" s="115"/>
      <c r="X112" s="115"/>
      <c r="Y112" s="115"/>
      <c r="Z112" s="115"/>
    </row>
    <row r="113" spans="1:17" s="116" customFormat="1" x14ac:dyDescent="0.25">
      <c r="A113" s="47"/>
      <c r="B113" s="50" t="s">
        <v>17</v>
      </c>
      <c r="C113" s="118"/>
      <c r="D113" s="117"/>
      <c r="E113" s="112"/>
      <c r="F113" s="113"/>
      <c r="G113" s="113"/>
      <c r="H113" s="113"/>
      <c r="I113" s="114"/>
      <c r="J113" s="114"/>
      <c r="K113" s="119">
        <f t="shared" ref="K113" si="4">SUM(K105:K112)</f>
        <v>0</v>
      </c>
      <c r="L113" s="119">
        <f t="shared" ref="L113:N113" si="5">SUM(L105:L112)</f>
        <v>0</v>
      </c>
      <c r="M113" s="158">
        <f t="shared" si="5"/>
        <v>0</v>
      </c>
      <c r="N113" s="119">
        <f t="shared" si="5"/>
        <v>0</v>
      </c>
      <c r="O113" s="27"/>
      <c r="P113" s="27"/>
      <c r="Q113" s="161"/>
    </row>
    <row r="114" spans="1:17" x14ac:dyDescent="0.25">
      <c r="B114" s="30"/>
      <c r="C114" s="30"/>
      <c r="D114" s="30"/>
      <c r="E114" s="31"/>
      <c r="F114" s="30"/>
      <c r="G114" s="30"/>
      <c r="H114" s="30"/>
      <c r="I114" s="30"/>
      <c r="J114" s="30"/>
      <c r="K114" s="30"/>
      <c r="L114" s="30"/>
      <c r="M114" s="30"/>
      <c r="N114" s="30"/>
      <c r="O114" s="30"/>
      <c r="P114" s="30"/>
    </row>
    <row r="115" spans="1:17" ht="18.75" x14ac:dyDescent="0.25">
      <c r="B115" s="60" t="s">
        <v>33</v>
      </c>
      <c r="C115" s="74">
        <f>+K113</f>
        <v>0</v>
      </c>
      <c r="H115" s="32"/>
      <c r="I115" s="32"/>
      <c r="J115" s="32"/>
      <c r="K115" s="32"/>
      <c r="L115" s="32"/>
      <c r="M115" s="32"/>
      <c r="N115" s="30"/>
      <c r="O115" s="30"/>
      <c r="P115" s="30"/>
    </row>
    <row r="117" spans="1:17" ht="15.75" thickBot="1" x14ac:dyDescent="0.3"/>
    <row r="118" spans="1:17" ht="37.15" customHeight="1" thickBot="1" x14ac:dyDescent="0.3">
      <c r="B118" s="77" t="s">
        <v>50</v>
      </c>
      <c r="C118" s="78" t="s">
        <v>51</v>
      </c>
      <c r="D118" s="77" t="s">
        <v>52</v>
      </c>
      <c r="E118" s="78" t="s">
        <v>56</v>
      </c>
    </row>
    <row r="119" spans="1:17" ht="41.45" customHeight="1" x14ac:dyDescent="0.25">
      <c r="B119" s="68" t="s">
        <v>131</v>
      </c>
      <c r="C119" s="71">
        <v>20</v>
      </c>
      <c r="D119" s="71"/>
      <c r="E119" s="240">
        <f>+D119+D120+D121</f>
        <v>0</v>
      </c>
    </row>
    <row r="120" spans="1:17" x14ac:dyDescent="0.25">
      <c r="B120" s="68" t="s">
        <v>132</v>
      </c>
      <c r="C120" s="58">
        <v>30</v>
      </c>
      <c r="D120" s="72">
        <v>0</v>
      </c>
      <c r="E120" s="241"/>
    </row>
    <row r="121" spans="1:17" ht="15.75" thickBot="1" x14ac:dyDescent="0.3">
      <c r="B121" s="68" t="s">
        <v>133</v>
      </c>
      <c r="C121" s="73">
        <v>40</v>
      </c>
      <c r="D121" s="73">
        <v>0</v>
      </c>
      <c r="E121" s="242"/>
    </row>
    <row r="123" spans="1:17" ht="15.75" thickBot="1" x14ac:dyDescent="0.3"/>
    <row r="124" spans="1:17" ht="27" thickBot="1" x14ac:dyDescent="0.3">
      <c r="B124" s="237" t="s">
        <v>53</v>
      </c>
      <c r="C124" s="238"/>
      <c r="D124" s="238"/>
      <c r="E124" s="238"/>
      <c r="F124" s="238"/>
      <c r="G124" s="238"/>
      <c r="H124" s="238"/>
      <c r="I124" s="238"/>
      <c r="J124" s="238"/>
      <c r="K124" s="238"/>
      <c r="L124" s="238"/>
      <c r="M124" s="238"/>
      <c r="N124" s="239"/>
    </row>
    <row r="126" spans="1:17" ht="76.5" customHeight="1" x14ac:dyDescent="0.25">
      <c r="B126" s="57" t="s">
        <v>0</v>
      </c>
      <c r="C126" s="57" t="s">
        <v>40</v>
      </c>
      <c r="D126" s="57" t="s">
        <v>41</v>
      </c>
      <c r="E126" s="57" t="s">
        <v>120</v>
      </c>
      <c r="F126" s="57" t="s">
        <v>122</v>
      </c>
      <c r="G126" s="57" t="s">
        <v>123</v>
      </c>
      <c r="H126" s="57" t="s">
        <v>124</v>
      </c>
      <c r="I126" s="57" t="s">
        <v>121</v>
      </c>
      <c r="J126" s="210" t="s">
        <v>125</v>
      </c>
      <c r="K126" s="211"/>
      <c r="L126" s="212"/>
      <c r="M126" s="57" t="s">
        <v>129</v>
      </c>
      <c r="N126" s="57" t="s">
        <v>42</v>
      </c>
      <c r="O126" s="57" t="s">
        <v>43</v>
      </c>
      <c r="P126" s="210" t="s">
        <v>3</v>
      </c>
      <c r="Q126" s="212"/>
    </row>
    <row r="127" spans="1:17" ht="60.75" customHeight="1" x14ac:dyDescent="0.25">
      <c r="B127" s="93" t="s">
        <v>137</v>
      </c>
      <c r="C127" s="93"/>
      <c r="D127" s="3"/>
      <c r="E127" s="3"/>
      <c r="F127" s="3"/>
      <c r="G127" s="3"/>
      <c r="H127" s="3"/>
      <c r="I127" s="5"/>
      <c r="J127" s="1" t="s">
        <v>126</v>
      </c>
      <c r="K127" s="101" t="s">
        <v>127</v>
      </c>
      <c r="L127" s="100" t="s">
        <v>128</v>
      </c>
      <c r="M127" s="64"/>
      <c r="N127" s="64"/>
      <c r="O127" s="64"/>
      <c r="P127" s="213"/>
      <c r="Q127" s="213"/>
    </row>
    <row r="128" spans="1:17" ht="60.75" customHeight="1" x14ac:dyDescent="0.25">
      <c r="B128" s="93" t="s">
        <v>138</v>
      </c>
      <c r="C128" s="93"/>
      <c r="D128" s="3"/>
      <c r="E128" s="3"/>
      <c r="F128" s="3"/>
      <c r="G128" s="3"/>
      <c r="H128" s="3"/>
      <c r="I128" s="5"/>
      <c r="J128" s="1"/>
      <c r="K128" s="101"/>
      <c r="L128" s="100"/>
      <c r="M128" s="64"/>
      <c r="N128" s="64"/>
      <c r="O128" s="64"/>
      <c r="P128" s="94"/>
      <c r="Q128" s="94"/>
    </row>
    <row r="129" spans="2:17" ht="33.6" customHeight="1" x14ac:dyDescent="0.25">
      <c r="B129" s="93" t="s">
        <v>139</v>
      </c>
      <c r="C129" s="93"/>
      <c r="D129" s="3"/>
      <c r="E129" s="3"/>
      <c r="F129" s="3"/>
      <c r="G129" s="3"/>
      <c r="H129" s="3"/>
      <c r="I129" s="5"/>
      <c r="J129" s="1"/>
      <c r="K129" s="100"/>
      <c r="L129" s="100"/>
      <c r="M129" s="64"/>
      <c r="N129" s="64"/>
      <c r="O129" s="64"/>
      <c r="P129" s="213"/>
      <c r="Q129" s="213"/>
    </row>
    <row r="132" spans="2:17" ht="15.75" thickBot="1" x14ac:dyDescent="0.3"/>
    <row r="133" spans="2:17" ht="54" customHeight="1" x14ac:dyDescent="0.25">
      <c r="B133" s="76" t="s">
        <v>34</v>
      </c>
      <c r="C133" s="76" t="s">
        <v>50</v>
      </c>
      <c r="D133" s="57" t="s">
        <v>51</v>
      </c>
      <c r="E133" s="76" t="s">
        <v>52</v>
      </c>
      <c r="F133" s="78" t="s">
        <v>57</v>
      </c>
      <c r="G133" s="97"/>
    </row>
    <row r="134" spans="2:17" ht="120.75" customHeight="1" x14ac:dyDescent="0.2">
      <c r="B134" s="231" t="s">
        <v>54</v>
      </c>
      <c r="C134" s="6" t="s">
        <v>134</v>
      </c>
      <c r="D134" s="72">
        <v>25</v>
      </c>
      <c r="E134" s="72"/>
      <c r="F134" s="232">
        <f>+E134+E135+E136</f>
        <v>0</v>
      </c>
      <c r="G134" s="98"/>
    </row>
    <row r="135" spans="2:17" ht="76.150000000000006" customHeight="1" x14ac:dyDescent="0.2">
      <c r="B135" s="231"/>
      <c r="C135" s="6" t="s">
        <v>135</v>
      </c>
      <c r="D135" s="75">
        <v>25</v>
      </c>
      <c r="E135" s="72"/>
      <c r="F135" s="233"/>
      <c r="G135" s="98"/>
    </row>
    <row r="136" spans="2:17" ht="69" customHeight="1" x14ac:dyDescent="0.2">
      <c r="B136" s="231"/>
      <c r="C136" s="6" t="s">
        <v>136</v>
      </c>
      <c r="D136" s="72">
        <v>10</v>
      </c>
      <c r="E136" s="72"/>
      <c r="F136" s="234"/>
      <c r="G136" s="98"/>
    </row>
    <row r="137" spans="2:17" x14ac:dyDescent="0.25">
      <c r="C137"/>
    </row>
    <row r="140" spans="2:17" x14ac:dyDescent="0.25">
      <c r="B140" s="67" t="s">
        <v>58</v>
      </c>
    </row>
    <row r="143" spans="2:17" x14ac:dyDescent="0.25">
      <c r="B143" s="79" t="s">
        <v>34</v>
      </c>
      <c r="C143" s="79" t="s">
        <v>59</v>
      </c>
      <c r="D143" s="76" t="s">
        <v>52</v>
      </c>
      <c r="E143" s="76" t="s">
        <v>17</v>
      </c>
    </row>
    <row r="144" spans="2:17" ht="28.5" x14ac:dyDescent="0.25">
      <c r="B144" s="2" t="s">
        <v>60</v>
      </c>
      <c r="C144" s="7">
        <v>40</v>
      </c>
      <c r="D144" s="72">
        <f>+E119</f>
        <v>0</v>
      </c>
      <c r="E144" s="235">
        <f>+D144+D145</f>
        <v>0</v>
      </c>
    </row>
    <row r="145" spans="2:5" ht="42.75" x14ac:dyDescent="0.25">
      <c r="B145" s="2" t="s">
        <v>61</v>
      </c>
      <c r="C145" s="7">
        <v>60</v>
      </c>
      <c r="D145" s="72">
        <f>+F134</f>
        <v>0</v>
      </c>
      <c r="E145" s="236"/>
    </row>
  </sheetData>
  <mergeCells count="43">
    <mergeCell ref="O69:P69"/>
    <mergeCell ref="B134:B136"/>
    <mergeCell ref="F134:F136"/>
    <mergeCell ref="E144:E145"/>
    <mergeCell ref="B2:P2"/>
    <mergeCell ref="B98:P98"/>
    <mergeCell ref="B124:N124"/>
    <mergeCell ref="E119:E121"/>
    <mergeCell ref="B91:N91"/>
    <mergeCell ref="D94:E94"/>
    <mergeCell ref="D95:E95"/>
    <mergeCell ref="B101:N101"/>
    <mergeCell ref="P86:Q86"/>
    <mergeCell ref="B81:N81"/>
    <mergeCell ref="E40:E41"/>
    <mergeCell ref="O68:P68"/>
    <mergeCell ref="B65:N65"/>
    <mergeCell ref="C63:N63"/>
    <mergeCell ref="B14:C21"/>
    <mergeCell ref="D59:E59"/>
    <mergeCell ref="M45:N45"/>
    <mergeCell ref="B59:B60"/>
    <mergeCell ref="C59:C60"/>
    <mergeCell ref="B4:P4"/>
    <mergeCell ref="B22:C22"/>
    <mergeCell ref="C6:N6"/>
    <mergeCell ref="C7:N7"/>
    <mergeCell ref="C8:N8"/>
    <mergeCell ref="C9:N9"/>
    <mergeCell ref="C10:E10"/>
    <mergeCell ref="O75:P75"/>
    <mergeCell ref="O70:P70"/>
    <mergeCell ref="O71:P71"/>
    <mergeCell ref="O72:P72"/>
    <mergeCell ref="O73:P73"/>
    <mergeCell ref="O74:P74"/>
    <mergeCell ref="J126:L126"/>
    <mergeCell ref="P126:Q126"/>
    <mergeCell ref="P127:Q127"/>
    <mergeCell ref="P129:Q129"/>
    <mergeCell ref="J86:L86"/>
    <mergeCell ref="P87:Q87"/>
    <mergeCell ref="P88:Q8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selection activeCell="A20" sqref="A20"/>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x14ac:dyDescent="0.25">
      <c r="A1" s="250" t="s">
        <v>95</v>
      </c>
      <c r="B1" s="251"/>
      <c r="C1" s="251"/>
      <c r="D1" s="251"/>
      <c r="E1" s="130"/>
    </row>
    <row r="2" spans="1:5" ht="27.75" customHeight="1" x14ac:dyDescent="0.25">
      <c r="A2" s="131"/>
      <c r="B2" s="252" t="s">
        <v>79</v>
      </c>
      <c r="C2" s="252"/>
      <c r="D2" s="252"/>
      <c r="E2" s="132"/>
    </row>
    <row r="3" spans="1:5" ht="21" customHeight="1" x14ac:dyDescent="0.25">
      <c r="A3" s="133"/>
      <c r="B3" s="252" t="s">
        <v>158</v>
      </c>
      <c r="C3" s="252"/>
      <c r="D3" s="252"/>
      <c r="E3" s="134"/>
    </row>
    <row r="4" spans="1:5" thickBot="1" x14ac:dyDescent="0.3">
      <c r="A4" s="135"/>
      <c r="B4" s="136"/>
      <c r="C4" s="136"/>
      <c r="D4" s="136"/>
      <c r="E4" s="137"/>
    </row>
    <row r="5" spans="1:5" ht="32.25" customHeight="1" thickBot="1" x14ac:dyDescent="0.3">
      <c r="A5" s="135"/>
      <c r="B5" s="138" t="s">
        <v>80</v>
      </c>
      <c r="C5" s="253" t="s">
        <v>166</v>
      </c>
      <c r="D5" s="254"/>
      <c r="E5" s="137"/>
    </row>
    <row r="6" spans="1:5" ht="27.75" customHeight="1" thickBot="1" x14ac:dyDescent="0.3">
      <c r="A6" s="135"/>
      <c r="B6" s="162" t="s">
        <v>81</v>
      </c>
      <c r="C6" s="255" t="s">
        <v>185</v>
      </c>
      <c r="D6" s="256"/>
      <c r="E6" s="137"/>
    </row>
    <row r="7" spans="1:5" ht="29.25" customHeight="1" thickBot="1" x14ac:dyDescent="0.3">
      <c r="A7" s="135"/>
      <c r="B7" s="162" t="s">
        <v>159</v>
      </c>
      <c r="C7" s="248" t="s">
        <v>160</v>
      </c>
      <c r="D7" s="249"/>
      <c r="E7" s="137"/>
    </row>
    <row r="8" spans="1:5" ht="16.5" thickBot="1" x14ac:dyDescent="0.3">
      <c r="A8" s="135"/>
      <c r="B8" s="163">
        <v>5</v>
      </c>
      <c r="C8" s="243">
        <v>3278601170</v>
      </c>
      <c r="D8" s="244"/>
      <c r="E8" s="137"/>
    </row>
    <row r="9" spans="1:5" ht="23.25" customHeight="1" thickBot="1" x14ac:dyDescent="0.3">
      <c r="A9" s="135"/>
      <c r="B9" s="163">
        <v>6</v>
      </c>
      <c r="C9" s="243">
        <v>860889650</v>
      </c>
      <c r="D9" s="244"/>
      <c r="E9" s="137"/>
    </row>
    <row r="10" spans="1:5" ht="26.25" customHeight="1" thickBot="1" x14ac:dyDescent="0.3">
      <c r="A10" s="135"/>
      <c r="B10" s="163">
        <v>9</v>
      </c>
      <c r="C10" s="243">
        <v>2169723959</v>
      </c>
      <c r="D10" s="244"/>
      <c r="E10" s="137"/>
    </row>
    <row r="11" spans="1:5" ht="26.25" customHeight="1" thickBot="1" x14ac:dyDescent="0.3">
      <c r="A11" s="135"/>
      <c r="B11" s="163">
        <v>10</v>
      </c>
      <c r="C11" s="243">
        <v>2426582522</v>
      </c>
      <c r="D11" s="244"/>
      <c r="E11" s="137"/>
    </row>
    <row r="12" spans="1:5" ht="21.75" customHeight="1" thickBot="1" x14ac:dyDescent="0.3">
      <c r="A12" s="135"/>
      <c r="B12" s="163">
        <v>13</v>
      </c>
      <c r="C12" s="243">
        <v>2505937200</v>
      </c>
      <c r="D12" s="244"/>
      <c r="E12" s="137"/>
    </row>
    <row r="13" spans="1:5" ht="32.25" thickBot="1" x14ac:dyDescent="0.3">
      <c r="A13" s="135"/>
      <c r="B13" s="164" t="s">
        <v>161</v>
      </c>
      <c r="C13" s="243">
        <f>SUM(C8:D12)</f>
        <v>11241734501</v>
      </c>
      <c r="D13" s="244"/>
      <c r="E13" s="137"/>
    </row>
    <row r="14" spans="1:5" ht="26.25" customHeight="1" thickBot="1" x14ac:dyDescent="0.3">
      <c r="A14" s="135"/>
      <c r="B14" s="164" t="s">
        <v>162</v>
      </c>
      <c r="C14" s="243">
        <f>+C13/616000</f>
        <v>18249.56899512987</v>
      </c>
      <c r="D14" s="244"/>
      <c r="E14" s="137"/>
    </row>
    <row r="15" spans="1:5" ht="24.75" customHeight="1" x14ac:dyDescent="0.25">
      <c r="A15" s="135"/>
      <c r="B15" s="136"/>
      <c r="C15" s="140"/>
      <c r="D15" s="141"/>
      <c r="E15" s="137"/>
    </row>
    <row r="16" spans="1:5" ht="28.5" customHeight="1" thickBot="1" x14ac:dyDescent="0.3">
      <c r="A16" s="135"/>
      <c r="B16" s="136" t="s">
        <v>163</v>
      </c>
      <c r="C16" s="140"/>
      <c r="D16" s="141"/>
      <c r="E16" s="137"/>
    </row>
    <row r="17" spans="1:6" ht="27" customHeight="1" x14ac:dyDescent="0.25">
      <c r="A17" s="135"/>
      <c r="B17" s="142" t="s">
        <v>82</v>
      </c>
      <c r="C17" s="143"/>
      <c r="D17" s="144">
        <f>CALCULOS!C5</f>
        <v>29343766303.27</v>
      </c>
      <c r="E17" s="137"/>
    </row>
    <row r="18" spans="1:6" ht="28.5" customHeight="1" x14ac:dyDescent="0.25">
      <c r="A18" s="135"/>
      <c r="B18" s="135" t="s">
        <v>83</v>
      </c>
      <c r="C18" s="145"/>
      <c r="D18" s="137">
        <f>CALCULOS!E5</f>
        <v>32538496691.27</v>
      </c>
      <c r="E18" s="137"/>
    </row>
    <row r="19" spans="1:6" ht="15" x14ac:dyDescent="0.25">
      <c r="A19" s="135"/>
      <c r="B19" s="135" t="s">
        <v>84</v>
      </c>
      <c r="C19" s="145"/>
      <c r="D19" s="137">
        <f>CALCULOS!D5</f>
        <v>7091940857.3999996</v>
      </c>
      <c r="E19" s="137"/>
    </row>
    <row r="20" spans="1:6" ht="27" customHeight="1" thickBot="1" x14ac:dyDescent="0.3">
      <c r="A20" s="135"/>
      <c r="B20" s="146" t="s">
        <v>85</v>
      </c>
      <c r="C20" s="147"/>
      <c r="D20" s="148">
        <f>CALCULOS!F5</f>
        <v>9528161857.3999996</v>
      </c>
      <c r="E20" s="137"/>
    </row>
    <row r="21" spans="1:6" ht="27" customHeight="1" thickBot="1" x14ac:dyDescent="0.3">
      <c r="A21" s="135"/>
      <c r="B21" s="245" t="s">
        <v>86</v>
      </c>
      <c r="C21" s="246"/>
      <c r="D21" s="247"/>
      <c r="E21" s="137"/>
    </row>
    <row r="22" spans="1:6" ht="16.5" thickBot="1" x14ac:dyDescent="0.3">
      <c r="A22" s="135"/>
      <c r="B22" s="245" t="s">
        <v>87</v>
      </c>
      <c r="C22" s="246"/>
      <c r="D22" s="247"/>
      <c r="E22" s="137"/>
    </row>
    <row r="23" spans="1:6" x14ac:dyDescent="0.25">
      <c r="A23" s="135"/>
      <c r="B23" s="149" t="s">
        <v>164</v>
      </c>
      <c r="C23" s="150">
        <v>4.1399999999999997</v>
      </c>
      <c r="D23" s="141" t="s">
        <v>88</v>
      </c>
      <c r="E23" s="137"/>
    </row>
    <row r="24" spans="1:6" ht="16.5" thickBot="1" x14ac:dyDescent="0.3">
      <c r="A24" s="135"/>
      <c r="B24" s="139" t="s">
        <v>89</v>
      </c>
      <c r="C24" s="167">
        <v>0.2928</v>
      </c>
      <c r="D24" s="151" t="s">
        <v>88</v>
      </c>
      <c r="E24" s="137"/>
    </row>
    <row r="25" spans="1:6" ht="16.5" thickBot="1" x14ac:dyDescent="0.3">
      <c r="A25" s="135"/>
      <c r="B25" s="152"/>
      <c r="C25" s="153"/>
      <c r="D25" s="136"/>
      <c r="E25" s="154"/>
    </row>
    <row r="26" spans="1:6" x14ac:dyDescent="0.25">
      <c r="A26" s="260"/>
      <c r="B26" s="261" t="s">
        <v>90</v>
      </c>
      <c r="C26" s="263" t="s">
        <v>175</v>
      </c>
      <c r="D26" s="264"/>
      <c r="E26" s="265"/>
      <c r="F26" s="257"/>
    </row>
    <row r="27" spans="1:6" ht="16.5" thickBot="1" x14ac:dyDescent="0.3">
      <c r="A27" s="260"/>
      <c r="B27" s="262"/>
      <c r="C27" s="258" t="s">
        <v>91</v>
      </c>
      <c r="D27" s="259"/>
      <c r="E27" s="265"/>
      <c r="F27" s="257"/>
    </row>
    <row r="28" spans="1:6" thickBot="1" x14ac:dyDescent="0.3">
      <c r="A28" s="146"/>
      <c r="B28" s="155"/>
      <c r="C28" s="155"/>
      <c r="D28" s="155"/>
      <c r="E28" s="148"/>
      <c r="F28" s="129"/>
    </row>
    <row r="29" spans="1:6" x14ac:dyDescent="0.25">
      <c r="B29" s="157" t="s">
        <v>165</v>
      </c>
    </row>
  </sheetData>
  <mergeCells count="21">
    <mergeCell ref="F26:F27"/>
    <mergeCell ref="C27:D27"/>
    <mergeCell ref="B22:D22"/>
    <mergeCell ref="A26:A27"/>
    <mergeCell ref="B26:B27"/>
    <mergeCell ref="C26:D26"/>
    <mergeCell ref="E26:E27"/>
    <mergeCell ref="A1:D1"/>
    <mergeCell ref="B2:D2"/>
    <mergeCell ref="B3:D3"/>
    <mergeCell ref="C5:D5"/>
    <mergeCell ref="C6:D6"/>
    <mergeCell ref="C14:D14"/>
    <mergeCell ref="B21:D21"/>
    <mergeCell ref="C8:D8"/>
    <mergeCell ref="C7:D7"/>
    <mergeCell ref="C9:D9"/>
    <mergeCell ref="C10:D10"/>
    <mergeCell ref="C12:D12"/>
    <mergeCell ref="C13:D13"/>
    <mergeCell ref="C11:D11"/>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4" workbookViewId="0">
      <selection activeCell="C10" sqref="C10:D10"/>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44.25" customHeight="1" thickBot="1" x14ac:dyDescent="0.3">
      <c r="A5" s="135"/>
      <c r="B5" s="138" t="s">
        <v>80</v>
      </c>
      <c r="C5" s="253" t="s">
        <v>180</v>
      </c>
      <c r="D5" s="254"/>
      <c r="E5" s="137"/>
    </row>
    <row r="6" spans="1:5" ht="16.5" thickBot="1" x14ac:dyDescent="0.3">
      <c r="A6" s="135"/>
      <c r="B6" s="162" t="s">
        <v>81</v>
      </c>
      <c r="C6" s="255" t="s">
        <v>181</v>
      </c>
      <c r="D6" s="256"/>
      <c r="E6" s="137"/>
    </row>
    <row r="7" spans="1:5" ht="16.5" customHeight="1" thickBot="1" x14ac:dyDescent="0.3">
      <c r="A7" s="135"/>
      <c r="B7" s="162" t="s">
        <v>159</v>
      </c>
      <c r="C7" s="248" t="s">
        <v>160</v>
      </c>
      <c r="D7" s="249"/>
      <c r="E7" s="137"/>
    </row>
    <row r="8" spans="1:5" ht="16.5" thickBot="1" x14ac:dyDescent="0.3">
      <c r="A8" s="135"/>
      <c r="B8" s="163" t="s">
        <v>236</v>
      </c>
      <c r="C8" s="243">
        <v>2401523150</v>
      </c>
      <c r="D8" s="244"/>
      <c r="E8" s="137"/>
    </row>
    <row r="9" spans="1:5" ht="16.5" thickBot="1" x14ac:dyDescent="0.3">
      <c r="A9" s="135"/>
      <c r="B9" s="163" t="s">
        <v>237</v>
      </c>
      <c r="C9" s="243">
        <v>1252968600</v>
      </c>
      <c r="D9" s="244"/>
      <c r="E9" s="137"/>
    </row>
    <row r="10" spans="1:5" ht="16.5" thickBot="1" x14ac:dyDescent="0.3">
      <c r="A10" s="135"/>
      <c r="B10" s="163">
        <v>9</v>
      </c>
      <c r="C10" s="243">
        <v>2169723959</v>
      </c>
      <c r="D10" s="244"/>
      <c r="E10" s="137"/>
    </row>
    <row r="11" spans="1:5" ht="16.5" thickBot="1" x14ac:dyDescent="0.3">
      <c r="A11" s="135"/>
      <c r="B11" s="163">
        <v>10</v>
      </c>
      <c r="C11" s="243">
        <v>2426582522</v>
      </c>
      <c r="D11" s="244"/>
      <c r="E11" s="137"/>
    </row>
    <row r="12" spans="1:5" ht="16.5" thickBot="1" x14ac:dyDescent="0.3">
      <c r="A12" s="135"/>
      <c r="B12" s="163"/>
      <c r="C12" s="243">
        <v>0</v>
      </c>
      <c r="D12" s="244"/>
      <c r="E12" s="137"/>
    </row>
    <row r="13" spans="1:5" ht="32.25" thickBot="1" x14ac:dyDescent="0.3">
      <c r="A13" s="135"/>
      <c r="B13" s="164" t="s">
        <v>161</v>
      </c>
      <c r="C13" s="243">
        <f>SUM(C8:D12)</f>
        <v>8250798231</v>
      </c>
      <c r="D13" s="244"/>
      <c r="E13" s="137"/>
    </row>
    <row r="14" spans="1:5" ht="48" thickBot="1" x14ac:dyDescent="0.3">
      <c r="A14" s="135"/>
      <c r="B14" s="164" t="s">
        <v>162</v>
      </c>
      <c r="C14" s="243">
        <f>+C13/616000</f>
        <v>13394.152972402597</v>
      </c>
      <c r="D14" s="244"/>
      <c r="E14" s="137"/>
    </row>
    <row r="15" spans="1:5" x14ac:dyDescent="0.25">
      <c r="A15" s="135"/>
      <c r="B15" s="136"/>
      <c r="C15" s="140"/>
      <c r="D15" s="141"/>
      <c r="E15" s="137"/>
    </row>
    <row r="16" spans="1:5" ht="16.5" thickBot="1" x14ac:dyDescent="0.3">
      <c r="A16" s="135"/>
      <c r="B16" s="136" t="s">
        <v>163</v>
      </c>
      <c r="C16" s="140"/>
      <c r="D16" s="141"/>
      <c r="E16" s="137"/>
    </row>
    <row r="17" spans="1:6" ht="27" customHeight="1" x14ac:dyDescent="0.25">
      <c r="A17" s="135"/>
      <c r="B17" s="142" t="s">
        <v>82</v>
      </c>
      <c r="C17" s="143"/>
      <c r="D17" s="144">
        <v>1204082364</v>
      </c>
      <c r="E17" s="137"/>
    </row>
    <row r="18" spans="1:6" ht="28.5" customHeight="1" x14ac:dyDescent="0.25">
      <c r="A18" s="135"/>
      <c r="B18" s="135" t="s">
        <v>83</v>
      </c>
      <c r="C18" s="145"/>
      <c r="D18" s="137">
        <v>1493950327</v>
      </c>
      <c r="E18" s="137"/>
    </row>
    <row r="19" spans="1:6" ht="15" x14ac:dyDescent="0.25">
      <c r="A19" s="135"/>
      <c r="B19" s="135" t="s">
        <v>84</v>
      </c>
      <c r="C19" s="145"/>
      <c r="D19" s="137">
        <v>85400862</v>
      </c>
      <c r="E19" s="137"/>
    </row>
    <row r="20" spans="1:6" ht="27" customHeight="1" thickBot="1" x14ac:dyDescent="0.3">
      <c r="A20" s="135"/>
      <c r="B20" s="146" t="s">
        <v>85</v>
      </c>
      <c r="C20" s="147"/>
      <c r="D20" s="148">
        <v>826292161</v>
      </c>
      <c r="E20" s="137"/>
    </row>
    <row r="21" spans="1:6" ht="27" customHeight="1" thickBot="1" x14ac:dyDescent="0.3">
      <c r="A21" s="135"/>
      <c r="B21" s="245" t="s">
        <v>86</v>
      </c>
      <c r="C21" s="246"/>
      <c r="D21" s="247"/>
      <c r="E21" s="137"/>
    </row>
    <row r="22" spans="1:6" ht="16.5" thickBot="1" x14ac:dyDescent="0.3">
      <c r="A22" s="135"/>
      <c r="B22" s="245" t="s">
        <v>87</v>
      </c>
      <c r="C22" s="246"/>
      <c r="D22" s="247"/>
      <c r="E22" s="137"/>
    </row>
    <row r="23" spans="1:6" x14ac:dyDescent="0.25">
      <c r="A23" s="135"/>
      <c r="B23" s="149" t="s">
        <v>164</v>
      </c>
      <c r="C23" s="168">
        <v>14.1</v>
      </c>
      <c r="D23" s="141" t="s">
        <v>88</v>
      </c>
      <c r="E23" s="137"/>
    </row>
    <row r="24" spans="1:6" ht="16.5" thickBot="1" x14ac:dyDescent="0.3">
      <c r="A24" s="135"/>
      <c r="B24" s="165" t="s">
        <v>89</v>
      </c>
      <c r="C24" s="167">
        <v>0.55310000000000004</v>
      </c>
      <c r="D24" s="151" t="s">
        <v>88</v>
      </c>
      <c r="E24" s="137"/>
    </row>
    <row r="25" spans="1:6" ht="16.5" thickBot="1" x14ac:dyDescent="0.3">
      <c r="A25" s="135"/>
      <c r="B25" s="152"/>
      <c r="C25" s="153"/>
      <c r="D25" s="136"/>
      <c r="E25" s="154"/>
    </row>
    <row r="26" spans="1:6" x14ac:dyDescent="0.25">
      <c r="A26" s="260"/>
      <c r="B26" s="261" t="s">
        <v>90</v>
      </c>
      <c r="C26" s="263" t="s">
        <v>175</v>
      </c>
      <c r="D26" s="264"/>
      <c r="E26" s="265"/>
      <c r="F26" s="257"/>
    </row>
    <row r="27" spans="1:6" ht="16.5" thickBot="1" x14ac:dyDescent="0.3">
      <c r="A27" s="260"/>
      <c r="B27" s="262"/>
      <c r="C27" s="258" t="s">
        <v>91</v>
      </c>
      <c r="D27" s="259"/>
      <c r="E27" s="265"/>
      <c r="F27" s="257"/>
    </row>
    <row r="28" spans="1:6" thickBot="1" x14ac:dyDescent="0.3">
      <c r="A28" s="146"/>
      <c r="B28" s="155"/>
      <c r="C28" s="155"/>
      <c r="D28" s="155"/>
      <c r="E28" s="148"/>
      <c r="F28" s="129"/>
    </row>
    <row r="29" spans="1:6" x14ac:dyDescent="0.25">
      <c r="B29" s="157" t="s">
        <v>165</v>
      </c>
    </row>
  </sheetData>
  <mergeCells count="21">
    <mergeCell ref="E26:E27"/>
    <mergeCell ref="F26:F27"/>
    <mergeCell ref="C27:D27"/>
    <mergeCell ref="C14:D14"/>
    <mergeCell ref="B21:D21"/>
    <mergeCell ref="B22:D22"/>
    <mergeCell ref="A26:A27"/>
    <mergeCell ref="B26:B27"/>
    <mergeCell ref="C26:D26"/>
    <mergeCell ref="C8:D8"/>
    <mergeCell ref="C9:D9"/>
    <mergeCell ref="C10:D10"/>
    <mergeCell ref="C11:D11"/>
    <mergeCell ref="C12:D12"/>
    <mergeCell ref="C13:D13"/>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E24" sqref="E24"/>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customHeight="1" thickBot="1" x14ac:dyDescent="0.3">
      <c r="A5" s="135"/>
      <c r="B5" s="138" t="s">
        <v>80</v>
      </c>
      <c r="C5" s="253" t="s">
        <v>183</v>
      </c>
      <c r="D5" s="254"/>
      <c r="E5" s="137"/>
    </row>
    <row r="6" spans="1:5" ht="16.5" thickBot="1" x14ac:dyDescent="0.3">
      <c r="A6" s="135"/>
      <c r="B6" s="162" t="s">
        <v>81</v>
      </c>
      <c r="C6" s="255" t="s">
        <v>184</v>
      </c>
      <c r="D6" s="256"/>
      <c r="E6" s="137"/>
    </row>
    <row r="7" spans="1:5" ht="16.5" customHeight="1" thickBot="1" x14ac:dyDescent="0.3">
      <c r="A7" s="135"/>
      <c r="B7" s="162" t="s">
        <v>159</v>
      </c>
      <c r="C7" s="248" t="s">
        <v>160</v>
      </c>
      <c r="D7" s="249"/>
      <c r="E7" s="137"/>
    </row>
    <row r="8" spans="1:5" ht="16.5" thickBot="1" x14ac:dyDescent="0.3">
      <c r="A8" s="135"/>
      <c r="B8" s="163">
        <v>7</v>
      </c>
      <c r="C8" s="243">
        <v>582630399</v>
      </c>
      <c r="D8" s="244"/>
      <c r="E8" s="137"/>
    </row>
    <row r="9" spans="1:5" ht="16.5" thickBot="1" x14ac:dyDescent="0.3">
      <c r="A9" s="135"/>
      <c r="B9" s="163">
        <v>14</v>
      </c>
      <c r="C9" s="243">
        <v>2297109100</v>
      </c>
      <c r="D9" s="244"/>
      <c r="E9" s="137"/>
    </row>
    <row r="10" spans="1:5" ht="16.5" thickBot="1" x14ac:dyDescent="0.3">
      <c r="A10" s="135"/>
      <c r="B10" s="163">
        <v>15</v>
      </c>
      <c r="C10" s="243">
        <v>2453730175</v>
      </c>
      <c r="D10" s="244"/>
      <c r="E10" s="137"/>
    </row>
    <row r="11" spans="1:5" ht="16.5" thickBot="1" x14ac:dyDescent="0.3">
      <c r="A11" s="135"/>
      <c r="B11" s="163">
        <v>16</v>
      </c>
      <c r="C11" s="243">
        <v>1278027972</v>
      </c>
      <c r="D11" s="244"/>
      <c r="E11" s="137"/>
    </row>
    <row r="12" spans="1:5" ht="16.5" thickBot="1" x14ac:dyDescent="0.3">
      <c r="A12" s="135"/>
      <c r="B12" s="163">
        <v>17</v>
      </c>
      <c r="C12" s="243">
        <v>1647653709</v>
      </c>
      <c r="D12" s="244"/>
      <c r="E12" s="137"/>
    </row>
    <row r="13" spans="1:5" ht="16.5" thickBot="1" x14ac:dyDescent="0.3">
      <c r="A13" s="135"/>
      <c r="B13" s="163">
        <v>19</v>
      </c>
      <c r="C13" s="243">
        <v>1618417775</v>
      </c>
      <c r="D13" s="244"/>
      <c r="E13" s="137"/>
    </row>
    <row r="14" spans="1:5" ht="16.5" thickBot="1" x14ac:dyDescent="0.3">
      <c r="A14" s="135"/>
      <c r="B14" s="163">
        <v>20</v>
      </c>
      <c r="C14" s="243">
        <v>1252968600</v>
      </c>
      <c r="D14" s="244"/>
      <c r="E14" s="137"/>
    </row>
    <row r="15" spans="1:5" ht="16.5" thickBot="1" x14ac:dyDescent="0.3">
      <c r="A15" s="135"/>
      <c r="B15" s="163"/>
      <c r="C15" s="243">
        <v>0</v>
      </c>
      <c r="D15" s="244"/>
      <c r="E15" s="137"/>
    </row>
    <row r="16" spans="1:5" ht="32.25" thickBot="1" x14ac:dyDescent="0.3">
      <c r="A16" s="135"/>
      <c r="B16" s="164" t="s">
        <v>161</v>
      </c>
      <c r="C16" s="243">
        <f>SUM(C8:D15)</f>
        <v>11130537730</v>
      </c>
      <c r="D16" s="244"/>
      <c r="E16" s="137"/>
    </row>
    <row r="17" spans="1:6" ht="48" thickBot="1" x14ac:dyDescent="0.3">
      <c r="A17" s="135"/>
      <c r="B17" s="164" t="s">
        <v>162</v>
      </c>
      <c r="C17" s="243">
        <f>+C16/616000</f>
        <v>18069.054756493508</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v>11123115000</v>
      </c>
      <c r="E20" s="137"/>
    </row>
    <row r="21" spans="1:6" ht="28.5" customHeight="1" x14ac:dyDescent="0.25">
      <c r="A21" s="135"/>
      <c r="B21" s="135" t="s">
        <v>83</v>
      </c>
      <c r="C21" s="145"/>
      <c r="D21" s="137">
        <v>20986583000</v>
      </c>
      <c r="E21" s="137"/>
    </row>
    <row r="22" spans="1:6" ht="15" x14ac:dyDescent="0.25">
      <c r="A22" s="135"/>
      <c r="B22" s="135" t="s">
        <v>84</v>
      </c>
      <c r="C22" s="145"/>
      <c r="D22" s="137">
        <v>2326830000</v>
      </c>
      <c r="E22" s="137"/>
    </row>
    <row r="23" spans="1:6" ht="27" customHeight="1" thickBot="1" x14ac:dyDescent="0.3">
      <c r="A23" s="135"/>
      <c r="B23" s="146" t="s">
        <v>85</v>
      </c>
      <c r="C23" s="147"/>
      <c r="D23" s="148">
        <v>11776515000</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4.78</v>
      </c>
      <c r="D26" s="141" t="s">
        <v>88</v>
      </c>
      <c r="E26" s="137"/>
    </row>
    <row r="27" spans="1:6" ht="16.5" thickBot="1" x14ac:dyDescent="0.3">
      <c r="A27" s="135"/>
      <c r="B27" s="165" t="s">
        <v>89</v>
      </c>
      <c r="C27" s="167">
        <v>0.56110000000000004</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E29:E30"/>
    <mergeCell ref="F29:F30"/>
    <mergeCell ref="C30:D30"/>
    <mergeCell ref="C12:D12"/>
    <mergeCell ref="C13:D13"/>
    <mergeCell ref="C14:D14"/>
    <mergeCell ref="C17:D17"/>
    <mergeCell ref="B24:D24"/>
    <mergeCell ref="B25:D25"/>
    <mergeCell ref="A29:A30"/>
    <mergeCell ref="B29:B30"/>
    <mergeCell ref="C29:D29"/>
    <mergeCell ref="C8:D8"/>
    <mergeCell ref="C9:D9"/>
    <mergeCell ref="C10:D10"/>
    <mergeCell ref="C11:D11"/>
    <mergeCell ref="C15:D15"/>
    <mergeCell ref="C16:D16"/>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10" sqref="C10:D10"/>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44.25" customHeight="1" thickBot="1" x14ac:dyDescent="0.3">
      <c r="A5" s="135"/>
      <c r="B5" s="138" t="s">
        <v>80</v>
      </c>
      <c r="C5" s="253" t="s">
        <v>186</v>
      </c>
      <c r="D5" s="254"/>
      <c r="E5" s="137"/>
    </row>
    <row r="6" spans="1:5" ht="16.5" thickBot="1" x14ac:dyDescent="0.3">
      <c r="A6" s="135"/>
      <c r="B6" s="162" t="s">
        <v>81</v>
      </c>
      <c r="C6" s="255" t="s">
        <v>187</v>
      </c>
      <c r="D6" s="256"/>
      <c r="E6" s="137"/>
    </row>
    <row r="7" spans="1:5" ht="16.5" thickBot="1" x14ac:dyDescent="0.3">
      <c r="A7" s="135"/>
      <c r="B7" s="162" t="s">
        <v>159</v>
      </c>
      <c r="C7" s="248" t="s">
        <v>160</v>
      </c>
      <c r="D7" s="249"/>
      <c r="E7" s="137"/>
    </row>
    <row r="8" spans="1:5" ht="16.5" thickBot="1" x14ac:dyDescent="0.3">
      <c r="A8" s="135"/>
      <c r="B8" s="163">
        <v>12</v>
      </c>
      <c r="C8" s="243">
        <v>912578797</v>
      </c>
      <c r="D8" s="244"/>
      <c r="E8" s="137"/>
    </row>
    <row r="9" spans="1:5" ht="16.5" thickBot="1" x14ac:dyDescent="0.3">
      <c r="A9" s="135"/>
      <c r="B9" s="163" t="s">
        <v>238</v>
      </c>
      <c r="C9" s="243">
        <v>990478733</v>
      </c>
      <c r="D9" s="244"/>
      <c r="E9" s="137"/>
    </row>
    <row r="10" spans="1:5" ht="16.5" thickBot="1" x14ac:dyDescent="0.3">
      <c r="A10" s="135"/>
      <c r="B10" s="163"/>
      <c r="C10" s="243"/>
      <c r="D10" s="244"/>
      <c r="E10" s="137"/>
    </row>
    <row r="11" spans="1:5" ht="16.5" thickBot="1" x14ac:dyDescent="0.3">
      <c r="A11" s="135"/>
      <c r="B11" s="163"/>
      <c r="C11" s="243"/>
      <c r="D11" s="244"/>
      <c r="E11" s="137"/>
    </row>
    <row r="12" spans="1:5" ht="16.5" thickBot="1" x14ac:dyDescent="0.3">
      <c r="A12" s="135"/>
      <c r="B12" s="163"/>
      <c r="C12" s="243"/>
      <c r="D12" s="244"/>
      <c r="E12" s="137"/>
    </row>
    <row r="13" spans="1:5" ht="16.5" thickBot="1" x14ac:dyDescent="0.3">
      <c r="A13" s="135"/>
      <c r="B13" s="163"/>
      <c r="C13" s="243"/>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1903057530</v>
      </c>
      <c r="D16" s="244"/>
      <c r="E16" s="137"/>
    </row>
    <row r="17" spans="1:6" ht="48" thickBot="1" x14ac:dyDescent="0.3">
      <c r="A17" s="135"/>
      <c r="B17" s="164" t="s">
        <v>162</v>
      </c>
      <c r="C17" s="243">
        <f>+C16/616000</f>
        <v>3089.3791071428573</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v>503349126</v>
      </c>
      <c r="E20" s="137"/>
    </row>
    <row r="21" spans="1:6" ht="28.5" customHeight="1" x14ac:dyDescent="0.25">
      <c r="A21" s="135"/>
      <c r="B21" s="135" t="s">
        <v>83</v>
      </c>
      <c r="C21" s="145"/>
      <c r="D21" s="137">
        <v>614616982</v>
      </c>
      <c r="E21" s="137"/>
    </row>
    <row r="22" spans="1:6" ht="15" x14ac:dyDescent="0.25">
      <c r="A22" s="135"/>
      <c r="B22" s="135" t="s">
        <v>84</v>
      </c>
      <c r="C22" s="145"/>
      <c r="D22" s="137">
        <v>0</v>
      </c>
      <c r="E22" s="137"/>
    </row>
    <row r="23" spans="1:6" ht="27" customHeight="1" thickBot="1" x14ac:dyDescent="0.3">
      <c r="A23" s="135"/>
      <c r="B23" s="146" t="s">
        <v>85</v>
      </c>
      <c r="C23" s="147"/>
      <c r="D23" s="148">
        <v>0</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t="s">
        <v>189</v>
      </c>
      <c r="D26" s="141" t="s">
        <v>88</v>
      </c>
      <c r="E26" s="137"/>
    </row>
    <row r="27" spans="1:6" ht="16.5" thickBot="1" x14ac:dyDescent="0.3">
      <c r="A27" s="135"/>
      <c r="B27" s="165" t="s">
        <v>89</v>
      </c>
      <c r="C27" s="167" t="s">
        <v>189</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17" sqref="C17:D17"/>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customHeight="1" thickBot="1" x14ac:dyDescent="0.3">
      <c r="A5" s="135"/>
      <c r="B5" s="138" t="s">
        <v>80</v>
      </c>
      <c r="C5" s="253" t="s">
        <v>190</v>
      </c>
      <c r="D5" s="254"/>
      <c r="E5" s="137"/>
    </row>
    <row r="6" spans="1:5" ht="16.5" thickBot="1" x14ac:dyDescent="0.3">
      <c r="A6" s="135"/>
      <c r="B6" s="162" t="s">
        <v>81</v>
      </c>
      <c r="C6" s="255" t="s">
        <v>191</v>
      </c>
      <c r="D6" s="256"/>
      <c r="E6" s="137"/>
    </row>
    <row r="7" spans="1:5" ht="16.5" customHeight="1" thickBot="1" x14ac:dyDescent="0.3">
      <c r="A7" s="135"/>
      <c r="B7" s="162" t="s">
        <v>159</v>
      </c>
      <c r="C7" s="248" t="s">
        <v>160</v>
      </c>
      <c r="D7" s="249"/>
      <c r="E7" s="137"/>
    </row>
    <row r="8" spans="1:5" ht="16.5" thickBot="1" x14ac:dyDescent="0.3">
      <c r="A8" s="135"/>
      <c r="B8" s="163">
        <v>8</v>
      </c>
      <c r="C8" s="243">
        <v>933461607</v>
      </c>
      <c r="D8" s="244"/>
      <c r="E8" s="137"/>
    </row>
    <row r="9" spans="1:5" ht="16.5" thickBot="1" x14ac:dyDescent="0.3">
      <c r="A9" s="135"/>
      <c r="B9" s="163" t="s">
        <v>239</v>
      </c>
      <c r="C9" s="243">
        <v>822782714</v>
      </c>
      <c r="D9" s="244"/>
      <c r="E9" s="137"/>
    </row>
    <row r="10" spans="1:5" ht="16.5" thickBot="1" x14ac:dyDescent="0.3">
      <c r="A10" s="135"/>
      <c r="B10" s="163"/>
      <c r="C10" s="243"/>
      <c r="D10" s="244"/>
      <c r="E10" s="137"/>
    </row>
    <row r="11" spans="1:5" ht="16.5" thickBot="1" x14ac:dyDescent="0.3">
      <c r="A11" s="135"/>
      <c r="B11" s="163"/>
      <c r="C11" s="243"/>
      <c r="D11" s="244"/>
      <c r="E11" s="137"/>
    </row>
    <row r="12" spans="1:5" ht="16.5" thickBot="1" x14ac:dyDescent="0.3">
      <c r="A12" s="135"/>
      <c r="B12" s="163"/>
      <c r="C12" s="243"/>
      <c r="D12" s="244"/>
      <c r="E12" s="137"/>
    </row>
    <row r="13" spans="1:5" ht="16.5" thickBot="1" x14ac:dyDescent="0.3">
      <c r="A13" s="135"/>
      <c r="B13" s="163"/>
      <c r="C13" s="243"/>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1756244321</v>
      </c>
      <c r="D16" s="244"/>
      <c r="E16" s="137"/>
    </row>
    <row r="17" spans="1:6" ht="48" thickBot="1" x14ac:dyDescent="0.3">
      <c r="A17" s="135"/>
      <c r="B17" s="164" t="s">
        <v>162</v>
      </c>
      <c r="C17" s="243">
        <f>+C16/616000</f>
        <v>2851.0459756493506</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v>443349126</v>
      </c>
      <c r="E20" s="137"/>
    </row>
    <row r="21" spans="1:6" ht="28.5" customHeight="1" x14ac:dyDescent="0.25">
      <c r="A21" s="135"/>
      <c r="B21" s="135" t="s">
        <v>83</v>
      </c>
      <c r="C21" s="145"/>
      <c r="D21" s="137">
        <v>475349126</v>
      </c>
      <c r="E21" s="137"/>
    </row>
    <row r="22" spans="1:6" ht="15" x14ac:dyDescent="0.25">
      <c r="A22" s="135"/>
      <c r="B22" s="135" t="s">
        <v>84</v>
      </c>
      <c r="C22" s="145"/>
      <c r="D22" s="137">
        <v>1000000</v>
      </c>
      <c r="E22" s="137"/>
    </row>
    <row r="23" spans="1:6" ht="27" customHeight="1" thickBot="1" x14ac:dyDescent="0.3">
      <c r="A23" s="135"/>
      <c r="B23" s="146" t="s">
        <v>85</v>
      </c>
      <c r="C23" s="147"/>
      <c r="D23" s="148">
        <v>1000000</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443.35</v>
      </c>
      <c r="D26" s="141" t="s">
        <v>88</v>
      </c>
      <c r="E26" s="137"/>
    </row>
    <row r="27" spans="1:6" ht="16.5" thickBot="1" x14ac:dyDescent="0.3">
      <c r="A27" s="135"/>
      <c r="B27" s="165" t="s">
        <v>89</v>
      </c>
      <c r="C27" s="167">
        <v>2.0999999999999999E-3</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11" sqref="C11:D11"/>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thickBot="1" x14ac:dyDescent="0.3">
      <c r="A5" s="135"/>
      <c r="B5" s="138" t="s">
        <v>80</v>
      </c>
      <c r="C5" s="253" t="s">
        <v>192</v>
      </c>
      <c r="D5" s="254"/>
      <c r="E5" s="137"/>
    </row>
    <row r="6" spans="1:5" ht="16.5" thickBot="1" x14ac:dyDescent="0.3">
      <c r="A6" s="135"/>
      <c r="B6" s="162" t="s">
        <v>81</v>
      </c>
      <c r="C6" s="255" t="s">
        <v>193</v>
      </c>
      <c r="D6" s="256"/>
      <c r="E6" s="137"/>
    </row>
    <row r="7" spans="1:5" ht="16.5" customHeight="1" thickBot="1" x14ac:dyDescent="0.3">
      <c r="A7" s="135"/>
      <c r="B7" s="162" t="s">
        <v>159</v>
      </c>
      <c r="C7" s="248" t="s">
        <v>160</v>
      </c>
      <c r="D7" s="249"/>
      <c r="E7" s="137"/>
    </row>
    <row r="8" spans="1:5" ht="16.5" thickBot="1" x14ac:dyDescent="0.3">
      <c r="A8" s="135"/>
      <c r="B8" s="163">
        <v>1</v>
      </c>
      <c r="C8" s="243">
        <v>1133936583</v>
      </c>
      <c r="D8" s="244"/>
      <c r="E8" s="137"/>
    </row>
    <row r="9" spans="1:5" ht="16.5" thickBot="1" x14ac:dyDescent="0.3">
      <c r="A9" s="135"/>
      <c r="B9" s="163">
        <v>13</v>
      </c>
      <c r="C9" s="243">
        <v>2505937200</v>
      </c>
      <c r="D9" s="244"/>
      <c r="E9" s="137"/>
    </row>
    <row r="10" spans="1:5" ht="16.5" thickBot="1" x14ac:dyDescent="0.3">
      <c r="A10" s="135"/>
      <c r="B10" s="163">
        <v>2</v>
      </c>
      <c r="C10" s="243">
        <v>1227909228</v>
      </c>
      <c r="D10" s="244"/>
      <c r="E10" s="137"/>
    </row>
    <row r="11" spans="1:5" ht="16.5" thickBot="1" x14ac:dyDescent="0.3">
      <c r="A11" s="135"/>
      <c r="B11" s="163"/>
      <c r="C11" s="243"/>
      <c r="D11" s="244"/>
      <c r="E11" s="137"/>
    </row>
    <row r="12" spans="1:5" ht="16.5" thickBot="1" x14ac:dyDescent="0.3">
      <c r="A12" s="135"/>
      <c r="B12" s="163"/>
      <c r="C12" s="243"/>
      <c r="D12" s="244"/>
      <c r="E12" s="137"/>
    </row>
    <row r="13" spans="1:5" ht="16.5" thickBot="1" x14ac:dyDescent="0.3">
      <c r="A13" s="135"/>
      <c r="B13" s="163"/>
      <c r="C13" s="243"/>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4867783011</v>
      </c>
      <c r="D16" s="244"/>
      <c r="E16" s="137"/>
    </row>
    <row r="17" spans="1:6" ht="48" thickBot="1" x14ac:dyDescent="0.3">
      <c r="A17" s="135"/>
      <c r="B17" s="164" t="s">
        <v>162</v>
      </c>
      <c r="C17" s="243">
        <f>+C16/616000</f>
        <v>7902.2451477272725</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f>CALCULOS!C42</f>
        <v>102441964</v>
      </c>
      <c r="E20" s="137"/>
    </row>
    <row r="21" spans="1:6" ht="28.5" customHeight="1" x14ac:dyDescent="0.25">
      <c r="A21" s="135"/>
      <c r="B21" s="135" t="s">
        <v>83</v>
      </c>
      <c r="C21" s="145"/>
      <c r="D21" s="137">
        <f>CALCULOS!E42</f>
        <v>159205068</v>
      </c>
      <c r="E21" s="137"/>
    </row>
    <row r="22" spans="1:6" ht="15" x14ac:dyDescent="0.25">
      <c r="A22" s="135"/>
      <c r="B22" s="135" t="s">
        <v>84</v>
      </c>
      <c r="C22" s="145"/>
      <c r="D22" s="137">
        <f>CALCULOS!D42</f>
        <v>1066536</v>
      </c>
      <c r="E22" s="137"/>
    </row>
    <row r="23" spans="1:6" ht="27" customHeight="1" thickBot="1" x14ac:dyDescent="0.3">
      <c r="A23" s="135"/>
      <c r="B23" s="146" t="s">
        <v>85</v>
      </c>
      <c r="C23" s="147"/>
      <c r="D23" s="148">
        <f>CALCULOS!F42</f>
        <v>31847872</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96.05</v>
      </c>
      <c r="D26" s="141" t="s">
        <v>88</v>
      </c>
      <c r="E26" s="137"/>
    </row>
    <row r="27" spans="1:6" ht="16.5" thickBot="1" x14ac:dyDescent="0.3">
      <c r="A27" s="135"/>
      <c r="B27" s="165" t="s">
        <v>89</v>
      </c>
      <c r="C27" s="167">
        <v>0.2</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E24" sqref="E24"/>
    </sheetView>
  </sheetViews>
  <sheetFormatPr baseColWidth="10" defaultRowHeight="15.75" x14ac:dyDescent="0.25"/>
  <cols>
    <col min="1" max="1" width="24.85546875" style="156" customWidth="1"/>
    <col min="2" max="2" width="55.5703125" style="156" customWidth="1"/>
    <col min="3" max="3" width="41.28515625" style="156" customWidth="1"/>
    <col min="4" max="4" width="29.42578125" style="156" customWidth="1"/>
    <col min="5" max="5" width="29.140625" style="156" customWidth="1"/>
    <col min="6" max="16384" width="11.42578125" style="107"/>
  </cols>
  <sheetData>
    <row r="1" spans="1:5" ht="15.75" customHeight="1" x14ac:dyDescent="0.25">
      <c r="A1" s="250" t="s">
        <v>95</v>
      </c>
      <c r="B1" s="251"/>
      <c r="C1" s="251"/>
      <c r="D1" s="251"/>
      <c r="E1" s="130"/>
    </row>
    <row r="2" spans="1:5" x14ac:dyDescent="0.25">
      <c r="A2" s="131"/>
      <c r="B2" s="252" t="s">
        <v>79</v>
      </c>
      <c r="C2" s="252"/>
      <c r="D2" s="252"/>
      <c r="E2" s="132"/>
    </row>
    <row r="3" spans="1:5" x14ac:dyDescent="0.25">
      <c r="A3" s="133"/>
      <c r="B3" s="252" t="s">
        <v>158</v>
      </c>
      <c r="C3" s="252"/>
      <c r="D3" s="252"/>
      <c r="E3" s="134"/>
    </row>
    <row r="4" spans="1:5" thickBot="1" x14ac:dyDescent="0.3">
      <c r="A4" s="135"/>
      <c r="B4" s="136"/>
      <c r="C4" s="136"/>
      <c r="D4" s="136"/>
      <c r="E4" s="137"/>
    </row>
    <row r="5" spans="1:5" ht="16.5" thickBot="1" x14ac:dyDescent="0.3">
      <c r="A5" s="135"/>
      <c r="B5" s="138" t="s">
        <v>80</v>
      </c>
      <c r="C5" s="253" t="s">
        <v>194</v>
      </c>
      <c r="D5" s="254"/>
      <c r="E5" s="137"/>
    </row>
    <row r="6" spans="1:5" ht="16.5" thickBot="1" x14ac:dyDescent="0.3">
      <c r="A6" s="135"/>
      <c r="B6" s="162" t="s">
        <v>81</v>
      </c>
      <c r="C6" s="255" t="s">
        <v>195</v>
      </c>
      <c r="D6" s="256"/>
      <c r="E6" s="137"/>
    </row>
    <row r="7" spans="1:5" ht="16.5" customHeight="1" thickBot="1" x14ac:dyDescent="0.3">
      <c r="A7" s="135"/>
      <c r="B7" s="162" t="s">
        <v>159</v>
      </c>
      <c r="C7" s="248" t="s">
        <v>160</v>
      </c>
      <c r="D7" s="249"/>
      <c r="E7" s="137"/>
    </row>
    <row r="8" spans="1:5" ht="16.5" thickBot="1" x14ac:dyDescent="0.3">
      <c r="A8" s="135"/>
      <c r="B8" s="163">
        <v>7</v>
      </c>
      <c r="C8" s="243">
        <v>582630399</v>
      </c>
      <c r="D8" s="244"/>
      <c r="E8" s="137"/>
    </row>
    <row r="9" spans="1:5" ht="16.5" thickBot="1" x14ac:dyDescent="0.3">
      <c r="A9" s="135"/>
      <c r="B9" s="163">
        <v>8</v>
      </c>
      <c r="C9" s="243">
        <v>933461607</v>
      </c>
      <c r="D9" s="244"/>
      <c r="E9" s="137"/>
    </row>
    <row r="10" spans="1:5" ht="16.5" thickBot="1" x14ac:dyDescent="0.3">
      <c r="A10" s="135"/>
      <c r="B10" s="163">
        <v>9</v>
      </c>
      <c r="C10" s="243">
        <v>2169723959</v>
      </c>
      <c r="D10" s="244"/>
      <c r="E10" s="137"/>
    </row>
    <row r="11" spans="1:5" ht="16.5" thickBot="1" x14ac:dyDescent="0.3">
      <c r="A11" s="135"/>
      <c r="B11" s="163">
        <v>11</v>
      </c>
      <c r="C11" s="243">
        <v>789370218</v>
      </c>
      <c r="D11" s="244"/>
      <c r="E11" s="137"/>
    </row>
    <row r="12" spans="1:5" ht="16.5" thickBot="1" x14ac:dyDescent="0.3">
      <c r="A12" s="135"/>
      <c r="B12" s="163">
        <v>12</v>
      </c>
      <c r="C12" s="243">
        <v>912578797</v>
      </c>
      <c r="D12" s="244"/>
      <c r="E12" s="137"/>
    </row>
    <row r="13" spans="1:5" ht="16.5" thickBot="1" x14ac:dyDescent="0.3">
      <c r="A13" s="135"/>
      <c r="B13" s="163"/>
      <c r="C13" s="243"/>
      <c r="D13" s="244"/>
      <c r="E13" s="137"/>
    </row>
    <row r="14" spans="1:5" ht="16.5" thickBot="1" x14ac:dyDescent="0.3">
      <c r="A14" s="135"/>
      <c r="B14" s="163"/>
      <c r="C14" s="243"/>
      <c r="D14" s="244"/>
      <c r="E14" s="137"/>
    </row>
    <row r="15" spans="1:5" ht="16.5" thickBot="1" x14ac:dyDescent="0.3">
      <c r="A15" s="135"/>
      <c r="B15" s="163"/>
      <c r="C15" s="243">
        <v>0</v>
      </c>
      <c r="D15" s="244"/>
      <c r="E15" s="137"/>
    </row>
    <row r="16" spans="1:5" ht="32.25" thickBot="1" x14ac:dyDescent="0.3">
      <c r="A16" s="135"/>
      <c r="B16" s="164" t="s">
        <v>161</v>
      </c>
      <c r="C16" s="243">
        <f>SUM(C8:D15)</f>
        <v>5387764980</v>
      </c>
      <c r="D16" s="244"/>
      <c r="E16" s="137"/>
    </row>
    <row r="17" spans="1:6" ht="48" thickBot="1" x14ac:dyDescent="0.3">
      <c r="A17" s="135"/>
      <c r="B17" s="164" t="s">
        <v>162</v>
      </c>
      <c r="C17" s="243">
        <f>+C16/616000</f>
        <v>8746.3717207792215</v>
      </c>
      <c r="D17" s="244"/>
      <c r="E17" s="137"/>
    </row>
    <row r="18" spans="1:6" x14ac:dyDescent="0.25">
      <c r="A18" s="135"/>
      <c r="B18" s="136"/>
      <c r="C18" s="140"/>
      <c r="D18" s="141"/>
      <c r="E18" s="137"/>
    </row>
    <row r="19" spans="1:6" ht="16.5" thickBot="1" x14ac:dyDescent="0.3">
      <c r="A19" s="135"/>
      <c r="B19" s="136" t="s">
        <v>163</v>
      </c>
      <c r="C19" s="140"/>
      <c r="D19" s="141"/>
      <c r="E19" s="137"/>
    </row>
    <row r="20" spans="1:6" ht="27" customHeight="1" x14ac:dyDescent="0.25">
      <c r="A20" s="135"/>
      <c r="B20" s="142" t="s">
        <v>82</v>
      </c>
      <c r="C20" s="143"/>
      <c r="D20" s="144">
        <f>CALCULOS!C50</f>
        <v>919295712</v>
      </c>
      <c r="E20" s="137"/>
    </row>
    <row r="21" spans="1:6" ht="28.5" customHeight="1" x14ac:dyDescent="0.25">
      <c r="A21" s="135"/>
      <c r="B21" s="135" t="s">
        <v>83</v>
      </c>
      <c r="C21" s="145"/>
      <c r="D21" s="137">
        <f>CALCULOS!E50</f>
        <v>1319295712</v>
      </c>
      <c r="E21" s="137"/>
    </row>
    <row r="22" spans="1:6" ht="15" x14ac:dyDescent="0.25">
      <c r="A22" s="135"/>
      <c r="B22" s="135" t="s">
        <v>84</v>
      </c>
      <c r="C22" s="145"/>
      <c r="D22" s="137">
        <f>CALCULOS!D50</f>
        <v>138499283</v>
      </c>
      <c r="E22" s="137"/>
    </row>
    <row r="23" spans="1:6" ht="27" customHeight="1" thickBot="1" x14ac:dyDescent="0.3">
      <c r="A23" s="135"/>
      <c r="B23" s="146" t="s">
        <v>85</v>
      </c>
      <c r="C23" s="147"/>
      <c r="D23" s="148">
        <f>CALCULOS!F50</f>
        <v>692496418</v>
      </c>
      <c r="E23" s="137"/>
    </row>
    <row r="24" spans="1:6" ht="27" customHeight="1" thickBot="1" x14ac:dyDescent="0.3">
      <c r="A24" s="135"/>
      <c r="B24" s="245" t="s">
        <v>86</v>
      </c>
      <c r="C24" s="246"/>
      <c r="D24" s="247"/>
      <c r="E24" s="137"/>
    </row>
    <row r="25" spans="1:6" ht="16.5" thickBot="1" x14ac:dyDescent="0.3">
      <c r="A25" s="135"/>
      <c r="B25" s="245" t="s">
        <v>87</v>
      </c>
      <c r="C25" s="246"/>
      <c r="D25" s="247"/>
      <c r="E25" s="137"/>
    </row>
    <row r="26" spans="1:6" x14ac:dyDescent="0.25">
      <c r="A26" s="135"/>
      <c r="B26" s="149" t="s">
        <v>164</v>
      </c>
      <c r="C26" s="168">
        <v>6.64</v>
      </c>
      <c r="D26" s="141" t="s">
        <v>88</v>
      </c>
      <c r="E26" s="137"/>
    </row>
    <row r="27" spans="1:6" ht="16.5" thickBot="1" x14ac:dyDescent="0.3">
      <c r="A27" s="135"/>
      <c r="B27" s="165" t="s">
        <v>89</v>
      </c>
      <c r="C27" s="167">
        <v>0.52490000000000003</v>
      </c>
      <c r="D27" s="151" t="s">
        <v>88</v>
      </c>
      <c r="E27" s="137"/>
    </row>
    <row r="28" spans="1:6" ht="16.5" thickBot="1" x14ac:dyDescent="0.3">
      <c r="A28" s="135"/>
      <c r="B28" s="152"/>
      <c r="C28" s="153"/>
      <c r="D28" s="136"/>
      <c r="E28" s="154"/>
    </row>
    <row r="29" spans="1:6" x14ac:dyDescent="0.25">
      <c r="A29" s="260"/>
      <c r="B29" s="261" t="s">
        <v>90</v>
      </c>
      <c r="C29" s="263" t="s">
        <v>175</v>
      </c>
      <c r="D29" s="264"/>
      <c r="E29" s="265"/>
      <c r="F29" s="257"/>
    </row>
    <row r="30" spans="1:6" ht="16.5" thickBot="1" x14ac:dyDescent="0.3">
      <c r="A30" s="260"/>
      <c r="B30" s="262"/>
      <c r="C30" s="258" t="s">
        <v>91</v>
      </c>
      <c r="D30" s="259"/>
      <c r="E30" s="265"/>
      <c r="F30" s="257"/>
    </row>
    <row r="31" spans="1:6" thickBot="1" x14ac:dyDescent="0.3">
      <c r="A31" s="146"/>
      <c r="B31" s="155"/>
      <c r="C31" s="155"/>
      <c r="D31" s="155"/>
      <c r="E31" s="148"/>
      <c r="F31" s="129"/>
    </row>
    <row r="32" spans="1:6" x14ac:dyDescent="0.25">
      <c r="B32" s="157" t="s">
        <v>165</v>
      </c>
    </row>
  </sheetData>
  <mergeCells count="24">
    <mergeCell ref="A29:A30"/>
    <mergeCell ref="B29:B30"/>
    <mergeCell ref="C29:D29"/>
    <mergeCell ref="E29:E30"/>
    <mergeCell ref="F29:F30"/>
    <mergeCell ref="C30:D30"/>
    <mergeCell ref="B25:D25"/>
    <mergeCell ref="C8:D8"/>
    <mergeCell ref="C9:D9"/>
    <mergeCell ref="C10:D10"/>
    <mergeCell ref="C11:D11"/>
    <mergeCell ref="C12:D12"/>
    <mergeCell ref="C13:D13"/>
    <mergeCell ref="C14:D14"/>
    <mergeCell ref="C15:D15"/>
    <mergeCell ref="C16:D16"/>
    <mergeCell ref="C17:D17"/>
    <mergeCell ref="B24:D24"/>
    <mergeCell ref="C7:D7"/>
    <mergeCell ref="A1:D1"/>
    <mergeCell ref="B2:D2"/>
    <mergeCell ref="B3:D3"/>
    <mergeCell ref="C5:D5"/>
    <mergeCell ref="C6:D6"/>
  </mergeCells>
  <pageMargins left="0.70866141732283472" right="0.70866141732283472" top="0.74803149606299213" bottom="0.74803149606299213" header="0.31496062992125984" footer="0.31496062992125984"/>
  <pageSetup scale="65"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JURIDICA</vt:lpstr>
      <vt:lpstr>TECNICA</vt:lpstr>
      <vt:lpstr>INFANCIA SEGURA</vt:lpstr>
      <vt:lpstr>APSEFACOM</vt:lpstr>
      <vt:lpstr>CORAZON PAIS</vt:lpstr>
      <vt:lpstr>CODIMUMAG</vt:lpstr>
      <vt:lpstr>FUNDACION PROYECTO VIDA</vt:lpstr>
      <vt:lpstr>FUNAS</vt:lpstr>
      <vt:lpstr>FUNDACION DON BOSCO</vt:lpstr>
      <vt:lpstr>CONSTRUYENDO FUTURO</vt:lpstr>
      <vt:lpstr>MENORES DEL FUTURO</vt:lpstr>
      <vt:lpstr>UNION TEMPORAL NUTRIENDO</vt:lpstr>
      <vt:lpstr>U. MAGDALENA</vt:lpstr>
      <vt:lpstr>FUNDACION NUEVA ERA</vt:lpstr>
      <vt:lpstr>FUNDACION MANOS UNIDAS</vt:lpstr>
      <vt:lpstr>UNION TEMPORAL CONSTRUYENDO PAI</vt:lpstr>
      <vt:lpstr>CALCULOS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Alberto.Esmeral</cp:lastModifiedBy>
  <cp:lastPrinted>2014-12-10T21:42:27Z</cp:lastPrinted>
  <dcterms:created xsi:type="dcterms:W3CDTF">2014-10-22T15:49:24Z</dcterms:created>
  <dcterms:modified xsi:type="dcterms:W3CDTF">2014-12-11T00:51:21Z</dcterms:modified>
</cp:coreProperties>
</file>